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195" windowHeight="7935"/>
  </bookViews>
  <sheets>
    <sheet name="Coal" sheetId="1" r:id="rId1"/>
    <sheet name="Oil 1" sheetId="8" r:id="rId2"/>
    <sheet name="Oil 2" sheetId="9" r:id="rId3"/>
    <sheet name="Natural Gas" sheetId="10" r:id="rId4"/>
  </sheets>
  <definedNames>
    <definedName name="_xlnm.Print_Area" localSheetId="0">Coal!$A$1:$M$1116</definedName>
    <definedName name="_xlnm.Print_Area" localSheetId="3">'Natural Gas'!$A$1:$M$76</definedName>
    <definedName name="_xlnm.Print_Area" localSheetId="1">'Oil 1'!$A$1:$M$1711</definedName>
    <definedName name="_xlnm.Print_Area" localSheetId="2">'Oil 2'!$A$1:$M$76</definedName>
  </definedNames>
  <calcPr calcId="125725"/>
</workbook>
</file>

<file path=xl/calcChain.xml><?xml version="1.0" encoding="utf-8"?>
<calcChain xmlns="http://schemas.openxmlformats.org/spreadsheetml/2006/main">
  <c r="F318" i="1"/>
  <c r="E318"/>
  <c r="M63" i="10"/>
  <c r="M62"/>
  <c r="M61"/>
  <c r="M60"/>
  <c r="M59"/>
  <c r="M58"/>
  <c r="M57"/>
  <c r="M56"/>
  <c r="M55"/>
  <c r="M54"/>
  <c r="M53"/>
  <c r="M52"/>
  <c r="M51"/>
  <c r="L521"/>
  <c r="L825"/>
  <c r="K825"/>
  <c r="L901"/>
  <c r="K901"/>
  <c r="L974"/>
  <c r="K974"/>
  <c r="L65" i="8"/>
  <c r="K65"/>
  <c r="L142"/>
  <c r="K142"/>
  <c r="L222"/>
  <c r="K222"/>
  <c r="L302"/>
  <c r="K302"/>
  <c r="K382"/>
  <c r="L462"/>
  <c r="K462"/>
  <c r="L542"/>
  <c r="K542"/>
  <c r="L782"/>
  <c r="K782"/>
  <c r="L942"/>
  <c r="K942"/>
  <c r="L1024"/>
  <c r="K1024"/>
  <c r="L1360"/>
  <c r="K1360"/>
  <c r="L1528"/>
  <c r="K1528"/>
  <c r="L1612"/>
  <c r="K1612"/>
  <c r="M1614"/>
  <c r="M1530"/>
  <c r="M1362"/>
  <c r="M1026"/>
  <c r="M784"/>
  <c r="M544"/>
  <c r="M464"/>
  <c r="M384"/>
  <c r="M304"/>
  <c r="M224"/>
  <c r="M144"/>
  <c r="M67"/>
  <c r="M371" i="1"/>
  <c r="M447"/>
  <c r="M523"/>
  <c r="M599"/>
  <c r="M675"/>
  <c r="M827"/>
  <c r="M903"/>
  <c r="M975"/>
  <c r="M1043"/>
  <c r="L1041"/>
  <c r="K1041"/>
  <c r="L973"/>
  <c r="K973"/>
  <c r="L901"/>
  <c r="K901"/>
  <c r="L825"/>
  <c r="K825"/>
  <c r="L673"/>
  <c r="K673"/>
  <c r="L597"/>
  <c r="K597"/>
  <c r="L521"/>
  <c r="K521"/>
  <c r="L445"/>
  <c r="K445"/>
  <c r="L369"/>
  <c r="K369"/>
  <c r="L293"/>
  <c r="L976" i="10"/>
  <c r="K976"/>
  <c r="M976" s="1"/>
  <c r="L903"/>
  <c r="K903"/>
  <c r="M903" s="1"/>
  <c r="L827"/>
  <c r="K827"/>
  <c r="M827" s="1"/>
  <c r="L523"/>
  <c r="L1614" i="8"/>
  <c r="K1614"/>
  <c r="L1530"/>
  <c r="K1530"/>
  <c r="L1362"/>
  <c r="K1362"/>
  <c r="L1026"/>
  <c r="K1026"/>
  <c r="L944"/>
  <c r="M944" s="1"/>
  <c r="K944"/>
  <c r="L784"/>
  <c r="K784"/>
  <c r="L544"/>
  <c r="K544"/>
  <c r="L464"/>
  <c r="K464"/>
  <c r="L384"/>
  <c r="K384"/>
  <c r="L304"/>
  <c r="K304"/>
  <c r="L224"/>
  <c r="K224"/>
  <c r="L144"/>
  <c r="K144"/>
  <c r="L67"/>
  <c r="K67"/>
  <c r="L1043" i="1"/>
  <c r="K1043"/>
  <c r="L975"/>
  <c r="K975"/>
  <c r="L903"/>
  <c r="K903"/>
  <c r="L827"/>
  <c r="K827"/>
  <c r="L675"/>
  <c r="K675"/>
  <c r="L599"/>
  <c r="K599"/>
  <c r="L523"/>
  <c r="K523"/>
  <c r="L447"/>
  <c r="K447"/>
  <c r="L371"/>
  <c r="K371"/>
  <c r="L295"/>
  <c r="F355" i="10"/>
  <c r="E355"/>
  <c r="I355"/>
  <c r="H355"/>
  <c r="I469"/>
  <c r="H469"/>
  <c r="L659"/>
  <c r="K659"/>
  <c r="M367"/>
  <c r="M366"/>
  <c r="M365"/>
  <c r="M364"/>
  <c r="M363"/>
  <c r="M362"/>
  <c r="M361"/>
  <c r="M360"/>
  <c r="M359"/>
  <c r="M358"/>
  <c r="M357"/>
  <c r="M356"/>
  <c r="L1095" i="1"/>
  <c r="AE1095" s="1"/>
  <c r="K1095"/>
  <c r="AD1095"/>
  <c r="I997"/>
  <c r="L1031" s="1"/>
  <c r="I996"/>
  <c r="L1030"/>
  <c r="I995"/>
  <c r="L966"/>
  <c r="L962"/>
  <c r="L960"/>
  <c r="L959"/>
  <c r="L895"/>
  <c r="L894"/>
  <c r="I857"/>
  <c r="I856"/>
  <c r="L822"/>
  <c r="I784"/>
  <c r="K820"/>
  <c r="H782"/>
  <c r="L820"/>
  <c r="I782"/>
  <c r="K815"/>
  <c r="H777"/>
  <c r="L813"/>
  <c r="I775"/>
  <c r="E22"/>
  <c r="F22"/>
  <c r="E23"/>
  <c r="F23"/>
  <c r="F1062"/>
  <c r="L1096" s="1"/>
  <c r="E1062"/>
  <c r="K51" i="10"/>
  <c r="K65" s="1"/>
  <c r="L51"/>
  <c r="I735" i="1"/>
  <c r="H735"/>
  <c r="F735"/>
  <c r="E735"/>
  <c r="L697"/>
  <c r="K697"/>
  <c r="I697"/>
  <c r="H697"/>
  <c r="F102" i="8"/>
  <c r="E102"/>
  <c r="F101"/>
  <c r="E101"/>
  <c r="F100"/>
  <c r="E100"/>
  <c r="F99"/>
  <c r="E99"/>
  <c r="F98"/>
  <c r="E98"/>
  <c r="F97"/>
  <c r="E97"/>
  <c r="F96"/>
  <c r="E96"/>
  <c r="F95"/>
  <c r="E95"/>
  <c r="F94"/>
  <c r="E94"/>
  <c r="F93"/>
  <c r="E93"/>
  <c r="F92"/>
  <c r="E92"/>
  <c r="F25"/>
  <c r="E25"/>
  <c r="F24"/>
  <c r="E24"/>
  <c r="F23"/>
  <c r="E23"/>
  <c r="F22"/>
  <c r="E22"/>
  <c r="F21"/>
  <c r="E21"/>
  <c r="F20"/>
  <c r="E20"/>
  <c r="F19"/>
  <c r="E19"/>
  <c r="F18"/>
  <c r="E18"/>
  <c r="F17"/>
  <c r="E17"/>
  <c r="F16"/>
  <c r="E16"/>
  <c r="F15"/>
  <c r="E15"/>
  <c r="L51"/>
  <c r="K51"/>
  <c r="E14"/>
  <c r="I51"/>
  <c r="H51"/>
  <c r="F51"/>
  <c r="E51"/>
  <c r="L13"/>
  <c r="K13"/>
  <c r="L128"/>
  <c r="F91"/>
  <c r="K128"/>
  <c r="E91"/>
  <c r="I128"/>
  <c r="H128"/>
  <c r="F128"/>
  <c r="E128"/>
  <c r="L90"/>
  <c r="K90"/>
  <c r="L208"/>
  <c r="K208"/>
  <c r="I208"/>
  <c r="H208"/>
  <c r="F208"/>
  <c r="E208"/>
  <c r="L288"/>
  <c r="K288"/>
  <c r="I288"/>
  <c r="H288"/>
  <c r="F288"/>
  <c r="E288"/>
  <c r="L448"/>
  <c r="K448"/>
  <c r="I448"/>
  <c r="H448"/>
  <c r="F448"/>
  <c r="E448"/>
  <c r="L528"/>
  <c r="K528"/>
  <c r="I528"/>
  <c r="H528"/>
  <c r="F528"/>
  <c r="E528"/>
  <c r="L488"/>
  <c r="K488"/>
  <c r="I608"/>
  <c r="H608"/>
  <c r="F608"/>
  <c r="E608"/>
  <c r="L368"/>
  <c r="L382" s="1"/>
  <c r="K368"/>
  <c r="I368"/>
  <c r="H368"/>
  <c r="F368"/>
  <c r="E368"/>
  <c r="F580"/>
  <c r="I13"/>
  <c r="E580"/>
  <c r="H13"/>
  <c r="J13" s="1"/>
  <c r="F579"/>
  <c r="E579"/>
  <c r="F578"/>
  <c r="E578"/>
  <c r="F577"/>
  <c r="E577"/>
  <c r="F576"/>
  <c r="E576"/>
  <c r="F575"/>
  <c r="E575"/>
  <c r="J575"/>
  <c r="F574"/>
  <c r="E574"/>
  <c r="F573"/>
  <c r="E573"/>
  <c r="F572"/>
  <c r="E572"/>
  <c r="F571"/>
  <c r="E571"/>
  <c r="F570"/>
  <c r="E570"/>
  <c r="L568"/>
  <c r="K568"/>
  <c r="I568"/>
  <c r="H568"/>
  <c r="F660"/>
  <c r="F90"/>
  <c r="E660"/>
  <c r="E90"/>
  <c r="F659"/>
  <c r="E659"/>
  <c r="F658"/>
  <c r="E658"/>
  <c r="J658"/>
  <c r="F657"/>
  <c r="E657"/>
  <c r="F656"/>
  <c r="E656"/>
  <c r="F655"/>
  <c r="E655"/>
  <c r="F654"/>
  <c r="E654"/>
  <c r="J654"/>
  <c r="F653"/>
  <c r="E653"/>
  <c r="F652"/>
  <c r="E652"/>
  <c r="F651"/>
  <c r="E651"/>
  <c r="F650"/>
  <c r="E650"/>
  <c r="J650"/>
  <c r="I688"/>
  <c r="H688"/>
  <c r="I928"/>
  <c r="H928"/>
  <c r="J928"/>
  <c r="F688"/>
  <c r="E688"/>
  <c r="L648"/>
  <c r="K648"/>
  <c r="I768"/>
  <c r="H768"/>
  <c r="F768"/>
  <c r="E768"/>
  <c r="I848"/>
  <c r="H848"/>
  <c r="F848"/>
  <c r="E848"/>
  <c r="F928"/>
  <c r="E928"/>
  <c r="I1010"/>
  <c r="H1010"/>
  <c r="F1010"/>
  <c r="E1010"/>
  <c r="I1094"/>
  <c r="H1094"/>
  <c r="F1094"/>
  <c r="E1094"/>
  <c r="L1052"/>
  <c r="K1052"/>
  <c r="I1052"/>
  <c r="H1052"/>
  <c r="J1274"/>
  <c r="G1274"/>
  <c r="J1273"/>
  <c r="G1273"/>
  <c r="J1272"/>
  <c r="G1272"/>
  <c r="J1271"/>
  <c r="G1271"/>
  <c r="J1270"/>
  <c r="G1270"/>
  <c r="J1269"/>
  <c r="G1269"/>
  <c r="J1268"/>
  <c r="G1268"/>
  <c r="J1267"/>
  <c r="G1267"/>
  <c r="J1266"/>
  <c r="G1266"/>
  <c r="J1265"/>
  <c r="G1265"/>
  <c r="J1264"/>
  <c r="G1264"/>
  <c r="J1263"/>
  <c r="G1263"/>
  <c r="J1262"/>
  <c r="G1262"/>
  <c r="M1232"/>
  <c r="I648"/>
  <c r="M1231"/>
  <c r="M1230"/>
  <c r="J1230"/>
  <c r="M1229"/>
  <c r="M1228"/>
  <c r="M1227"/>
  <c r="M1226"/>
  <c r="J1226"/>
  <c r="M1225"/>
  <c r="M1224"/>
  <c r="M1223"/>
  <c r="M1222"/>
  <c r="J1222"/>
  <c r="M1221"/>
  <c r="M1220"/>
  <c r="J1220"/>
  <c r="L1262"/>
  <c r="K1262"/>
  <c r="M1262" s="1"/>
  <c r="J1190"/>
  <c r="G1190"/>
  <c r="J1189"/>
  <c r="G1189"/>
  <c r="J1188"/>
  <c r="G1188"/>
  <c r="J1187"/>
  <c r="G1187"/>
  <c r="J1186"/>
  <c r="G1186"/>
  <c r="J1185"/>
  <c r="G1185"/>
  <c r="J1184"/>
  <c r="G1184"/>
  <c r="J1183"/>
  <c r="G1183"/>
  <c r="J1182"/>
  <c r="G1182"/>
  <c r="J1181"/>
  <c r="G1181"/>
  <c r="J1180"/>
  <c r="G1180"/>
  <c r="J1179"/>
  <c r="G1179"/>
  <c r="J1178"/>
  <c r="G1178"/>
  <c r="M1148"/>
  <c r="J1148"/>
  <c r="M1147"/>
  <c r="J1147"/>
  <c r="M1146"/>
  <c r="M1145"/>
  <c r="J1145"/>
  <c r="M1144"/>
  <c r="M1143"/>
  <c r="M1142"/>
  <c r="M1141"/>
  <c r="M1140"/>
  <c r="M1139"/>
  <c r="J1139"/>
  <c r="M1138"/>
  <c r="M1137"/>
  <c r="J1136"/>
  <c r="G1136"/>
  <c r="M700"/>
  <c r="J700"/>
  <c r="G700"/>
  <c r="M699"/>
  <c r="J699"/>
  <c r="G699"/>
  <c r="M698"/>
  <c r="J698"/>
  <c r="G698"/>
  <c r="M697"/>
  <c r="J697"/>
  <c r="G697"/>
  <c r="M696"/>
  <c r="J696"/>
  <c r="G696"/>
  <c r="M695"/>
  <c r="J695"/>
  <c r="G695"/>
  <c r="M694"/>
  <c r="J694"/>
  <c r="G694"/>
  <c r="M693"/>
  <c r="J693"/>
  <c r="G693"/>
  <c r="M692"/>
  <c r="J692"/>
  <c r="G692"/>
  <c r="M691"/>
  <c r="J691"/>
  <c r="G691"/>
  <c r="M690"/>
  <c r="J690"/>
  <c r="G690"/>
  <c r="M689"/>
  <c r="J689"/>
  <c r="G689"/>
  <c r="J688"/>
  <c r="G688"/>
  <c r="M660"/>
  <c r="G660"/>
  <c r="M659"/>
  <c r="G659"/>
  <c r="M658"/>
  <c r="M657"/>
  <c r="G657"/>
  <c r="M656"/>
  <c r="G656"/>
  <c r="M655"/>
  <c r="G655"/>
  <c r="M654"/>
  <c r="M653"/>
  <c r="G653"/>
  <c r="M652"/>
  <c r="G652"/>
  <c r="M651"/>
  <c r="G651"/>
  <c r="M650"/>
  <c r="M649"/>
  <c r="M620"/>
  <c r="J620"/>
  <c r="G620"/>
  <c r="M619"/>
  <c r="J619"/>
  <c r="G619"/>
  <c r="M618"/>
  <c r="J618"/>
  <c r="G618"/>
  <c r="M617"/>
  <c r="J617"/>
  <c r="G617"/>
  <c r="M616"/>
  <c r="J616"/>
  <c r="G616"/>
  <c r="M615"/>
  <c r="J615"/>
  <c r="G615"/>
  <c r="M614"/>
  <c r="J614"/>
  <c r="G614"/>
  <c r="M613"/>
  <c r="J613"/>
  <c r="G613"/>
  <c r="M612"/>
  <c r="J612"/>
  <c r="G612"/>
  <c r="M611"/>
  <c r="J611"/>
  <c r="G611"/>
  <c r="M610"/>
  <c r="J610"/>
  <c r="G610"/>
  <c r="M609"/>
  <c r="J609"/>
  <c r="G609"/>
  <c r="J608"/>
  <c r="G608"/>
  <c r="M580"/>
  <c r="G580"/>
  <c r="M579"/>
  <c r="M578"/>
  <c r="G578"/>
  <c r="M577"/>
  <c r="G577"/>
  <c r="M576"/>
  <c r="G576"/>
  <c r="M575"/>
  <c r="M574"/>
  <c r="G574"/>
  <c r="M573"/>
  <c r="M572"/>
  <c r="M571"/>
  <c r="M570"/>
  <c r="G570"/>
  <c r="M569"/>
  <c r="M568"/>
  <c r="J568"/>
  <c r="M140"/>
  <c r="J140"/>
  <c r="G140"/>
  <c r="M139"/>
  <c r="J139"/>
  <c r="G139"/>
  <c r="M138"/>
  <c r="J138"/>
  <c r="G138"/>
  <c r="M137"/>
  <c r="J137"/>
  <c r="G137"/>
  <c r="M136"/>
  <c r="J136"/>
  <c r="G136"/>
  <c r="M135"/>
  <c r="J135"/>
  <c r="G135"/>
  <c r="M134"/>
  <c r="J134"/>
  <c r="G134"/>
  <c r="M133"/>
  <c r="J133"/>
  <c r="G133"/>
  <c r="M132"/>
  <c r="J132"/>
  <c r="G132"/>
  <c r="M131"/>
  <c r="J131"/>
  <c r="G131"/>
  <c r="M130"/>
  <c r="J130"/>
  <c r="G130"/>
  <c r="M129"/>
  <c r="J129"/>
  <c r="G129"/>
  <c r="J128"/>
  <c r="G128"/>
  <c r="M102"/>
  <c r="J102"/>
  <c r="M101"/>
  <c r="G101"/>
  <c r="M100"/>
  <c r="M99"/>
  <c r="M98"/>
  <c r="G98"/>
  <c r="M97"/>
  <c r="G97"/>
  <c r="M96"/>
  <c r="M95"/>
  <c r="G95"/>
  <c r="M94"/>
  <c r="G94"/>
  <c r="M93"/>
  <c r="G93"/>
  <c r="M92"/>
  <c r="G92"/>
  <c r="M91"/>
  <c r="M90"/>
  <c r="M63"/>
  <c r="J63"/>
  <c r="G63"/>
  <c r="M62"/>
  <c r="J62"/>
  <c r="G62"/>
  <c r="M61"/>
  <c r="J61"/>
  <c r="G61"/>
  <c r="M60"/>
  <c r="J60"/>
  <c r="G60"/>
  <c r="M59"/>
  <c r="J59"/>
  <c r="G59"/>
  <c r="M58"/>
  <c r="J58"/>
  <c r="G58"/>
  <c r="M57"/>
  <c r="J57"/>
  <c r="G57"/>
  <c r="M56"/>
  <c r="J56"/>
  <c r="G56"/>
  <c r="M55"/>
  <c r="J55"/>
  <c r="G55"/>
  <c r="M54"/>
  <c r="J54"/>
  <c r="G54"/>
  <c r="M53"/>
  <c r="J53"/>
  <c r="G53"/>
  <c r="M52"/>
  <c r="J52"/>
  <c r="G52"/>
  <c r="J51"/>
  <c r="G51"/>
  <c r="M25"/>
  <c r="M24"/>
  <c r="M23"/>
  <c r="M22"/>
  <c r="M21"/>
  <c r="J21"/>
  <c r="M20"/>
  <c r="G20"/>
  <c r="M19"/>
  <c r="G19"/>
  <c r="M18"/>
  <c r="M17"/>
  <c r="M16"/>
  <c r="G16"/>
  <c r="M15"/>
  <c r="G15"/>
  <c r="M14"/>
  <c r="M13"/>
  <c r="F14"/>
  <c r="H90"/>
  <c r="J90"/>
  <c r="I90"/>
  <c r="F13"/>
  <c r="E13"/>
  <c r="M51"/>
  <c r="J1143"/>
  <c r="J1140"/>
  <c r="J1144"/>
  <c r="G1220"/>
  <c r="J1223"/>
  <c r="J1227"/>
  <c r="J1231"/>
  <c r="J1137"/>
  <c r="J1141"/>
  <c r="J1224"/>
  <c r="J1228"/>
  <c r="G572"/>
  <c r="J1138"/>
  <c r="J1142"/>
  <c r="J1146"/>
  <c r="J1221"/>
  <c r="J1225"/>
  <c r="J1229"/>
  <c r="G99"/>
  <c r="G573"/>
  <c r="J577"/>
  <c r="G18"/>
  <c r="J571"/>
  <c r="J573"/>
  <c r="J579"/>
  <c r="G571"/>
  <c r="J572"/>
  <c r="G575"/>
  <c r="J576"/>
  <c r="G579"/>
  <c r="J580"/>
  <c r="G650"/>
  <c r="J651"/>
  <c r="G654"/>
  <c r="J655"/>
  <c r="G658"/>
  <c r="J659"/>
  <c r="G90"/>
  <c r="G102"/>
  <c r="J652"/>
  <c r="J656"/>
  <c r="J660"/>
  <c r="J570"/>
  <c r="J574"/>
  <c r="J578"/>
  <c r="J653"/>
  <c r="J657"/>
  <c r="M128"/>
  <c r="J92"/>
  <c r="J96"/>
  <c r="J100"/>
  <c r="J22"/>
  <c r="J93"/>
  <c r="G96"/>
  <c r="J97"/>
  <c r="G100"/>
  <c r="J101"/>
  <c r="J19"/>
  <c r="J94"/>
  <c r="J98"/>
  <c r="J18"/>
  <c r="J95"/>
  <c r="J99"/>
  <c r="J15"/>
  <c r="G25"/>
  <c r="G23"/>
  <c r="G24"/>
  <c r="G22"/>
  <c r="J25"/>
  <c r="J23"/>
  <c r="J17"/>
  <c r="G17"/>
  <c r="G21"/>
  <c r="J24"/>
  <c r="J16"/>
  <c r="J20"/>
  <c r="F698" i="1"/>
  <c r="E698"/>
  <c r="G698" s="1"/>
  <c r="J1694" i="8"/>
  <c r="G1694"/>
  <c r="J1693"/>
  <c r="G1693"/>
  <c r="J1692"/>
  <c r="G1692"/>
  <c r="J1691"/>
  <c r="G1691"/>
  <c r="J1690"/>
  <c r="G1690"/>
  <c r="J1689"/>
  <c r="G1689"/>
  <c r="J1688"/>
  <c r="G1688"/>
  <c r="J1687"/>
  <c r="G1687"/>
  <c r="J1686"/>
  <c r="G1686"/>
  <c r="J1685"/>
  <c r="G1685"/>
  <c r="J1684"/>
  <c r="G1684"/>
  <c r="J1683"/>
  <c r="G1683"/>
  <c r="L1682"/>
  <c r="K1682"/>
  <c r="J1682"/>
  <c r="G1682"/>
  <c r="M1652"/>
  <c r="J1652"/>
  <c r="M1651"/>
  <c r="J1651"/>
  <c r="M1650"/>
  <c r="J1650"/>
  <c r="M1649"/>
  <c r="J1649"/>
  <c r="M1648"/>
  <c r="J1648"/>
  <c r="M1647"/>
  <c r="J1647"/>
  <c r="M1646"/>
  <c r="J1646"/>
  <c r="M1645"/>
  <c r="J1645"/>
  <c r="M1644"/>
  <c r="J1644"/>
  <c r="M1643"/>
  <c r="J1643"/>
  <c r="M1642"/>
  <c r="J1642"/>
  <c r="M1641"/>
  <c r="J1641"/>
  <c r="L1683"/>
  <c r="M1640"/>
  <c r="J1640"/>
  <c r="G1640"/>
  <c r="J1106"/>
  <c r="G1106"/>
  <c r="J1105"/>
  <c r="G1105"/>
  <c r="J1104"/>
  <c r="G1104"/>
  <c r="J1103"/>
  <c r="G1103"/>
  <c r="J1102"/>
  <c r="G1102"/>
  <c r="J1101"/>
  <c r="G1101"/>
  <c r="J1100"/>
  <c r="G1100"/>
  <c r="J1099"/>
  <c r="G1099"/>
  <c r="J1098"/>
  <c r="G1098"/>
  <c r="J1097"/>
  <c r="G1097"/>
  <c r="J1096"/>
  <c r="G1096"/>
  <c r="J1095"/>
  <c r="G1095"/>
  <c r="J1094"/>
  <c r="G1094"/>
  <c r="M1064"/>
  <c r="M1063"/>
  <c r="M1062"/>
  <c r="M1061"/>
  <c r="M1060"/>
  <c r="M1059"/>
  <c r="M1058"/>
  <c r="M1057"/>
  <c r="M1056"/>
  <c r="M1055"/>
  <c r="M1054"/>
  <c r="F1054"/>
  <c r="E1054"/>
  <c r="J1054"/>
  <c r="M1053"/>
  <c r="J1053"/>
  <c r="G1053"/>
  <c r="J1052"/>
  <c r="J540"/>
  <c r="G540"/>
  <c r="J539"/>
  <c r="G539"/>
  <c r="J538"/>
  <c r="G538"/>
  <c r="J537"/>
  <c r="G537"/>
  <c r="J536"/>
  <c r="G536"/>
  <c r="J535"/>
  <c r="G535"/>
  <c r="J534"/>
  <c r="G534"/>
  <c r="J533"/>
  <c r="G533"/>
  <c r="J532"/>
  <c r="G532"/>
  <c r="J531"/>
  <c r="G531"/>
  <c r="J530"/>
  <c r="G530"/>
  <c r="J529"/>
  <c r="G529"/>
  <c r="J528"/>
  <c r="G528"/>
  <c r="M500"/>
  <c r="M499"/>
  <c r="M498"/>
  <c r="M497"/>
  <c r="M496"/>
  <c r="M495"/>
  <c r="M494"/>
  <c r="M493"/>
  <c r="M492"/>
  <c r="M491"/>
  <c r="M490"/>
  <c r="M489"/>
  <c r="M1073" i="1"/>
  <c r="J1073"/>
  <c r="M1072"/>
  <c r="J1072"/>
  <c r="M1071"/>
  <c r="J1071"/>
  <c r="M1070"/>
  <c r="J1070"/>
  <c r="M1069"/>
  <c r="J1069"/>
  <c r="M1068"/>
  <c r="J1068"/>
  <c r="M1067"/>
  <c r="J1067"/>
  <c r="M1066"/>
  <c r="J1066"/>
  <c r="M1065"/>
  <c r="J1065"/>
  <c r="M1064"/>
  <c r="J1064"/>
  <c r="M1063"/>
  <c r="J1063"/>
  <c r="M1062"/>
  <c r="J1062"/>
  <c r="M1061"/>
  <c r="J1061"/>
  <c r="G1061"/>
  <c r="M356"/>
  <c r="M329"/>
  <c r="M328"/>
  <c r="M327"/>
  <c r="M326"/>
  <c r="M325"/>
  <c r="M324"/>
  <c r="M323"/>
  <c r="M322"/>
  <c r="M321"/>
  <c r="M320"/>
  <c r="M319"/>
  <c r="F319"/>
  <c r="E319"/>
  <c r="M318"/>
  <c r="J318"/>
  <c r="G318"/>
  <c r="L317"/>
  <c r="K317"/>
  <c r="H393"/>
  <c r="I393"/>
  <c r="K393"/>
  <c r="L393"/>
  <c r="M394"/>
  <c r="M395"/>
  <c r="M396"/>
  <c r="M397"/>
  <c r="M398"/>
  <c r="M399"/>
  <c r="M400"/>
  <c r="M401"/>
  <c r="M402"/>
  <c r="M403"/>
  <c r="M404"/>
  <c r="M405"/>
  <c r="M736"/>
  <c r="M709"/>
  <c r="M708"/>
  <c r="M707"/>
  <c r="M706"/>
  <c r="M705"/>
  <c r="M704"/>
  <c r="M703"/>
  <c r="M702"/>
  <c r="M701"/>
  <c r="M700"/>
  <c r="M699"/>
  <c r="F699"/>
  <c r="F700"/>
  <c r="F701"/>
  <c r="F702"/>
  <c r="F703"/>
  <c r="F704"/>
  <c r="F705"/>
  <c r="F706"/>
  <c r="F707"/>
  <c r="F708"/>
  <c r="F709"/>
  <c r="I709" s="1"/>
  <c r="I317" s="1"/>
  <c r="E699"/>
  <c r="M698"/>
  <c r="J698"/>
  <c r="J697"/>
  <c r="M318" i="10"/>
  <c r="K13"/>
  <c r="L89"/>
  <c r="K89"/>
  <c r="I89"/>
  <c r="H89"/>
  <c r="L469"/>
  <c r="K469"/>
  <c r="L393"/>
  <c r="K393"/>
  <c r="I393"/>
  <c r="H393"/>
  <c r="L317"/>
  <c r="K317"/>
  <c r="I317"/>
  <c r="H317"/>
  <c r="J972"/>
  <c r="G972"/>
  <c r="J971"/>
  <c r="G971"/>
  <c r="J970"/>
  <c r="G970"/>
  <c r="J969"/>
  <c r="G969"/>
  <c r="J968"/>
  <c r="G968"/>
  <c r="J967"/>
  <c r="G967"/>
  <c r="J966"/>
  <c r="G966"/>
  <c r="J965"/>
  <c r="G965"/>
  <c r="J964"/>
  <c r="G964"/>
  <c r="J963"/>
  <c r="G963"/>
  <c r="J962"/>
  <c r="G962"/>
  <c r="J961"/>
  <c r="G961"/>
  <c r="J960"/>
  <c r="G960"/>
  <c r="M937"/>
  <c r="J937"/>
  <c r="M936"/>
  <c r="J936"/>
  <c r="M935"/>
  <c r="J935"/>
  <c r="M934"/>
  <c r="J934"/>
  <c r="M933"/>
  <c r="J933"/>
  <c r="M932"/>
  <c r="J932"/>
  <c r="M931"/>
  <c r="J931"/>
  <c r="M930"/>
  <c r="J930"/>
  <c r="M929"/>
  <c r="J929"/>
  <c r="M928"/>
  <c r="J928"/>
  <c r="M927"/>
  <c r="J927"/>
  <c r="M926"/>
  <c r="J926"/>
  <c r="M925"/>
  <c r="J925"/>
  <c r="G925"/>
  <c r="J899"/>
  <c r="G899"/>
  <c r="J898"/>
  <c r="G898"/>
  <c r="J897"/>
  <c r="G897"/>
  <c r="J896"/>
  <c r="G896"/>
  <c r="J895"/>
  <c r="G895"/>
  <c r="J894"/>
  <c r="G894"/>
  <c r="J893"/>
  <c r="G893"/>
  <c r="J892"/>
  <c r="G892"/>
  <c r="J891"/>
  <c r="G891"/>
  <c r="J890"/>
  <c r="G890"/>
  <c r="J889"/>
  <c r="G889"/>
  <c r="J888"/>
  <c r="G888"/>
  <c r="J887"/>
  <c r="G887"/>
  <c r="M861"/>
  <c r="J861"/>
  <c r="M860"/>
  <c r="J860"/>
  <c r="M859"/>
  <c r="J859"/>
  <c r="M858"/>
  <c r="J858"/>
  <c r="M857"/>
  <c r="J857"/>
  <c r="M856"/>
  <c r="J856"/>
  <c r="M855"/>
  <c r="J855"/>
  <c r="M854"/>
  <c r="J854"/>
  <c r="M853"/>
  <c r="J853"/>
  <c r="M852"/>
  <c r="J852"/>
  <c r="M851"/>
  <c r="J851"/>
  <c r="M850"/>
  <c r="J850"/>
  <c r="G850"/>
  <c r="M849"/>
  <c r="J849"/>
  <c r="G849"/>
  <c r="J823"/>
  <c r="G823"/>
  <c r="J822"/>
  <c r="G822"/>
  <c r="J821"/>
  <c r="G821"/>
  <c r="J820"/>
  <c r="G820"/>
  <c r="J819"/>
  <c r="G819"/>
  <c r="J818"/>
  <c r="G818"/>
  <c r="J817"/>
  <c r="G817"/>
  <c r="J816"/>
  <c r="G816"/>
  <c r="J815"/>
  <c r="G815"/>
  <c r="J814"/>
  <c r="G814"/>
  <c r="J813"/>
  <c r="G813"/>
  <c r="J812"/>
  <c r="G812"/>
  <c r="J811"/>
  <c r="G811"/>
  <c r="M785"/>
  <c r="J785"/>
  <c r="M784"/>
  <c r="J784"/>
  <c r="M783"/>
  <c r="J783"/>
  <c r="M782"/>
  <c r="J782"/>
  <c r="M781"/>
  <c r="J781"/>
  <c r="M780"/>
  <c r="J780"/>
  <c r="M779"/>
  <c r="J779"/>
  <c r="M778"/>
  <c r="J778"/>
  <c r="M777"/>
  <c r="J777"/>
  <c r="M776"/>
  <c r="J776"/>
  <c r="M775"/>
  <c r="J775"/>
  <c r="M774"/>
  <c r="J774"/>
  <c r="F774"/>
  <c r="F775"/>
  <c r="F776"/>
  <c r="F777"/>
  <c r="F778"/>
  <c r="F779"/>
  <c r="F780"/>
  <c r="F781"/>
  <c r="F782"/>
  <c r="F783"/>
  <c r="F784"/>
  <c r="F785"/>
  <c r="E774"/>
  <c r="G774" s="1"/>
  <c r="M773"/>
  <c r="J773"/>
  <c r="G773"/>
  <c r="J747"/>
  <c r="G747"/>
  <c r="J746"/>
  <c r="G746"/>
  <c r="J745"/>
  <c r="G745"/>
  <c r="J744"/>
  <c r="G744"/>
  <c r="J743"/>
  <c r="G743"/>
  <c r="J742"/>
  <c r="G742"/>
  <c r="J741"/>
  <c r="G741"/>
  <c r="J740"/>
  <c r="G740"/>
  <c r="J739"/>
  <c r="G739"/>
  <c r="J738"/>
  <c r="G738"/>
  <c r="J737"/>
  <c r="G737"/>
  <c r="J736"/>
  <c r="G736"/>
  <c r="L735"/>
  <c r="K735"/>
  <c r="J735"/>
  <c r="G735"/>
  <c r="M709"/>
  <c r="J709"/>
  <c r="M708"/>
  <c r="J708"/>
  <c r="M707"/>
  <c r="J707"/>
  <c r="M706"/>
  <c r="J706"/>
  <c r="M705"/>
  <c r="J705"/>
  <c r="M704"/>
  <c r="J704"/>
  <c r="M703"/>
  <c r="J703"/>
  <c r="M702"/>
  <c r="J702"/>
  <c r="M701"/>
  <c r="J701"/>
  <c r="M700"/>
  <c r="J700"/>
  <c r="M699"/>
  <c r="J699"/>
  <c r="M698"/>
  <c r="J698"/>
  <c r="F698"/>
  <c r="L736" s="1"/>
  <c r="M697"/>
  <c r="J697"/>
  <c r="G697"/>
  <c r="J671"/>
  <c r="G671"/>
  <c r="J670"/>
  <c r="G670"/>
  <c r="J669"/>
  <c r="G669"/>
  <c r="J668"/>
  <c r="G668"/>
  <c r="J667"/>
  <c r="G667"/>
  <c r="J666"/>
  <c r="G666"/>
  <c r="J665"/>
  <c r="G665"/>
  <c r="J664"/>
  <c r="G664"/>
  <c r="J663"/>
  <c r="G663"/>
  <c r="J662"/>
  <c r="G662"/>
  <c r="J661"/>
  <c r="G661"/>
  <c r="J660"/>
  <c r="G660"/>
  <c r="J659"/>
  <c r="G659"/>
  <c r="M633"/>
  <c r="J633"/>
  <c r="M632"/>
  <c r="J632"/>
  <c r="M631"/>
  <c r="J631"/>
  <c r="M630"/>
  <c r="J630"/>
  <c r="M629"/>
  <c r="J629"/>
  <c r="M628"/>
  <c r="J628"/>
  <c r="M627"/>
  <c r="J627"/>
  <c r="M626"/>
  <c r="J626"/>
  <c r="M625"/>
  <c r="J625"/>
  <c r="M624"/>
  <c r="J624"/>
  <c r="M623"/>
  <c r="J623"/>
  <c r="M622"/>
  <c r="J622"/>
  <c r="F622"/>
  <c r="L660" s="1"/>
  <c r="M621"/>
  <c r="J621"/>
  <c r="G621"/>
  <c r="J595"/>
  <c r="G595"/>
  <c r="J594"/>
  <c r="G594"/>
  <c r="J593"/>
  <c r="G593"/>
  <c r="J592"/>
  <c r="G592"/>
  <c r="J591"/>
  <c r="G591"/>
  <c r="J590"/>
  <c r="G590"/>
  <c r="J589"/>
  <c r="G589"/>
  <c r="J588"/>
  <c r="G588"/>
  <c r="J587"/>
  <c r="G587"/>
  <c r="J586"/>
  <c r="G586"/>
  <c r="J585"/>
  <c r="G585"/>
  <c r="J584"/>
  <c r="G584"/>
  <c r="L583"/>
  <c r="K583"/>
  <c r="E546" s="1"/>
  <c r="J583"/>
  <c r="G583"/>
  <c r="M557"/>
  <c r="J557"/>
  <c r="M556"/>
  <c r="J556"/>
  <c r="M555"/>
  <c r="J555"/>
  <c r="M554"/>
  <c r="J554"/>
  <c r="M553"/>
  <c r="J553"/>
  <c r="M552"/>
  <c r="J552"/>
  <c r="M551"/>
  <c r="J551"/>
  <c r="M550"/>
  <c r="J550"/>
  <c r="M549"/>
  <c r="J549"/>
  <c r="M548"/>
  <c r="J548"/>
  <c r="M547"/>
  <c r="J547"/>
  <c r="M546"/>
  <c r="J546"/>
  <c r="F546"/>
  <c r="L584" s="1"/>
  <c r="M545"/>
  <c r="J545"/>
  <c r="G545"/>
  <c r="J519"/>
  <c r="G519"/>
  <c r="J518"/>
  <c r="G518"/>
  <c r="J517"/>
  <c r="G517"/>
  <c r="J516"/>
  <c r="G516"/>
  <c r="J515"/>
  <c r="G515"/>
  <c r="J514"/>
  <c r="G514"/>
  <c r="J513"/>
  <c r="G513"/>
  <c r="J512"/>
  <c r="G512"/>
  <c r="J511"/>
  <c r="G511"/>
  <c r="J510"/>
  <c r="G510"/>
  <c r="J509"/>
  <c r="G509"/>
  <c r="K508"/>
  <c r="M508" s="1"/>
  <c r="J508"/>
  <c r="G508"/>
  <c r="J507"/>
  <c r="G507"/>
  <c r="M481"/>
  <c r="J481"/>
  <c r="M480"/>
  <c r="J480"/>
  <c r="M479"/>
  <c r="J479"/>
  <c r="M478"/>
  <c r="J478"/>
  <c r="M477"/>
  <c r="J477"/>
  <c r="M476"/>
  <c r="J476"/>
  <c r="M475"/>
  <c r="J475"/>
  <c r="M474"/>
  <c r="J474"/>
  <c r="M473"/>
  <c r="J473"/>
  <c r="M472"/>
  <c r="J472"/>
  <c r="M471"/>
  <c r="J471"/>
  <c r="F471"/>
  <c r="E471"/>
  <c r="K509" s="1"/>
  <c r="M470"/>
  <c r="J470"/>
  <c r="G470"/>
  <c r="J469"/>
  <c r="J443"/>
  <c r="G443"/>
  <c r="J442"/>
  <c r="G442"/>
  <c r="J441"/>
  <c r="G441"/>
  <c r="J440"/>
  <c r="G440"/>
  <c r="J439"/>
  <c r="G439"/>
  <c r="J438"/>
  <c r="G438"/>
  <c r="J437"/>
  <c r="G437"/>
  <c r="J436"/>
  <c r="G436"/>
  <c r="J435"/>
  <c r="G435"/>
  <c r="J434"/>
  <c r="G434"/>
  <c r="J433"/>
  <c r="G433"/>
  <c r="J432"/>
  <c r="G432"/>
  <c r="J431"/>
  <c r="G431"/>
  <c r="M405"/>
  <c r="J405"/>
  <c r="M404"/>
  <c r="J404"/>
  <c r="M403"/>
  <c r="J403"/>
  <c r="M402"/>
  <c r="J402"/>
  <c r="M401"/>
  <c r="J401"/>
  <c r="M400"/>
  <c r="J400"/>
  <c r="M399"/>
  <c r="J399"/>
  <c r="M398"/>
  <c r="J398"/>
  <c r="M397"/>
  <c r="J397"/>
  <c r="M396"/>
  <c r="J396"/>
  <c r="M395"/>
  <c r="J395"/>
  <c r="M394"/>
  <c r="J394"/>
  <c r="M393"/>
  <c r="J393"/>
  <c r="J367"/>
  <c r="G367"/>
  <c r="J366"/>
  <c r="G366"/>
  <c r="J365"/>
  <c r="G365"/>
  <c r="J364"/>
  <c r="G364"/>
  <c r="J363"/>
  <c r="G363"/>
  <c r="J362"/>
  <c r="G362"/>
  <c r="J361"/>
  <c r="G361"/>
  <c r="J360"/>
  <c r="G360"/>
  <c r="J359"/>
  <c r="G359"/>
  <c r="J358"/>
  <c r="G358"/>
  <c r="J357"/>
  <c r="G357"/>
  <c r="J356"/>
  <c r="G356"/>
  <c r="J355"/>
  <c r="G355"/>
  <c r="J318"/>
  <c r="J317"/>
  <c r="J291"/>
  <c r="G291"/>
  <c r="J290"/>
  <c r="G290"/>
  <c r="J289"/>
  <c r="G289"/>
  <c r="J288"/>
  <c r="G288"/>
  <c r="J287"/>
  <c r="G287"/>
  <c r="J286"/>
  <c r="G286"/>
  <c r="J285"/>
  <c r="G285"/>
  <c r="J284"/>
  <c r="G284"/>
  <c r="J283"/>
  <c r="G283"/>
  <c r="J282"/>
  <c r="G282"/>
  <c r="J281"/>
  <c r="G281"/>
  <c r="J280"/>
  <c r="G280"/>
  <c r="J279"/>
  <c r="G279"/>
  <c r="M253"/>
  <c r="J253"/>
  <c r="M252"/>
  <c r="J252"/>
  <c r="M251"/>
  <c r="J251"/>
  <c r="M250"/>
  <c r="J250"/>
  <c r="M249"/>
  <c r="J249"/>
  <c r="M248"/>
  <c r="J248"/>
  <c r="M247"/>
  <c r="J247"/>
  <c r="M246"/>
  <c r="J246"/>
  <c r="M245"/>
  <c r="J245"/>
  <c r="M244"/>
  <c r="J244"/>
  <c r="M243"/>
  <c r="J243"/>
  <c r="M242"/>
  <c r="J242"/>
  <c r="M241"/>
  <c r="J241"/>
  <c r="J215"/>
  <c r="G215"/>
  <c r="J214"/>
  <c r="G214"/>
  <c r="J213"/>
  <c r="G213"/>
  <c r="J212"/>
  <c r="G212"/>
  <c r="J211"/>
  <c r="G211"/>
  <c r="J210"/>
  <c r="G210"/>
  <c r="J209"/>
  <c r="G209"/>
  <c r="J208"/>
  <c r="G208"/>
  <c r="J207"/>
  <c r="G207"/>
  <c r="J206"/>
  <c r="G206"/>
  <c r="J205"/>
  <c r="G205"/>
  <c r="J204"/>
  <c r="G204"/>
  <c r="J203"/>
  <c r="G203"/>
  <c r="M177"/>
  <c r="J177"/>
  <c r="M176"/>
  <c r="J176"/>
  <c r="M175"/>
  <c r="J175"/>
  <c r="M174"/>
  <c r="J174"/>
  <c r="M173"/>
  <c r="J173"/>
  <c r="M172"/>
  <c r="J172"/>
  <c r="M171"/>
  <c r="J171"/>
  <c r="M170"/>
  <c r="J170"/>
  <c r="M169"/>
  <c r="J169"/>
  <c r="M168"/>
  <c r="J168"/>
  <c r="M167"/>
  <c r="J167"/>
  <c r="M166"/>
  <c r="J166"/>
  <c r="J165"/>
  <c r="J139"/>
  <c r="G139"/>
  <c r="J138"/>
  <c r="G138"/>
  <c r="J137"/>
  <c r="G137"/>
  <c r="J136"/>
  <c r="G136"/>
  <c r="J135"/>
  <c r="G135"/>
  <c r="J134"/>
  <c r="G134"/>
  <c r="J133"/>
  <c r="G133"/>
  <c r="J132"/>
  <c r="G132"/>
  <c r="J131"/>
  <c r="G131"/>
  <c r="J130"/>
  <c r="G130"/>
  <c r="J129"/>
  <c r="G129"/>
  <c r="J128"/>
  <c r="G128"/>
  <c r="J127"/>
  <c r="G127"/>
  <c r="M101"/>
  <c r="J101"/>
  <c r="M100"/>
  <c r="J100"/>
  <c r="M99"/>
  <c r="J99"/>
  <c r="M98"/>
  <c r="J98"/>
  <c r="M97"/>
  <c r="J97"/>
  <c r="M96"/>
  <c r="J96"/>
  <c r="M95"/>
  <c r="J95"/>
  <c r="M94"/>
  <c r="J94"/>
  <c r="M93"/>
  <c r="J93"/>
  <c r="M92"/>
  <c r="J92"/>
  <c r="M91"/>
  <c r="J91"/>
  <c r="M90"/>
  <c r="J90"/>
  <c r="J89"/>
  <c r="J63"/>
  <c r="G63"/>
  <c r="J62"/>
  <c r="G62"/>
  <c r="J61"/>
  <c r="G61"/>
  <c r="J60"/>
  <c r="G60"/>
  <c r="J59"/>
  <c r="G59"/>
  <c r="J58"/>
  <c r="G58"/>
  <c r="J57"/>
  <c r="G57"/>
  <c r="J56"/>
  <c r="G56"/>
  <c r="J55"/>
  <c r="G55"/>
  <c r="J54"/>
  <c r="G54"/>
  <c r="J53"/>
  <c r="G53"/>
  <c r="J52"/>
  <c r="G52"/>
  <c r="J51"/>
  <c r="G51"/>
  <c r="J63" i="9"/>
  <c r="G63"/>
  <c r="J62"/>
  <c r="G62"/>
  <c r="J61"/>
  <c r="G61"/>
  <c r="J60"/>
  <c r="G60"/>
  <c r="J59"/>
  <c r="G59"/>
  <c r="J58"/>
  <c r="G58"/>
  <c r="J57"/>
  <c r="G57"/>
  <c r="J56"/>
  <c r="G56"/>
  <c r="J55"/>
  <c r="G55"/>
  <c r="J54"/>
  <c r="G54"/>
  <c r="J53"/>
  <c r="G53"/>
  <c r="J52"/>
  <c r="G52"/>
  <c r="L51"/>
  <c r="K51"/>
  <c r="J51"/>
  <c r="G51"/>
  <c r="M25"/>
  <c r="J25"/>
  <c r="M24"/>
  <c r="J24"/>
  <c r="M23"/>
  <c r="J23"/>
  <c r="M22"/>
  <c r="J22"/>
  <c r="M21"/>
  <c r="J21"/>
  <c r="M20"/>
  <c r="J20"/>
  <c r="M19"/>
  <c r="J19"/>
  <c r="M18"/>
  <c r="J18"/>
  <c r="M17"/>
  <c r="J17"/>
  <c r="M16"/>
  <c r="J16"/>
  <c r="M15"/>
  <c r="J15"/>
  <c r="M14"/>
  <c r="J14"/>
  <c r="F14"/>
  <c r="L52" s="1"/>
  <c r="E14"/>
  <c r="M13"/>
  <c r="J13"/>
  <c r="G13"/>
  <c r="J1610" i="8"/>
  <c r="G1610"/>
  <c r="J1609"/>
  <c r="G1609"/>
  <c r="J1608"/>
  <c r="G1608"/>
  <c r="J1607"/>
  <c r="G1607"/>
  <c r="J1606"/>
  <c r="G1606"/>
  <c r="J1605"/>
  <c r="G1605"/>
  <c r="J1604"/>
  <c r="G1604"/>
  <c r="J1603"/>
  <c r="G1603"/>
  <c r="J1602"/>
  <c r="G1602"/>
  <c r="J1601"/>
  <c r="G1601"/>
  <c r="J1600"/>
  <c r="G1600"/>
  <c r="J1599"/>
  <c r="G1599"/>
  <c r="L1598"/>
  <c r="K1598"/>
  <c r="J1598"/>
  <c r="G1598"/>
  <c r="M1568"/>
  <c r="J1568"/>
  <c r="M1567"/>
  <c r="J1567"/>
  <c r="M1566"/>
  <c r="J1566"/>
  <c r="M1565"/>
  <c r="J1565"/>
  <c r="M1564"/>
  <c r="J1564"/>
  <c r="M1563"/>
  <c r="J1563"/>
  <c r="M1562"/>
  <c r="J1562"/>
  <c r="M1561"/>
  <c r="J1561"/>
  <c r="M1560"/>
  <c r="J1560"/>
  <c r="M1559"/>
  <c r="J1559"/>
  <c r="M1558"/>
  <c r="J1558"/>
  <c r="M1557"/>
  <c r="J1557"/>
  <c r="M1556"/>
  <c r="J1556"/>
  <c r="G1556"/>
  <c r="J1526"/>
  <c r="G1526"/>
  <c r="J1525"/>
  <c r="G1525"/>
  <c r="J1524"/>
  <c r="G1524"/>
  <c r="J1523"/>
  <c r="G1523"/>
  <c r="J1522"/>
  <c r="G1522"/>
  <c r="J1521"/>
  <c r="G1521"/>
  <c r="J1520"/>
  <c r="G1520"/>
  <c r="J1519"/>
  <c r="G1519"/>
  <c r="J1518"/>
  <c r="G1518"/>
  <c r="J1517"/>
  <c r="G1517"/>
  <c r="J1516"/>
  <c r="G1516"/>
  <c r="J1515"/>
  <c r="G1515"/>
  <c r="L1514"/>
  <c r="F1473"/>
  <c r="L1515"/>
  <c r="F1474"/>
  <c r="L1516"/>
  <c r="F1475"/>
  <c r="L1517"/>
  <c r="F1476"/>
  <c r="L1518"/>
  <c r="F1477"/>
  <c r="L1519"/>
  <c r="F1478"/>
  <c r="L1520"/>
  <c r="F1479"/>
  <c r="L1521"/>
  <c r="F1480"/>
  <c r="L1522"/>
  <c r="F1481"/>
  <c r="L1523"/>
  <c r="F1482"/>
  <c r="L1524"/>
  <c r="F1483"/>
  <c r="L1525"/>
  <c r="F1484"/>
  <c r="K1514"/>
  <c r="J1514"/>
  <c r="G1514"/>
  <c r="M1484"/>
  <c r="J1484"/>
  <c r="M1483"/>
  <c r="J1483"/>
  <c r="M1482"/>
  <c r="J1482"/>
  <c r="M1481"/>
  <c r="J1481"/>
  <c r="M1480"/>
  <c r="J1480"/>
  <c r="M1479"/>
  <c r="J1479"/>
  <c r="M1478"/>
  <c r="J1478"/>
  <c r="M1477"/>
  <c r="J1477"/>
  <c r="M1476"/>
  <c r="J1476"/>
  <c r="M1475"/>
  <c r="J1475"/>
  <c r="M1474"/>
  <c r="J1474"/>
  <c r="M1473"/>
  <c r="J1473"/>
  <c r="E1473"/>
  <c r="G1473"/>
  <c r="M1472"/>
  <c r="J1472"/>
  <c r="G1472"/>
  <c r="J1442"/>
  <c r="G1442"/>
  <c r="J1441"/>
  <c r="G1441"/>
  <c r="J1440"/>
  <c r="G1440"/>
  <c r="J1439"/>
  <c r="G1439"/>
  <c r="J1438"/>
  <c r="G1438"/>
  <c r="J1437"/>
  <c r="G1437"/>
  <c r="J1436"/>
  <c r="G1436"/>
  <c r="J1435"/>
  <c r="G1435"/>
  <c r="J1434"/>
  <c r="G1434"/>
  <c r="J1433"/>
  <c r="G1433"/>
  <c r="J1432"/>
  <c r="G1432"/>
  <c r="J1431"/>
  <c r="G1431"/>
  <c r="L1430"/>
  <c r="K1430"/>
  <c r="J1430"/>
  <c r="G1430"/>
  <c r="M1400"/>
  <c r="J1400"/>
  <c r="M1399"/>
  <c r="J1399"/>
  <c r="M1398"/>
  <c r="J1398"/>
  <c r="M1397"/>
  <c r="J1397"/>
  <c r="M1396"/>
  <c r="J1396"/>
  <c r="M1395"/>
  <c r="J1395"/>
  <c r="M1394"/>
  <c r="J1394"/>
  <c r="M1393"/>
  <c r="J1393"/>
  <c r="M1392"/>
  <c r="J1392"/>
  <c r="M1391"/>
  <c r="J1391"/>
  <c r="M1390"/>
  <c r="J1390"/>
  <c r="M1389"/>
  <c r="J1389"/>
  <c r="F1389"/>
  <c r="M1388"/>
  <c r="J1388"/>
  <c r="G1388"/>
  <c r="J1358"/>
  <c r="G1358"/>
  <c r="J1357"/>
  <c r="G1357"/>
  <c r="J1356"/>
  <c r="G1356"/>
  <c r="J1355"/>
  <c r="G1355"/>
  <c r="J1354"/>
  <c r="G1354"/>
  <c r="J1353"/>
  <c r="G1353"/>
  <c r="J1352"/>
  <c r="G1352"/>
  <c r="J1351"/>
  <c r="G1351"/>
  <c r="J1350"/>
  <c r="G1350"/>
  <c r="J1349"/>
  <c r="G1349"/>
  <c r="J1348"/>
  <c r="G1348"/>
  <c r="J1347"/>
  <c r="G1347"/>
  <c r="L1346"/>
  <c r="K1346"/>
  <c r="J1346"/>
  <c r="G1346"/>
  <c r="M1316"/>
  <c r="J1316"/>
  <c r="M1315"/>
  <c r="J1315"/>
  <c r="M1314"/>
  <c r="J1314"/>
  <c r="M1313"/>
  <c r="J1313"/>
  <c r="M1312"/>
  <c r="J1312"/>
  <c r="M1311"/>
  <c r="J1311"/>
  <c r="M1310"/>
  <c r="J1310"/>
  <c r="M1309"/>
  <c r="J1309"/>
  <c r="M1308"/>
  <c r="J1308"/>
  <c r="M1307"/>
  <c r="J1307"/>
  <c r="M1306"/>
  <c r="J1306"/>
  <c r="M1305"/>
  <c r="J1305"/>
  <c r="L1347"/>
  <c r="M1304"/>
  <c r="J1304"/>
  <c r="G1304"/>
  <c r="J1022"/>
  <c r="G1022"/>
  <c r="J1021"/>
  <c r="G1021"/>
  <c r="J1020"/>
  <c r="G1020"/>
  <c r="J1019"/>
  <c r="G1019"/>
  <c r="J1018"/>
  <c r="G1018"/>
  <c r="J1017"/>
  <c r="G1017"/>
  <c r="J1016"/>
  <c r="G1016"/>
  <c r="J1015"/>
  <c r="G1015"/>
  <c r="J1014"/>
  <c r="G1014"/>
  <c r="J1013"/>
  <c r="G1013"/>
  <c r="J1012"/>
  <c r="G1012"/>
  <c r="J1011"/>
  <c r="G1011"/>
  <c r="J1010"/>
  <c r="G1010"/>
  <c r="M980"/>
  <c r="M979"/>
  <c r="M978"/>
  <c r="M977"/>
  <c r="M976"/>
  <c r="M975"/>
  <c r="M974"/>
  <c r="M973"/>
  <c r="M972"/>
  <c r="M971"/>
  <c r="M970"/>
  <c r="F970"/>
  <c r="E970"/>
  <c r="J970"/>
  <c r="M969"/>
  <c r="J969"/>
  <c r="G969"/>
  <c r="L968"/>
  <c r="K968"/>
  <c r="I968"/>
  <c r="H968"/>
  <c r="J968"/>
  <c r="J940"/>
  <c r="G940"/>
  <c r="J939"/>
  <c r="G939"/>
  <c r="J938"/>
  <c r="G938"/>
  <c r="J937"/>
  <c r="G937"/>
  <c r="J936"/>
  <c r="G936"/>
  <c r="J935"/>
  <c r="G935"/>
  <c r="J934"/>
  <c r="G934"/>
  <c r="J933"/>
  <c r="G933"/>
  <c r="J932"/>
  <c r="G932"/>
  <c r="J931"/>
  <c r="G931"/>
  <c r="J930"/>
  <c r="G930"/>
  <c r="J929"/>
  <c r="G929"/>
  <c r="G928"/>
  <c r="M900"/>
  <c r="M899"/>
  <c r="M898"/>
  <c r="M897"/>
  <c r="M896"/>
  <c r="M895"/>
  <c r="M894"/>
  <c r="M893"/>
  <c r="M892"/>
  <c r="M891"/>
  <c r="M890"/>
  <c r="M889"/>
  <c r="J889"/>
  <c r="L888"/>
  <c r="K888"/>
  <c r="I888"/>
  <c r="H888"/>
  <c r="J888"/>
  <c r="J860"/>
  <c r="G860"/>
  <c r="J859"/>
  <c r="G859"/>
  <c r="J858"/>
  <c r="G858"/>
  <c r="J857"/>
  <c r="G857"/>
  <c r="J856"/>
  <c r="G856"/>
  <c r="J855"/>
  <c r="G855"/>
  <c r="J854"/>
  <c r="G854"/>
  <c r="J853"/>
  <c r="G853"/>
  <c r="J852"/>
  <c r="G852"/>
  <c r="J851"/>
  <c r="G851"/>
  <c r="J850"/>
  <c r="G850"/>
  <c r="J849"/>
  <c r="G849"/>
  <c r="J848"/>
  <c r="G848"/>
  <c r="M820"/>
  <c r="M819"/>
  <c r="M818"/>
  <c r="M817"/>
  <c r="M816"/>
  <c r="M815"/>
  <c r="M814"/>
  <c r="M813"/>
  <c r="M812"/>
  <c r="M811"/>
  <c r="M810"/>
  <c r="M809"/>
  <c r="J809"/>
  <c r="L808"/>
  <c r="K808"/>
  <c r="I808"/>
  <c r="H808"/>
  <c r="J780"/>
  <c r="G780"/>
  <c r="J779"/>
  <c r="G779"/>
  <c r="J778"/>
  <c r="G778"/>
  <c r="J777"/>
  <c r="G777"/>
  <c r="J776"/>
  <c r="G776"/>
  <c r="J775"/>
  <c r="G775"/>
  <c r="J774"/>
  <c r="G774"/>
  <c r="J773"/>
  <c r="G773"/>
  <c r="J772"/>
  <c r="G772"/>
  <c r="J771"/>
  <c r="G771"/>
  <c r="J770"/>
  <c r="G770"/>
  <c r="J769"/>
  <c r="G769"/>
  <c r="J768"/>
  <c r="G768"/>
  <c r="M740"/>
  <c r="M739"/>
  <c r="M738"/>
  <c r="M737"/>
  <c r="M736"/>
  <c r="M735"/>
  <c r="M734"/>
  <c r="M733"/>
  <c r="M732"/>
  <c r="M731"/>
  <c r="M730"/>
  <c r="M729"/>
  <c r="J729"/>
  <c r="L728"/>
  <c r="K728"/>
  <c r="I728"/>
  <c r="H728"/>
  <c r="J728"/>
  <c r="J460"/>
  <c r="G460"/>
  <c r="J459"/>
  <c r="G459"/>
  <c r="J458"/>
  <c r="G458"/>
  <c r="J457"/>
  <c r="G457"/>
  <c r="J456"/>
  <c r="G456"/>
  <c r="J455"/>
  <c r="G455"/>
  <c r="J454"/>
  <c r="G454"/>
  <c r="J453"/>
  <c r="G453"/>
  <c r="J452"/>
  <c r="G452"/>
  <c r="J451"/>
  <c r="G451"/>
  <c r="J450"/>
  <c r="G450"/>
  <c r="J449"/>
  <c r="G449"/>
  <c r="J448"/>
  <c r="G448"/>
  <c r="M420"/>
  <c r="M419"/>
  <c r="M418"/>
  <c r="M417"/>
  <c r="M416"/>
  <c r="M415"/>
  <c r="M414"/>
  <c r="M413"/>
  <c r="M412"/>
  <c r="M411"/>
  <c r="M410"/>
  <c r="M409"/>
  <c r="L408"/>
  <c r="K408"/>
  <c r="J380"/>
  <c r="G380"/>
  <c r="J379"/>
  <c r="G379"/>
  <c r="J378"/>
  <c r="G378"/>
  <c r="J377"/>
  <c r="G377"/>
  <c r="J376"/>
  <c r="G376"/>
  <c r="J375"/>
  <c r="G375"/>
  <c r="J374"/>
  <c r="G374"/>
  <c r="J373"/>
  <c r="G373"/>
  <c r="J372"/>
  <c r="G372"/>
  <c r="J371"/>
  <c r="G371"/>
  <c r="J370"/>
  <c r="G370"/>
  <c r="J369"/>
  <c r="G369"/>
  <c r="J368"/>
  <c r="G368"/>
  <c r="M340"/>
  <c r="M339"/>
  <c r="M338"/>
  <c r="M337"/>
  <c r="M336"/>
  <c r="M335"/>
  <c r="M334"/>
  <c r="M333"/>
  <c r="M332"/>
  <c r="M331"/>
  <c r="M330"/>
  <c r="M329"/>
  <c r="L328"/>
  <c r="K328"/>
  <c r="J300"/>
  <c r="G300"/>
  <c r="J299"/>
  <c r="G299"/>
  <c r="J298"/>
  <c r="G298"/>
  <c r="J297"/>
  <c r="G297"/>
  <c r="J296"/>
  <c r="G296"/>
  <c r="J295"/>
  <c r="G295"/>
  <c r="J294"/>
  <c r="G294"/>
  <c r="J293"/>
  <c r="G293"/>
  <c r="J292"/>
  <c r="G292"/>
  <c r="J291"/>
  <c r="G291"/>
  <c r="J290"/>
  <c r="G290"/>
  <c r="J289"/>
  <c r="G289"/>
  <c r="J288"/>
  <c r="G288"/>
  <c r="M260"/>
  <c r="M259"/>
  <c r="M258"/>
  <c r="M257"/>
  <c r="M256"/>
  <c r="M255"/>
  <c r="M254"/>
  <c r="M253"/>
  <c r="M252"/>
  <c r="M251"/>
  <c r="M250"/>
  <c r="M249"/>
  <c r="L248"/>
  <c r="K248"/>
  <c r="J220"/>
  <c r="G220"/>
  <c r="J219"/>
  <c r="G219"/>
  <c r="J218"/>
  <c r="G218"/>
  <c r="J217"/>
  <c r="G217"/>
  <c r="J216"/>
  <c r="G216"/>
  <c r="J215"/>
  <c r="G215"/>
  <c r="J214"/>
  <c r="G214"/>
  <c r="J213"/>
  <c r="G213"/>
  <c r="J212"/>
  <c r="G212"/>
  <c r="J211"/>
  <c r="G211"/>
  <c r="J210"/>
  <c r="G210"/>
  <c r="J209"/>
  <c r="G209"/>
  <c r="J208"/>
  <c r="G208"/>
  <c r="M180"/>
  <c r="M179"/>
  <c r="M178"/>
  <c r="M177"/>
  <c r="M176"/>
  <c r="M175"/>
  <c r="M174"/>
  <c r="M173"/>
  <c r="M172"/>
  <c r="M171"/>
  <c r="M170"/>
  <c r="M169"/>
  <c r="L168"/>
  <c r="K168"/>
  <c r="L621" i="1"/>
  <c r="M621" s="1"/>
  <c r="K621"/>
  <c r="I621"/>
  <c r="H621"/>
  <c r="L545"/>
  <c r="M545" s="1"/>
  <c r="K545"/>
  <c r="I545"/>
  <c r="H545"/>
  <c r="L469"/>
  <c r="M469" s="1"/>
  <c r="K469"/>
  <c r="I469"/>
  <c r="H469"/>
  <c r="K887"/>
  <c r="J1039"/>
  <c r="G1039"/>
  <c r="J1038"/>
  <c r="G1038"/>
  <c r="J1037"/>
  <c r="G1037"/>
  <c r="J1036"/>
  <c r="G1036"/>
  <c r="J1035"/>
  <c r="G1035"/>
  <c r="J1034"/>
  <c r="G1034"/>
  <c r="J1033"/>
  <c r="G1033"/>
  <c r="J1032"/>
  <c r="G1032"/>
  <c r="J1031"/>
  <c r="G1031"/>
  <c r="J1030"/>
  <c r="G1030"/>
  <c r="J1029"/>
  <c r="G1029"/>
  <c r="J1028"/>
  <c r="G1028"/>
  <c r="L1027"/>
  <c r="K1027"/>
  <c r="J1027"/>
  <c r="G1027"/>
  <c r="J971"/>
  <c r="G971"/>
  <c r="J970"/>
  <c r="G970"/>
  <c r="J969"/>
  <c r="G969"/>
  <c r="J968"/>
  <c r="G968"/>
  <c r="J967"/>
  <c r="G967"/>
  <c r="J966"/>
  <c r="G966"/>
  <c r="J965"/>
  <c r="G965"/>
  <c r="J964"/>
  <c r="G964"/>
  <c r="J963"/>
  <c r="G963"/>
  <c r="J962"/>
  <c r="G962"/>
  <c r="J961"/>
  <c r="G961"/>
  <c r="J960"/>
  <c r="G960"/>
  <c r="F926"/>
  <c r="K959"/>
  <c r="J959"/>
  <c r="G959"/>
  <c r="M1005"/>
  <c r="J1005"/>
  <c r="M1004"/>
  <c r="J1004"/>
  <c r="M1003"/>
  <c r="J1003"/>
  <c r="M1002"/>
  <c r="J1002"/>
  <c r="M1001"/>
  <c r="J1001"/>
  <c r="M1000"/>
  <c r="J1000"/>
  <c r="M999"/>
  <c r="J999"/>
  <c r="M998"/>
  <c r="J998"/>
  <c r="M997"/>
  <c r="J997"/>
  <c r="M996"/>
  <c r="J996"/>
  <c r="M995"/>
  <c r="J995"/>
  <c r="M994"/>
  <c r="J994"/>
  <c r="F994"/>
  <c r="L1028" s="1"/>
  <c r="E994"/>
  <c r="K1028" s="1"/>
  <c r="M993"/>
  <c r="J993"/>
  <c r="G993"/>
  <c r="M937"/>
  <c r="J937"/>
  <c r="M936"/>
  <c r="J936"/>
  <c r="M935"/>
  <c r="J935"/>
  <c r="M934"/>
  <c r="J934"/>
  <c r="M933"/>
  <c r="J933"/>
  <c r="M932"/>
  <c r="J932"/>
  <c r="M931"/>
  <c r="J931"/>
  <c r="M930"/>
  <c r="J930"/>
  <c r="M929"/>
  <c r="J929"/>
  <c r="M928"/>
  <c r="J928"/>
  <c r="M927"/>
  <c r="J927"/>
  <c r="M926"/>
  <c r="J926"/>
  <c r="E926"/>
  <c r="K960" s="1"/>
  <c r="M925"/>
  <c r="J925"/>
  <c r="G925"/>
  <c r="J899"/>
  <c r="G899"/>
  <c r="J898"/>
  <c r="G898"/>
  <c r="J897"/>
  <c r="G897"/>
  <c r="J896"/>
  <c r="G896"/>
  <c r="J895"/>
  <c r="G895"/>
  <c r="J894"/>
  <c r="G894"/>
  <c r="J893"/>
  <c r="G893"/>
  <c r="J892"/>
  <c r="G892"/>
  <c r="J891"/>
  <c r="G891"/>
  <c r="J890"/>
  <c r="G890"/>
  <c r="J889"/>
  <c r="G889"/>
  <c r="J888"/>
  <c r="G888"/>
  <c r="L887"/>
  <c r="J887"/>
  <c r="G887"/>
  <c r="M861"/>
  <c r="J861"/>
  <c r="M860"/>
  <c r="J860"/>
  <c r="M859"/>
  <c r="J859"/>
  <c r="M858"/>
  <c r="J858"/>
  <c r="M857"/>
  <c r="J857"/>
  <c r="M856"/>
  <c r="J856"/>
  <c r="M855"/>
  <c r="J855"/>
  <c r="M854"/>
  <c r="J854"/>
  <c r="M853"/>
  <c r="J853"/>
  <c r="M852"/>
  <c r="J852"/>
  <c r="M851"/>
  <c r="J851"/>
  <c r="M850"/>
  <c r="J850"/>
  <c r="M849"/>
  <c r="J849"/>
  <c r="G849"/>
  <c r="G823"/>
  <c r="G822"/>
  <c r="G821"/>
  <c r="G820"/>
  <c r="G819"/>
  <c r="G818"/>
  <c r="G817"/>
  <c r="G816"/>
  <c r="G815"/>
  <c r="G814"/>
  <c r="G813"/>
  <c r="G812"/>
  <c r="G811"/>
  <c r="J823"/>
  <c r="J822"/>
  <c r="J821"/>
  <c r="J820"/>
  <c r="J819"/>
  <c r="J818"/>
  <c r="J817"/>
  <c r="J816"/>
  <c r="J815"/>
  <c r="J814"/>
  <c r="J813"/>
  <c r="J812"/>
  <c r="J811"/>
  <c r="L241"/>
  <c r="K241"/>
  <c r="F623"/>
  <c r="F624"/>
  <c r="F625"/>
  <c r="F626"/>
  <c r="F627"/>
  <c r="F628"/>
  <c r="F629"/>
  <c r="F630"/>
  <c r="I630" s="1"/>
  <c r="F631"/>
  <c r="F632"/>
  <c r="F633"/>
  <c r="I633" s="1"/>
  <c r="I241" s="1"/>
  <c r="E623"/>
  <c r="L165"/>
  <c r="K165"/>
  <c r="L89"/>
  <c r="K89"/>
  <c r="M89" s="1"/>
  <c r="I89"/>
  <c r="H89"/>
  <c r="L13"/>
  <c r="K13"/>
  <c r="L811"/>
  <c r="K811"/>
  <c r="M785"/>
  <c r="J785"/>
  <c r="M784"/>
  <c r="J784"/>
  <c r="M783"/>
  <c r="J783"/>
  <c r="M782"/>
  <c r="J782"/>
  <c r="M781"/>
  <c r="J781"/>
  <c r="M780"/>
  <c r="J780"/>
  <c r="M779"/>
  <c r="J779"/>
  <c r="M778"/>
  <c r="J778"/>
  <c r="M777"/>
  <c r="J777"/>
  <c r="M776"/>
  <c r="J776"/>
  <c r="M775"/>
  <c r="J775"/>
  <c r="M774"/>
  <c r="J774"/>
  <c r="M773"/>
  <c r="J773"/>
  <c r="G773"/>
  <c r="M633"/>
  <c r="M632"/>
  <c r="M631"/>
  <c r="M630"/>
  <c r="M629"/>
  <c r="M628"/>
  <c r="M627"/>
  <c r="M626"/>
  <c r="M625"/>
  <c r="M624"/>
  <c r="M623"/>
  <c r="M622"/>
  <c r="J622"/>
  <c r="J621"/>
  <c r="M557"/>
  <c r="M556"/>
  <c r="M555"/>
  <c r="M554"/>
  <c r="M553"/>
  <c r="M552"/>
  <c r="M551"/>
  <c r="M550"/>
  <c r="M549"/>
  <c r="M548"/>
  <c r="M547"/>
  <c r="M546"/>
  <c r="J555"/>
  <c r="J552"/>
  <c r="J550"/>
  <c r="J546"/>
  <c r="J545"/>
  <c r="E774"/>
  <c r="K812" s="1"/>
  <c r="M1027"/>
  <c r="G994"/>
  <c r="F774"/>
  <c r="L812" s="1"/>
  <c r="F775" s="1"/>
  <c r="M481"/>
  <c r="J481"/>
  <c r="M480"/>
  <c r="J480"/>
  <c r="M479"/>
  <c r="J479"/>
  <c r="M478"/>
  <c r="J478"/>
  <c r="M477"/>
  <c r="J477"/>
  <c r="M476"/>
  <c r="J476"/>
  <c r="M475"/>
  <c r="J475"/>
  <c r="M474"/>
  <c r="J474"/>
  <c r="M473"/>
  <c r="J473"/>
  <c r="M472"/>
  <c r="J472"/>
  <c r="M471"/>
  <c r="M470"/>
  <c r="J470"/>
  <c r="J469"/>
  <c r="M165"/>
  <c r="M253"/>
  <c r="M252"/>
  <c r="M251"/>
  <c r="M250"/>
  <c r="M249"/>
  <c r="M248"/>
  <c r="M247"/>
  <c r="M246"/>
  <c r="M245"/>
  <c r="M244"/>
  <c r="M243"/>
  <c r="M242"/>
  <c r="M177"/>
  <c r="M176"/>
  <c r="M175"/>
  <c r="M174"/>
  <c r="M173"/>
  <c r="M172"/>
  <c r="M171"/>
  <c r="M170"/>
  <c r="M169"/>
  <c r="M168"/>
  <c r="M167"/>
  <c r="M166"/>
  <c r="M101"/>
  <c r="M100"/>
  <c r="M99"/>
  <c r="M98"/>
  <c r="M97"/>
  <c r="M96"/>
  <c r="M95"/>
  <c r="M94"/>
  <c r="M93"/>
  <c r="M92"/>
  <c r="M91"/>
  <c r="M90"/>
  <c r="J89"/>
  <c r="M25"/>
  <c r="M24"/>
  <c r="M23"/>
  <c r="M22"/>
  <c r="M21"/>
  <c r="M20"/>
  <c r="M19"/>
  <c r="M18"/>
  <c r="M17"/>
  <c r="M16"/>
  <c r="M15"/>
  <c r="M14"/>
  <c r="G774"/>
  <c r="M660"/>
  <c r="G13" i="8"/>
  <c r="M735" i="10"/>
  <c r="G926" i="1"/>
  <c r="F850"/>
  <c r="L1684" i="8"/>
  <c r="J1232"/>
  <c r="H648"/>
  <c r="J648" s="1"/>
  <c r="I700" i="1"/>
  <c r="I702"/>
  <c r="I704"/>
  <c r="I706"/>
  <c r="I708"/>
  <c r="I623"/>
  <c r="I625"/>
  <c r="I627"/>
  <c r="I629"/>
  <c r="I631"/>
  <c r="M811"/>
  <c r="M393"/>
  <c r="I699"/>
  <c r="I701"/>
  <c r="I703"/>
  <c r="I705"/>
  <c r="I707"/>
  <c r="G699"/>
  <c r="J393"/>
  <c r="I624"/>
  <c r="I628"/>
  <c r="I632"/>
  <c r="H699"/>
  <c r="J699" s="1"/>
  <c r="G569" i="8"/>
  <c r="J569"/>
  <c r="G649"/>
  <c r="J649"/>
  <c r="G91"/>
  <c r="J91"/>
  <c r="M808"/>
  <c r="M1598"/>
  <c r="M888"/>
  <c r="F489"/>
  <c r="G14"/>
  <c r="J14"/>
  <c r="F1055"/>
  <c r="M488"/>
  <c r="M408"/>
  <c r="G1641"/>
  <c r="M968"/>
  <c r="E489"/>
  <c r="M1682"/>
  <c r="K1683"/>
  <c r="G1054"/>
  <c r="M1095"/>
  <c r="M248"/>
  <c r="M1011"/>
  <c r="M728"/>
  <c r="J808"/>
  <c r="M1514"/>
  <c r="M168"/>
  <c r="M328"/>
  <c r="M1095" i="1"/>
  <c r="G319"/>
  <c r="M317"/>
  <c r="E320"/>
  <c r="F320"/>
  <c r="F317"/>
  <c r="F241"/>
  <c r="M959"/>
  <c r="M165" i="10"/>
  <c r="M89"/>
  <c r="M469"/>
  <c r="E698"/>
  <c r="G698" s="1"/>
  <c r="M960"/>
  <c r="M887"/>
  <c r="M811"/>
  <c r="M51" i="9"/>
  <c r="G14"/>
  <c r="F472" i="10"/>
  <c r="G471"/>
  <c r="M583"/>
  <c r="K52" i="9"/>
  <c r="F971" i="8"/>
  <c r="L1526"/>
  <c r="L928"/>
  <c r="F888"/>
  <c r="E971"/>
  <c r="M1012"/>
  <c r="L1348"/>
  <c r="L1349"/>
  <c r="L1350"/>
  <c r="L1351"/>
  <c r="L1352"/>
  <c r="L1353"/>
  <c r="L1354"/>
  <c r="L1355"/>
  <c r="L1356"/>
  <c r="L1357"/>
  <c r="K1515"/>
  <c r="G970"/>
  <c r="M1346"/>
  <c r="F1557"/>
  <c r="L1599"/>
  <c r="E1557"/>
  <c r="L888" i="1"/>
  <c r="L1685" i="8"/>
  <c r="F321" i="1"/>
  <c r="J320"/>
  <c r="M528" i="8"/>
  <c r="F490"/>
  <c r="F1056"/>
  <c r="J971"/>
  <c r="J489"/>
  <c r="M1683"/>
  <c r="M1096"/>
  <c r="E1055"/>
  <c r="J1055"/>
  <c r="G489"/>
  <c r="M357" i="1"/>
  <c r="G320"/>
  <c r="M737"/>
  <c r="E700"/>
  <c r="H700" s="1"/>
  <c r="J700" s="1"/>
  <c r="E624"/>
  <c r="J624" s="1"/>
  <c r="M661"/>
  <c r="G926" i="10"/>
  <c r="M888"/>
  <c r="M812"/>
  <c r="E775"/>
  <c r="G775" s="1"/>
  <c r="F473"/>
  <c r="M1515" i="8"/>
  <c r="E1474"/>
  <c r="F1558"/>
  <c r="L1600"/>
  <c r="G971"/>
  <c r="F972"/>
  <c r="L1358"/>
  <c r="F728"/>
  <c r="G1557"/>
  <c r="K1599"/>
  <c r="K1347"/>
  <c r="G1305"/>
  <c r="L768"/>
  <c r="F851" i="1"/>
  <c r="L889" s="1"/>
  <c r="L1686" i="8"/>
  <c r="F322" i="1"/>
  <c r="F491" i="8"/>
  <c r="F1057"/>
  <c r="G1642"/>
  <c r="K1684"/>
  <c r="M1684" s="1"/>
  <c r="G1055"/>
  <c r="M529"/>
  <c r="E490"/>
  <c r="E321" i="1"/>
  <c r="M358"/>
  <c r="G700"/>
  <c r="M961" i="10"/>
  <c r="G851"/>
  <c r="F474"/>
  <c r="F890" i="8"/>
  <c r="F810"/>
  <c r="F1559"/>
  <c r="L1601"/>
  <c r="M1599"/>
  <c r="E1558"/>
  <c r="F973"/>
  <c r="E972"/>
  <c r="J972"/>
  <c r="M1013"/>
  <c r="G1474"/>
  <c r="K1516"/>
  <c r="M1347"/>
  <c r="F730"/>
  <c r="L1687"/>
  <c r="F323" i="1"/>
  <c r="F731" i="8"/>
  <c r="F811"/>
  <c r="F492"/>
  <c r="J490"/>
  <c r="F1058"/>
  <c r="M1097"/>
  <c r="E1056"/>
  <c r="J1056"/>
  <c r="G490"/>
  <c r="G321" i="1"/>
  <c r="E701"/>
  <c r="G701" s="1"/>
  <c r="M738"/>
  <c r="M662"/>
  <c r="E625"/>
  <c r="J625" s="1"/>
  <c r="G927" i="10"/>
  <c r="M889"/>
  <c r="M813"/>
  <c r="E776"/>
  <c r="G776" s="1"/>
  <c r="F475"/>
  <c r="F891" i="8"/>
  <c r="G1306"/>
  <c r="K1348"/>
  <c r="F974"/>
  <c r="K1600"/>
  <c r="G1558"/>
  <c r="M1516"/>
  <c r="E1475"/>
  <c r="G972"/>
  <c r="F1560"/>
  <c r="L1602"/>
  <c r="L1688"/>
  <c r="F324" i="1"/>
  <c r="F493" i="8"/>
  <c r="F732"/>
  <c r="F812"/>
  <c r="F1059"/>
  <c r="G1643"/>
  <c r="K1685"/>
  <c r="G1056"/>
  <c r="M530"/>
  <c r="E491"/>
  <c r="J491"/>
  <c r="M359" i="1"/>
  <c r="E322"/>
  <c r="G322" s="1"/>
  <c r="F395"/>
  <c r="F243"/>
  <c r="F547"/>
  <c r="M962" i="10"/>
  <c r="G852"/>
  <c r="F476"/>
  <c r="M1014" i="8"/>
  <c r="E973"/>
  <c r="J973"/>
  <c r="F892"/>
  <c r="F1561"/>
  <c r="L1603"/>
  <c r="M1348"/>
  <c r="K1517"/>
  <c r="G1475"/>
  <c r="M1600"/>
  <c r="E1559"/>
  <c r="F975"/>
  <c r="L1689"/>
  <c r="F325" i="1"/>
  <c r="F733" i="8"/>
  <c r="F813"/>
  <c r="F494"/>
  <c r="F1060"/>
  <c r="F170"/>
  <c r="M1098"/>
  <c r="E1057"/>
  <c r="J1057"/>
  <c r="G491"/>
  <c r="E626" i="1"/>
  <c r="M663"/>
  <c r="M739"/>
  <c r="E702"/>
  <c r="H702" s="1"/>
  <c r="J702" s="1"/>
  <c r="G928" i="10"/>
  <c r="M890"/>
  <c r="M814"/>
  <c r="E777"/>
  <c r="G777" s="1"/>
  <c r="F477"/>
  <c r="M1517" i="8"/>
  <c r="E1476"/>
  <c r="F976"/>
  <c r="G1559"/>
  <c r="K1601"/>
  <c r="F1562"/>
  <c r="L1604"/>
  <c r="G973"/>
  <c r="G1307"/>
  <c r="K1349"/>
  <c r="F893"/>
  <c r="L1690"/>
  <c r="F326" i="1"/>
  <c r="F495" i="8"/>
  <c r="F1061"/>
  <c r="F814"/>
  <c r="F734"/>
  <c r="F171"/>
  <c r="K1686"/>
  <c r="G1644"/>
  <c r="G1057"/>
  <c r="M531"/>
  <c r="E492"/>
  <c r="J492"/>
  <c r="M360" i="1"/>
  <c r="E323"/>
  <c r="J323" s="1"/>
  <c r="F396"/>
  <c r="F548"/>
  <c r="G702"/>
  <c r="F244"/>
  <c r="M963" i="10"/>
  <c r="G853"/>
  <c r="F478"/>
  <c r="F1563" i="8"/>
  <c r="L1605"/>
  <c r="M1349"/>
  <c r="M1601"/>
  <c r="E1560"/>
  <c r="G1476"/>
  <c r="K1518"/>
  <c r="F894"/>
  <c r="M1015"/>
  <c r="E974"/>
  <c r="J974"/>
  <c r="F977"/>
  <c r="L1691"/>
  <c r="F327" i="1"/>
  <c r="F815" i="8"/>
  <c r="F496"/>
  <c r="F735"/>
  <c r="F1062"/>
  <c r="F172"/>
  <c r="M1686"/>
  <c r="M1099"/>
  <c r="E1058"/>
  <c r="J1058"/>
  <c r="G492"/>
  <c r="G323" i="1"/>
  <c r="M664"/>
  <c r="E627"/>
  <c r="J627" s="1"/>
  <c r="M740"/>
  <c r="E703"/>
  <c r="H703" s="1"/>
  <c r="J703" s="1"/>
  <c r="G929" i="10"/>
  <c r="M891"/>
  <c r="M815"/>
  <c r="E778"/>
  <c r="G778" s="1"/>
  <c r="F479"/>
  <c r="G974" i="8"/>
  <c r="M1518"/>
  <c r="E1477"/>
  <c r="G1560"/>
  <c r="K1602"/>
  <c r="K1350"/>
  <c r="F1564"/>
  <c r="L1606"/>
  <c r="F978"/>
  <c r="F895"/>
  <c r="G1308"/>
  <c r="L1692"/>
  <c r="F328" i="1"/>
  <c r="F736" i="8"/>
  <c r="F816"/>
  <c r="F1063"/>
  <c r="F497"/>
  <c r="F173"/>
  <c r="G1645"/>
  <c r="K1687"/>
  <c r="G1058"/>
  <c r="M532"/>
  <c r="E493"/>
  <c r="J493"/>
  <c r="M361" i="1"/>
  <c r="E324"/>
  <c r="F397"/>
  <c r="F549"/>
  <c r="F245"/>
  <c r="M964" i="10"/>
  <c r="G854"/>
  <c r="F480"/>
  <c r="M1602" i="8"/>
  <c r="E1561"/>
  <c r="F896"/>
  <c r="F979"/>
  <c r="M1350"/>
  <c r="F1565"/>
  <c r="L1607"/>
  <c r="G1477"/>
  <c r="K1519"/>
  <c r="E975"/>
  <c r="J975"/>
  <c r="M1016"/>
  <c r="L1693"/>
  <c r="F329" i="1"/>
  <c r="F1064" i="8"/>
  <c r="F737"/>
  <c r="F498"/>
  <c r="F817"/>
  <c r="F174"/>
  <c r="M1687"/>
  <c r="M1100"/>
  <c r="E1059"/>
  <c r="J1059"/>
  <c r="G493"/>
  <c r="M665" i="1"/>
  <c r="E628"/>
  <c r="J628" s="1"/>
  <c r="M741"/>
  <c r="E704"/>
  <c r="H704" s="1"/>
  <c r="G930" i="10"/>
  <c r="M892"/>
  <c r="M816"/>
  <c r="E779"/>
  <c r="G779" s="1"/>
  <c r="F481"/>
  <c r="F241" s="1"/>
  <c r="L279" s="1"/>
  <c r="F897" i="8"/>
  <c r="F1566"/>
  <c r="L1608"/>
  <c r="G1561"/>
  <c r="K1603"/>
  <c r="K1351"/>
  <c r="G975"/>
  <c r="F980"/>
  <c r="I408"/>
  <c r="G1309"/>
  <c r="M1519"/>
  <c r="E1478"/>
  <c r="I488"/>
  <c r="F488"/>
  <c r="F499"/>
  <c r="F818"/>
  <c r="F738"/>
  <c r="F175"/>
  <c r="G1646"/>
  <c r="K1688"/>
  <c r="G1059"/>
  <c r="M533"/>
  <c r="E494"/>
  <c r="J494"/>
  <c r="E325" i="1"/>
  <c r="M362"/>
  <c r="F398"/>
  <c r="F246"/>
  <c r="F550"/>
  <c r="G704"/>
  <c r="L431" i="10"/>
  <c r="F394" s="1"/>
  <c r="L432" s="1"/>
  <c r="F395" s="1"/>
  <c r="L433" s="1"/>
  <c r="F396" s="1"/>
  <c r="L434" s="1"/>
  <c r="M965"/>
  <c r="G855"/>
  <c r="E976" i="8"/>
  <c r="J976"/>
  <c r="M1017"/>
  <c r="F408"/>
  <c r="F1567"/>
  <c r="L1609"/>
  <c r="G1478"/>
  <c r="K1520"/>
  <c r="M1603"/>
  <c r="E1562"/>
  <c r="F898"/>
  <c r="M1351"/>
  <c r="L1694"/>
  <c r="F1052"/>
  <c r="F739"/>
  <c r="F500"/>
  <c r="F819"/>
  <c r="F176"/>
  <c r="M1101"/>
  <c r="E1060"/>
  <c r="J1060"/>
  <c r="G494"/>
  <c r="E705" i="1"/>
  <c r="H705" s="1"/>
  <c r="J705" s="1"/>
  <c r="M742"/>
  <c r="M666"/>
  <c r="E629"/>
  <c r="G931" i="10"/>
  <c r="M893"/>
  <c r="M817"/>
  <c r="E780"/>
  <c r="G780" s="1"/>
  <c r="G1310" i="8"/>
  <c r="K1352"/>
  <c r="F899"/>
  <c r="F1568"/>
  <c r="G976"/>
  <c r="F409"/>
  <c r="K1604"/>
  <c r="G1562"/>
  <c r="M1520"/>
  <c r="E1479"/>
  <c r="L1178"/>
  <c r="L1094"/>
  <c r="L1108" s="1"/>
  <c r="F820"/>
  <c r="F740"/>
  <c r="F177"/>
  <c r="G1647"/>
  <c r="K1689"/>
  <c r="G1060"/>
  <c r="M534"/>
  <c r="E495"/>
  <c r="J495"/>
  <c r="F399" i="1"/>
  <c r="M363"/>
  <c r="E326"/>
  <c r="F551"/>
  <c r="F247"/>
  <c r="M966" i="10"/>
  <c r="G856"/>
  <c r="F410" i="8"/>
  <c r="M1018"/>
  <c r="E977"/>
  <c r="J977"/>
  <c r="F968"/>
  <c r="L1610"/>
  <c r="L1010"/>
  <c r="K1521"/>
  <c r="G1479"/>
  <c r="M1352"/>
  <c r="F900"/>
  <c r="I328"/>
  <c r="M1604"/>
  <c r="E1563"/>
  <c r="L1179"/>
  <c r="L1180"/>
  <c r="L1181"/>
  <c r="L1182"/>
  <c r="L1183"/>
  <c r="L1184"/>
  <c r="L1185"/>
  <c r="L1186"/>
  <c r="L1187"/>
  <c r="L1188"/>
  <c r="L1189"/>
  <c r="I248"/>
  <c r="F248"/>
  <c r="I168"/>
  <c r="F168"/>
  <c r="F178"/>
  <c r="M1102"/>
  <c r="E1061"/>
  <c r="J1061"/>
  <c r="G495"/>
  <c r="M667" i="1"/>
  <c r="E630"/>
  <c r="M743"/>
  <c r="E706"/>
  <c r="H706" s="1"/>
  <c r="J706" s="1"/>
  <c r="L127" i="10"/>
  <c r="F90" s="1"/>
  <c r="L128" s="1"/>
  <c r="G932"/>
  <c r="M894"/>
  <c r="M818"/>
  <c r="E781"/>
  <c r="G781" s="1"/>
  <c r="G1563" i="8"/>
  <c r="K1605"/>
  <c r="K1353"/>
  <c r="F328"/>
  <c r="M1521"/>
  <c r="E1480"/>
  <c r="G977"/>
  <c r="F411"/>
  <c r="G1311"/>
  <c r="F568"/>
  <c r="L1190"/>
  <c r="L608" s="1"/>
  <c r="F249"/>
  <c r="F179"/>
  <c r="K1690"/>
  <c r="G1648"/>
  <c r="G1061"/>
  <c r="M535"/>
  <c r="E496"/>
  <c r="J496"/>
  <c r="M364" i="1"/>
  <c r="E327"/>
  <c r="F400"/>
  <c r="F248"/>
  <c r="F552"/>
  <c r="M967" i="10"/>
  <c r="G857"/>
  <c r="M1605" i="8"/>
  <c r="E1564"/>
  <c r="M1353"/>
  <c r="M1019"/>
  <c r="E978"/>
  <c r="J978"/>
  <c r="F329"/>
  <c r="F412"/>
  <c r="G1480"/>
  <c r="K1522"/>
  <c r="F169"/>
  <c r="F180"/>
  <c r="M1103"/>
  <c r="E1062"/>
  <c r="J1062"/>
  <c r="G496"/>
  <c r="G327" i="1"/>
  <c r="M744"/>
  <c r="E707"/>
  <c r="H707" s="1"/>
  <c r="J707" s="1"/>
  <c r="M668"/>
  <c r="E631"/>
  <c r="J631" s="1"/>
  <c r="G933" i="10"/>
  <c r="M895"/>
  <c r="M819"/>
  <c r="E782"/>
  <c r="F330" i="8"/>
  <c r="G1312"/>
  <c r="K1354"/>
  <c r="G1564"/>
  <c r="K1606"/>
  <c r="M1522"/>
  <c r="E1481"/>
  <c r="F413"/>
  <c r="G978"/>
  <c r="G1649"/>
  <c r="K1691"/>
  <c r="G1062"/>
  <c r="M536"/>
  <c r="E497"/>
  <c r="J497"/>
  <c r="F401" i="1"/>
  <c r="M365"/>
  <c r="E328"/>
  <c r="G328" s="1"/>
  <c r="F249"/>
  <c r="G707"/>
  <c r="F553"/>
  <c r="E471"/>
  <c r="M968" i="10"/>
  <c r="G858"/>
  <c r="G782"/>
  <c r="F414" i="8"/>
  <c r="M1606"/>
  <c r="E1565"/>
  <c r="G1481"/>
  <c r="K1523"/>
  <c r="M1354"/>
  <c r="E979"/>
  <c r="J979"/>
  <c r="M1020"/>
  <c r="F331"/>
  <c r="E472" i="1"/>
  <c r="M1691" i="8"/>
  <c r="M1104"/>
  <c r="E1063"/>
  <c r="J1063"/>
  <c r="G497"/>
  <c r="M745" i="1"/>
  <c r="E708"/>
  <c r="H708" s="1"/>
  <c r="J708" s="1"/>
  <c r="M669"/>
  <c r="E632"/>
  <c r="J632" s="1"/>
  <c r="G934" i="10"/>
  <c r="M896"/>
  <c r="M820"/>
  <c r="E783"/>
  <c r="G783" s="1"/>
  <c r="G1565" i="8"/>
  <c r="K1607"/>
  <c r="K1355"/>
  <c r="F415"/>
  <c r="G979"/>
  <c r="G1313"/>
  <c r="F332"/>
  <c r="M1523"/>
  <c r="E1482"/>
  <c r="E473" i="1"/>
  <c r="G1650" i="8"/>
  <c r="K1692"/>
  <c r="G1063"/>
  <c r="M537"/>
  <c r="E498"/>
  <c r="J498"/>
  <c r="F402" i="1"/>
  <c r="E329"/>
  <c r="J329" s="1"/>
  <c r="M366"/>
  <c r="F554"/>
  <c r="G708"/>
  <c r="F250"/>
  <c r="M969" i="10"/>
  <c r="G859"/>
  <c r="M1607" i="8"/>
  <c r="E1566"/>
  <c r="F416"/>
  <c r="F333"/>
  <c r="E980"/>
  <c r="M1021"/>
  <c r="G1482"/>
  <c r="K1524"/>
  <c r="M1355"/>
  <c r="J980"/>
  <c r="H408"/>
  <c r="J408" s="1"/>
  <c r="E474" i="1"/>
  <c r="M1692" i="8"/>
  <c r="M1105"/>
  <c r="E1064"/>
  <c r="G498"/>
  <c r="M367" i="1"/>
  <c r="G329"/>
  <c r="M670"/>
  <c r="E633"/>
  <c r="E709"/>
  <c r="H709" s="1"/>
  <c r="M746"/>
  <c r="G935" i="10"/>
  <c r="M897"/>
  <c r="M821"/>
  <c r="E784"/>
  <c r="G784" s="1"/>
  <c r="G1314" i="8"/>
  <c r="K1356"/>
  <c r="K1608"/>
  <c r="G1566"/>
  <c r="M1524"/>
  <c r="E1483"/>
  <c r="E408"/>
  <c r="G980"/>
  <c r="F334"/>
  <c r="F417"/>
  <c r="E488"/>
  <c r="G488"/>
  <c r="E317" i="1"/>
  <c r="E475"/>
  <c r="G1651" i="8"/>
  <c r="K1693"/>
  <c r="M1106"/>
  <c r="G1064"/>
  <c r="M538"/>
  <c r="E499"/>
  <c r="J499"/>
  <c r="F403" i="1"/>
  <c r="F251"/>
  <c r="F555"/>
  <c r="M747"/>
  <c r="M970" i="10"/>
  <c r="G860"/>
  <c r="M1608" i="8"/>
  <c r="E1567"/>
  <c r="G408"/>
  <c r="M1356"/>
  <c r="M1022"/>
  <c r="F418"/>
  <c r="F335"/>
  <c r="K1525"/>
  <c r="G1483"/>
  <c r="J1064"/>
  <c r="H488"/>
  <c r="J488"/>
  <c r="E476" i="1"/>
  <c r="M1693" i="8"/>
  <c r="E1052"/>
  <c r="G1052"/>
  <c r="G499"/>
  <c r="M671" i="1"/>
  <c r="G936" i="10"/>
  <c r="M898"/>
  <c r="M822"/>
  <c r="E785"/>
  <c r="G785" s="1"/>
  <c r="M448" i="8"/>
  <c r="E409"/>
  <c r="J409"/>
  <c r="G1315"/>
  <c r="K1357"/>
  <c r="G1567"/>
  <c r="K1609"/>
  <c r="F336"/>
  <c r="M1525"/>
  <c r="E1484"/>
  <c r="F419"/>
  <c r="E477" i="1"/>
  <c r="K1694" i="8"/>
  <c r="G1652"/>
  <c r="M539"/>
  <c r="E500"/>
  <c r="J500"/>
  <c r="F404" i="1"/>
  <c r="F252"/>
  <c r="F556"/>
  <c r="M971" i="10"/>
  <c r="G861"/>
  <c r="G393"/>
  <c r="F420" i="8"/>
  <c r="G409"/>
  <c r="M1609"/>
  <c r="E1568"/>
  <c r="F337"/>
  <c r="G1484"/>
  <c r="K1526"/>
  <c r="K928"/>
  <c r="E888"/>
  <c r="M1357"/>
  <c r="K1094"/>
  <c r="K1108" s="1"/>
  <c r="M1136"/>
  <c r="K1178"/>
  <c r="M648"/>
  <c r="E478" i="1"/>
  <c r="G500" i="8"/>
  <c r="E395" i="1"/>
  <c r="M432"/>
  <c r="G937" i="10"/>
  <c r="M899"/>
  <c r="M823"/>
  <c r="M449" i="8"/>
  <c r="E410"/>
  <c r="J410"/>
  <c r="E728"/>
  <c r="G1316"/>
  <c r="K1358"/>
  <c r="K768"/>
  <c r="M1526"/>
  <c r="G1568"/>
  <c r="K1610"/>
  <c r="K1010"/>
  <c r="E968"/>
  <c r="G888"/>
  <c r="F338"/>
  <c r="E479" i="1"/>
  <c r="E480"/>
  <c r="E481"/>
  <c r="E89" s="1"/>
  <c r="M540" i="8"/>
  <c r="F405" i="1"/>
  <c r="I13" s="1"/>
  <c r="E243"/>
  <c r="M280"/>
  <c r="G546"/>
  <c r="F557"/>
  <c r="I165" s="1"/>
  <c r="F253"/>
  <c r="G470"/>
  <c r="M972" i="10"/>
  <c r="M1610" i="8"/>
  <c r="F339"/>
  <c r="G728"/>
  <c r="G410"/>
  <c r="M928"/>
  <c r="G968"/>
  <c r="M1358"/>
  <c r="G1137"/>
  <c r="K1179"/>
  <c r="M1179" s="1"/>
  <c r="E396" i="1"/>
  <c r="M433"/>
  <c r="F471"/>
  <c r="M508"/>
  <c r="E547"/>
  <c r="G547" s="1"/>
  <c r="M584"/>
  <c r="M507" i="10"/>
  <c r="G318"/>
  <c r="M450" i="8"/>
  <c r="E411"/>
  <c r="J411"/>
  <c r="M1010"/>
  <c r="M768"/>
  <c r="G809"/>
  <c r="F340"/>
  <c r="G889"/>
  <c r="E244" i="1"/>
  <c r="M281"/>
  <c r="E319" i="10"/>
  <c r="M849" i="8"/>
  <c r="E810"/>
  <c r="J810"/>
  <c r="G729"/>
  <c r="G411"/>
  <c r="E890"/>
  <c r="J890"/>
  <c r="M929"/>
  <c r="E91" i="1"/>
  <c r="K1180" i="8"/>
  <c r="M1180" s="1"/>
  <c r="G1138"/>
  <c r="E397" i="1"/>
  <c r="M434"/>
  <c r="F472"/>
  <c r="G472" s="1"/>
  <c r="M509"/>
  <c r="E548"/>
  <c r="J548" s="1"/>
  <c r="M585"/>
  <c r="M451" i="8"/>
  <c r="E412"/>
  <c r="J412"/>
  <c r="M769"/>
  <c r="E730"/>
  <c r="J730"/>
  <c r="G810"/>
  <c r="G890"/>
  <c r="E245" i="1"/>
  <c r="M282"/>
  <c r="E320" i="10"/>
  <c r="E811" i="8"/>
  <c r="J811"/>
  <c r="M850"/>
  <c r="G730"/>
  <c r="G412"/>
  <c r="E891"/>
  <c r="M930"/>
  <c r="E92" i="1"/>
  <c r="K1181" i="8"/>
  <c r="M1181" s="1"/>
  <c r="G1139"/>
  <c r="J891"/>
  <c r="E398" i="1"/>
  <c r="M435"/>
  <c r="E549"/>
  <c r="J549" s="1"/>
  <c r="M586"/>
  <c r="F473"/>
  <c r="G473" s="1"/>
  <c r="M510"/>
  <c r="F167"/>
  <c r="M770" i="8"/>
  <c r="E731"/>
  <c r="J731"/>
  <c r="M452"/>
  <c r="E413"/>
  <c r="J413"/>
  <c r="G891"/>
  <c r="G811"/>
  <c r="E246" i="1"/>
  <c r="M283"/>
  <c r="M697"/>
  <c r="F15"/>
  <c r="E321" i="10"/>
  <c r="G413" i="8"/>
  <c r="G731"/>
  <c r="M931"/>
  <c r="E892"/>
  <c r="E812"/>
  <c r="J812"/>
  <c r="M851"/>
  <c r="E93" i="1"/>
  <c r="J892" i="8"/>
  <c r="G1140"/>
  <c r="K1182"/>
  <c r="M1052"/>
  <c r="E399" i="1"/>
  <c r="M436"/>
  <c r="F474"/>
  <c r="M511"/>
  <c r="F168"/>
  <c r="E550"/>
  <c r="G550" s="1"/>
  <c r="M587"/>
  <c r="G812" i="8"/>
  <c r="E732"/>
  <c r="J732"/>
  <c r="M771"/>
  <c r="M453"/>
  <c r="E414"/>
  <c r="J414"/>
  <c r="G892"/>
  <c r="M1182"/>
  <c r="M1094"/>
  <c r="E247" i="1"/>
  <c r="M284"/>
  <c r="F16"/>
  <c r="E322" i="10"/>
  <c r="G732" i="8"/>
  <c r="G414"/>
  <c r="M852"/>
  <c r="E813"/>
  <c r="J813"/>
  <c r="M932"/>
  <c r="E893"/>
  <c r="E94" i="1"/>
  <c r="J893" i="8"/>
  <c r="G1141"/>
  <c r="K1183"/>
  <c r="E400" i="1"/>
  <c r="M437"/>
  <c r="F169"/>
  <c r="E551"/>
  <c r="M588"/>
  <c r="F475"/>
  <c r="M512"/>
  <c r="G893" i="8"/>
  <c r="G813"/>
  <c r="M454"/>
  <c r="E415"/>
  <c r="J415"/>
  <c r="E733"/>
  <c r="J733"/>
  <c r="M772"/>
  <c r="M1183"/>
  <c r="F17" i="1"/>
  <c r="E248"/>
  <c r="M285"/>
  <c r="G475"/>
  <c r="E323" i="10"/>
  <c r="E894" i="8"/>
  <c r="M933"/>
  <c r="G415"/>
  <c r="G733"/>
  <c r="M853"/>
  <c r="E814"/>
  <c r="J814"/>
  <c r="E95" i="1"/>
  <c r="K1184" i="8"/>
  <c r="G1142"/>
  <c r="J894"/>
  <c r="E401" i="1"/>
  <c r="G401" s="1"/>
  <c r="M438"/>
  <c r="E552"/>
  <c r="G552" s="1"/>
  <c r="M589"/>
  <c r="F170"/>
  <c r="F476"/>
  <c r="G476" s="1"/>
  <c r="M513"/>
  <c r="M773" i="8"/>
  <c r="E734"/>
  <c r="J734"/>
  <c r="G814"/>
  <c r="M455"/>
  <c r="E416"/>
  <c r="J416"/>
  <c r="G894"/>
  <c r="M1184"/>
  <c r="E249" i="1"/>
  <c r="M286"/>
  <c r="F18"/>
  <c r="E324" i="10"/>
  <c r="G734" i="8"/>
  <c r="E815"/>
  <c r="J815"/>
  <c r="M854"/>
  <c r="G416"/>
  <c r="E895"/>
  <c r="M934"/>
  <c r="E96" i="1"/>
  <c r="J895" i="8"/>
  <c r="G1143"/>
  <c r="K1185"/>
  <c r="E402" i="1"/>
  <c r="M439"/>
  <c r="E553"/>
  <c r="J553" s="1"/>
  <c r="M590"/>
  <c r="F171"/>
  <c r="F477"/>
  <c r="G477" s="1"/>
  <c r="M514"/>
  <c r="M774" i="8"/>
  <c r="E735"/>
  <c r="J735"/>
  <c r="G895"/>
  <c r="G815"/>
  <c r="M456"/>
  <c r="E417"/>
  <c r="J417"/>
  <c r="M1185"/>
  <c r="E250" i="1"/>
  <c r="J250" s="1"/>
  <c r="M287"/>
  <c r="F19"/>
  <c r="E325" i="10"/>
  <c r="M935" i="8"/>
  <c r="E896"/>
  <c r="G417"/>
  <c r="E816"/>
  <c r="J816"/>
  <c r="M855"/>
  <c r="G735"/>
  <c r="E97" i="1"/>
  <c r="J896" i="8"/>
  <c r="G1144"/>
  <c r="K1186"/>
  <c r="E403" i="1"/>
  <c r="M440"/>
  <c r="F172"/>
  <c r="F478"/>
  <c r="G478" s="1"/>
  <c r="M515"/>
  <c r="E554"/>
  <c r="M591"/>
  <c r="G896" i="8"/>
  <c r="M457"/>
  <c r="E418"/>
  <c r="J418"/>
  <c r="G816"/>
  <c r="E736"/>
  <c r="J736"/>
  <c r="M775"/>
  <c r="M1186"/>
  <c r="F20" i="1"/>
  <c r="E251"/>
  <c r="M288"/>
  <c r="E326" i="10"/>
  <c r="M936" i="8"/>
  <c r="E897"/>
  <c r="G418"/>
  <c r="M856"/>
  <c r="E817"/>
  <c r="J817"/>
  <c r="G736"/>
  <c r="E98" i="1"/>
  <c r="J897" i="8"/>
  <c r="G1145"/>
  <c r="K1187"/>
  <c r="E404" i="1"/>
  <c r="G404" s="1"/>
  <c r="M441"/>
  <c r="F479"/>
  <c r="M516"/>
  <c r="E555"/>
  <c r="G555" s="1"/>
  <c r="M592"/>
  <c r="F173"/>
  <c r="G897" i="8"/>
  <c r="G817"/>
  <c r="E737"/>
  <c r="J737"/>
  <c r="M776"/>
  <c r="M458"/>
  <c r="E419"/>
  <c r="J419"/>
  <c r="M1187"/>
  <c r="F21" i="1"/>
  <c r="E252"/>
  <c r="G252" s="1"/>
  <c r="M289"/>
  <c r="E327" i="10"/>
  <c r="M857" i="8"/>
  <c r="E818"/>
  <c r="J818"/>
  <c r="G737"/>
  <c r="E898"/>
  <c r="M937"/>
  <c r="G419"/>
  <c r="E99" i="1"/>
  <c r="G1146" i="8"/>
  <c r="K1188"/>
  <c r="J898"/>
  <c r="E405" i="1"/>
  <c r="M442"/>
  <c r="F480"/>
  <c r="G480" s="1"/>
  <c r="M517"/>
  <c r="E556"/>
  <c r="J556" s="1"/>
  <c r="M593"/>
  <c r="F174"/>
  <c r="G818" i="8"/>
  <c r="M777"/>
  <c r="E738"/>
  <c r="J738"/>
  <c r="M459"/>
  <c r="E420"/>
  <c r="J420"/>
  <c r="G898"/>
  <c r="M1188"/>
  <c r="E253" i="1"/>
  <c r="M290"/>
  <c r="E328" i="10"/>
  <c r="G420" i="8"/>
  <c r="E899"/>
  <c r="M938"/>
  <c r="G738"/>
  <c r="E819"/>
  <c r="J819"/>
  <c r="M858"/>
  <c r="E100" i="1"/>
  <c r="J899" i="8"/>
  <c r="G1147"/>
  <c r="K1189"/>
  <c r="M1189" s="1"/>
  <c r="M443" i="1"/>
  <c r="E557"/>
  <c r="E165" s="1"/>
  <c r="M594"/>
  <c r="F175"/>
  <c r="F481"/>
  <c r="F89" s="1"/>
  <c r="M518"/>
  <c r="M778" i="8"/>
  <c r="E739"/>
  <c r="J739"/>
  <c r="G899"/>
  <c r="G819"/>
  <c r="M460"/>
  <c r="M291" i="1"/>
  <c r="E329" i="10"/>
  <c r="G739" i="8"/>
  <c r="M939"/>
  <c r="E900"/>
  <c r="E820"/>
  <c r="M859"/>
  <c r="E101" i="1"/>
  <c r="E568" i="8"/>
  <c r="G568"/>
  <c r="G1148"/>
  <c r="K1190"/>
  <c r="K608" s="1"/>
  <c r="H248"/>
  <c r="J248"/>
  <c r="J820"/>
  <c r="H328"/>
  <c r="J328"/>
  <c r="F176" i="1"/>
  <c r="M519"/>
  <c r="M595"/>
  <c r="G820" i="8"/>
  <c r="E248"/>
  <c r="E740"/>
  <c r="M779"/>
  <c r="G900"/>
  <c r="E328"/>
  <c r="M1190"/>
  <c r="H168"/>
  <c r="J168"/>
  <c r="J740"/>
  <c r="F24" i="1"/>
  <c r="E14" i="10"/>
  <c r="G89"/>
  <c r="G248" i="8"/>
  <c r="M860"/>
  <c r="G328"/>
  <c r="M940"/>
  <c r="G740"/>
  <c r="E168"/>
  <c r="F177" i="1"/>
  <c r="E15"/>
  <c r="G15" s="1"/>
  <c r="M52"/>
  <c r="G168" i="8"/>
  <c r="M368"/>
  <c r="E329"/>
  <c r="J329"/>
  <c r="M780"/>
  <c r="M288"/>
  <c r="E249"/>
  <c r="F91" i="1"/>
  <c r="M128"/>
  <c r="E167"/>
  <c r="G167" s="1"/>
  <c r="M204"/>
  <c r="F25"/>
  <c r="E15" i="10"/>
  <c r="G249" i="8"/>
  <c r="M208"/>
  <c r="E169"/>
  <c r="J169"/>
  <c r="G329"/>
  <c r="E16" i="1"/>
  <c r="J16" s="1"/>
  <c r="M53"/>
  <c r="E250" i="8"/>
  <c r="M369"/>
  <c r="E330"/>
  <c r="J330"/>
  <c r="G169"/>
  <c r="E168" i="1"/>
  <c r="G168" s="1"/>
  <c r="M205"/>
  <c r="F92"/>
  <c r="M129"/>
  <c r="E16" i="10"/>
  <c r="G330" i="8"/>
  <c r="M209"/>
  <c r="E170"/>
  <c r="J170"/>
  <c r="E17" i="1"/>
  <c r="J17" s="1"/>
  <c r="M54"/>
  <c r="G170" i="8"/>
  <c r="M370"/>
  <c r="E331"/>
  <c r="J331"/>
  <c r="F93" i="1"/>
  <c r="G93" s="1"/>
  <c r="M130"/>
  <c r="E169"/>
  <c r="M206"/>
  <c r="E17" i="10"/>
  <c r="G331" i="8"/>
  <c r="M210"/>
  <c r="E171"/>
  <c r="J171"/>
  <c r="E18" i="1"/>
  <c r="J18" s="1"/>
  <c r="M55"/>
  <c r="G171" i="8"/>
  <c r="M371"/>
  <c r="E332"/>
  <c r="J332"/>
  <c r="F94" i="1"/>
  <c r="M131"/>
  <c r="E170"/>
  <c r="G170" s="1"/>
  <c r="M207"/>
  <c r="E18" i="10"/>
  <c r="M211" i="8"/>
  <c r="E172"/>
  <c r="J172"/>
  <c r="G332"/>
  <c r="E19" i="1"/>
  <c r="J19" s="1"/>
  <c r="M56"/>
  <c r="M372" i="8"/>
  <c r="E333"/>
  <c r="J333"/>
  <c r="G172"/>
  <c r="E171" i="1"/>
  <c r="G171" s="1"/>
  <c r="M208"/>
  <c r="F95"/>
  <c r="M132"/>
  <c r="E19" i="10"/>
  <c r="M212" i="8"/>
  <c r="E173"/>
  <c r="J173"/>
  <c r="G333"/>
  <c r="E20" i="1"/>
  <c r="J20" s="1"/>
  <c r="M57"/>
  <c r="M373" i="8"/>
  <c r="E334"/>
  <c r="J334"/>
  <c r="G173"/>
  <c r="E172" i="1"/>
  <c r="G172" s="1"/>
  <c r="M209"/>
  <c r="F96"/>
  <c r="J96" s="1"/>
  <c r="M133"/>
  <c r="E20" i="10"/>
  <c r="M213" i="8"/>
  <c r="E174"/>
  <c r="J174"/>
  <c r="G334"/>
  <c r="E21" i="1"/>
  <c r="J21" s="1"/>
  <c r="M58"/>
  <c r="M374" i="8"/>
  <c r="E335"/>
  <c r="J335"/>
  <c r="G174"/>
  <c r="F97" i="1"/>
  <c r="M134"/>
  <c r="E173"/>
  <c r="M210"/>
  <c r="E21" i="10"/>
  <c r="G335" i="8"/>
  <c r="M214"/>
  <c r="E175"/>
  <c r="J175"/>
  <c r="J22" i="1"/>
  <c r="M59"/>
  <c r="G175" i="8"/>
  <c r="M375"/>
  <c r="E336"/>
  <c r="J336"/>
  <c r="E174" i="1"/>
  <c r="M211"/>
  <c r="F98"/>
  <c r="G98" s="1"/>
  <c r="M135"/>
  <c r="E22" i="10"/>
  <c r="G336" i="8"/>
  <c r="M215"/>
  <c r="E176"/>
  <c r="J176"/>
  <c r="J23" i="1"/>
  <c r="M60"/>
  <c r="M376" i="8"/>
  <c r="E337"/>
  <c r="J337"/>
  <c r="G176"/>
  <c r="F99" i="1"/>
  <c r="M136"/>
  <c r="E175"/>
  <c r="M212"/>
  <c r="E23" i="10"/>
  <c r="M216" i="8"/>
  <c r="E177"/>
  <c r="J177"/>
  <c r="G337"/>
  <c r="E24" i="1"/>
  <c r="G24" s="1"/>
  <c r="M61"/>
  <c r="G177" i="8"/>
  <c r="M377"/>
  <c r="E338"/>
  <c r="J338"/>
  <c r="E176" i="1"/>
  <c r="G176" s="1"/>
  <c r="M213"/>
  <c r="F100"/>
  <c r="M137"/>
  <c r="E24" i="10"/>
  <c r="G338" i="8"/>
  <c r="M217"/>
  <c r="E178"/>
  <c r="J178"/>
  <c r="E25" i="1"/>
  <c r="J25" s="1"/>
  <c r="M62"/>
  <c r="G178" i="8"/>
  <c r="M378"/>
  <c r="E339"/>
  <c r="J339"/>
  <c r="F101" i="1"/>
  <c r="G101" s="1"/>
  <c r="M138"/>
  <c r="E177"/>
  <c r="M214"/>
  <c r="E25" i="10"/>
  <c r="G339" i="8"/>
  <c r="M218"/>
  <c r="E179"/>
  <c r="J179"/>
  <c r="M63" i="1"/>
  <c r="G179" i="8"/>
  <c r="M379"/>
  <c r="E340"/>
  <c r="J340"/>
  <c r="M215" i="1"/>
  <c r="M139"/>
  <c r="G340" i="8"/>
  <c r="M219"/>
  <c r="E180"/>
  <c r="J180"/>
  <c r="G180"/>
  <c r="M380"/>
  <c r="M220"/>
  <c r="F319" i="10"/>
  <c r="F320"/>
  <c r="G320" s="1"/>
  <c r="F321"/>
  <c r="F322"/>
  <c r="G322" s="1"/>
  <c r="F323"/>
  <c r="G323" s="1"/>
  <c r="F324"/>
  <c r="F325"/>
  <c r="F326"/>
  <c r="F327"/>
  <c r="F328"/>
  <c r="F329"/>
  <c r="I13" s="1"/>
  <c r="L13"/>
  <c r="F14"/>
  <c r="F15"/>
  <c r="F16"/>
  <c r="F17"/>
  <c r="F18"/>
  <c r="F19"/>
  <c r="F20"/>
  <c r="F21"/>
  <c r="F22"/>
  <c r="F23"/>
  <c r="F24"/>
  <c r="F25"/>
  <c r="J394" i="1"/>
  <c r="G394"/>
  <c r="J249" i="8"/>
  <c r="M289"/>
  <c r="F250"/>
  <c r="J250"/>
  <c r="M290"/>
  <c r="E251"/>
  <c r="F251"/>
  <c r="G250"/>
  <c r="E252"/>
  <c r="J251"/>
  <c r="M291"/>
  <c r="G251"/>
  <c r="F252"/>
  <c r="E253"/>
  <c r="J252"/>
  <c r="G252"/>
  <c r="F253"/>
  <c r="J253"/>
  <c r="M292"/>
  <c r="E254"/>
  <c r="G253"/>
  <c r="E255"/>
  <c r="F254"/>
  <c r="J254"/>
  <c r="M293"/>
  <c r="G254"/>
  <c r="E256"/>
  <c r="F255"/>
  <c r="J255"/>
  <c r="M294"/>
  <c r="G255"/>
  <c r="E257"/>
  <c r="F256"/>
  <c r="J256"/>
  <c r="M295"/>
  <c r="G256"/>
  <c r="E258"/>
  <c r="F257"/>
  <c r="J257"/>
  <c r="M296"/>
  <c r="G257"/>
  <c r="E259"/>
  <c r="F258"/>
  <c r="J258"/>
  <c r="M297"/>
  <c r="G258"/>
  <c r="E260"/>
  <c r="F259"/>
  <c r="J259"/>
  <c r="M298"/>
  <c r="G259"/>
  <c r="F260"/>
  <c r="J260"/>
  <c r="M299"/>
  <c r="G260"/>
  <c r="M300"/>
  <c r="M1694" l="1"/>
  <c r="M1690"/>
  <c r="L1696"/>
  <c r="K1696"/>
  <c r="M1689"/>
  <c r="M1685"/>
  <c r="L1110"/>
  <c r="L1698"/>
  <c r="M1688"/>
  <c r="K1110"/>
  <c r="M1110" s="1"/>
  <c r="K1698"/>
  <c r="M1698" s="1"/>
  <c r="E1221"/>
  <c r="F1221"/>
  <c r="L1194"/>
  <c r="K1194"/>
  <c r="M1194" s="1"/>
  <c r="K624"/>
  <c r="K622"/>
  <c r="M608"/>
  <c r="L624"/>
  <c r="L622"/>
  <c r="L1192"/>
  <c r="M1178"/>
  <c r="K1192"/>
  <c r="K1096" i="1"/>
  <c r="G328" i="10"/>
  <c r="L1431" i="8"/>
  <c r="E1389"/>
  <c r="M1430"/>
  <c r="J327" i="10"/>
  <c r="K736"/>
  <c r="M736" s="1"/>
  <c r="L67"/>
  <c r="L65"/>
  <c r="K67"/>
  <c r="F623"/>
  <c r="F469"/>
  <c r="E469"/>
  <c r="E15" i="9"/>
  <c r="M52"/>
  <c r="F15"/>
  <c r="AD1096" i="1"/>
  <c r="AE1096" s="1"/>
  <c r="L1029"/>
  <c r="G18" i="10"/>
  <c r="G14"/>
  <c r="G324"/>
  <c r="G326"/>
  <c r="J325"/>
  <c r="M317"/>
  <c r="K431"/>
  <c r="K127"/>
  <c r="M509"/>
  <c r="E472"/>
  <c r="E622"/>
  <c r="M13"/>
  <c r="E699"/>
  <c r="M659"/>
  <c r="J323"/>
  <c r="G25"/>
  <c r="G22"/>
  <c r="G20"/>
  <c r="G325"/>
  <c r="G17"/>
  <c r="G319"/>
  <c r="F699"/>
  <c r="M327"/>
  <c r="J14"/>
  <c r="G329"/>
  <c r="G327"/>
  <c r="G321"/>
  <c r="F13"/>
  <c r="M325"/>
  <c r="G15"/>
  <c r="M319"/>
  <c r="J319"/>
  <c r="M321"/>
  <c r="J321"/>
  <c r="G19"/>
  <c r="G24"/>
  <c r="G21"/>
  <c r="M18"/>
  <c r="G16"/>
  <c r="M328"/>
  <c r="J326"/>
  <c r="J324"/>
  <c r="G23"/>
  <c r="M322"/>
  <c r="J320"/>
  <c r="E13"/>
  <c r="J22"/>
  <c r="J21"/>
  <c r="M21"/>
  <c r="J23"/>
  <c r="M23"/>
  <c r="M15"/>
  <c r="J15"/>
  <c r="F91"/>
  <c r="F397"/>
  <c r="F547"/>
  <c r="M25"/>
  <c r="J25"/>
  <c r="J17"/>
  <c r="M17"/>
  <c r="M20"/>
  <c r="J20"/>
  <c r="G546"/>
  <c r="K584"/>
  <c r="M19"/>
  <c r="J19"/>
  <c r="H13"/>
  <c r="J13" s="1"/>
  <c r="M329"/>
  <c r="J329"/>
  <c r="F242"/>
  <c r="J24"/>
  <c r="M24"/>
  <c r="J16"/>
  <c r="M16"/>
  <c r="J328"/>
  <c r="M22"/>
  <c r="G325" i="1"/>
  <c r="G474"/>
  <c r="M241"/>
  <c r="G405"/>
  <c r="G479"/>
  <c r="E850"/>
  <c r="K127"/>
  <c r="J704"/>
  <c r="M887"/>
  <c r="G553"/>
  <c r="G249"/>
  <c r="G397"/>
  <c r="F13"/>
  <c r="G395"/>
  <c r="J327"/>
  <c r="I626"/>
  <c r="J626" s="1"/>
  <c r="J630"/>
  <c r="G23"/>
  <c r="G99"/>
  <c r="G25"/>
  <c r="G19"/>
  <c r="G22"/>
  <c r="G402"/>
  <c r="G326"/>
  <c r="G399"/>
  <c r="G246"/>
  <c r="G705"/>
  <c r="G324"/>
  <c r="J97"/>
  <c r="J245"/>
  <c r="J326"/>
  <c r="G398"/>
  <c r="J328"/>
  <c r="G17"/>
  <c r="L355"/>
  <c r="J91"/>
  <c r="J251"/>
  <c r="J325"/>
  <c r="J24"/>
  <c r="J168"/>
  <c r="G175"/>
  <c r="G173"/>
  <c r="G245"/>
  <c r="G21"/>
  <c r="J92"/>
  <c r="E13"/>
  <c r="G250"/>
  <c r="G549"/>
  <c r="J395"/>
  <c r="M13"/>
  <c r="G557"/>
  <c r="J557"/>
  <c r="J401"/>
  <c r="G706"/>
  <c r="J629"/>
  <c r="G16"/>
  <c r="G481"/>
  <c r="J100"/>
  <c r="J547"/>
  <c r="J319"/>
  <c r="J175"/>
  <c r="G251"/>
  <c r="G248"/>
  <c r="G400"/>
  <c r="G247"/>
  <c r="G174"/>
  <c r="J98"/>
  <c r="J400"/>
  <c r="J244"/>
  <c r="L51"/>
  <c r="J399"/>
  <c r="J247"/>
  <c r="G471"/>
  <c r="J324"/>
  <c r="J173"/>
  <c r="J95"/>
  <c r="J253"/>
  <c r="G403"/>
  <c r="G244"/>
  <c r="G709"/>
  <c r="H317"/>
  <c r="K355" s="1"/>
  <c r="M355" s="1"/>
  <c r="J709"/>
  <c r="F852"/>
  <c r="L890" s="1"/>
  <c r="F853" s="1"/>
  <c r="L891" s="1"/>
  <c r="F854" s="1"/>
  <c r="L892" s="1"/>
  <c r="F855" s="1"/>
  <c r="L893" s="1"/>
  <c r="F856" s="1"/>
  <c r="F857" s="1"/>
  <c r="E1063"/>
  <c r="K1097" s="1"/>
  <c r="G1062"/>
  <c r="L127"/>
  <c r="G89"/>
  <c r="G20"/>
  <c r="G18"/>
  <c r="J94"/>
  <c r="J169"/>
  <c r="G92"/>
  <c r="G91"/>
  <c r="G253"/>
  <c r="J174"/>
  <c r="J99"/>
  <c r="G551"/>
  <c r="G548"/>
  <c r="F165"/>
  <c r="G165" s="1"/>
  <c r="G243"/>
  <c r="E241"/>
  <c r="G241" s="1"/>
  <c r="G317"/>
  <c r="J402"/>
  <c r="J248"/>
  <c r="J322"/>
  <c r="H701"/>
  <c r="J701" s="1"/>
  <c r="J321"/>
  <c r="J554"/>
  <c r="G396"/>
  <c r="J404"/>
  <c r="J471"/>
  <c r="G703"/>
  <c r="J623"/>
  <c r="J551"/>
  <c r="J177"/>
  <c r="J246"/>
  <c r="J396"/>
  <c r="J403"/>
  <c r="J397"/>
  <c r="J243"/>
  <c r="F776"/>
  <c r="M812"/>
  <c r="E775"/>
  <c r="F995"/>
  <c r="F927"/>
  <c r="F1063"/>
  <c r="L1097" s="1"/>
  <c r="E927"/>
  <c r="M960"/>
  <c r="M1028"/>
  <c r="E995"/>
  <c r="J633"/>
  <c r="H241"/>
  <c r="K279" s="1"/>
  <c r="L279"/>
  <c r="J398"/>
  <c r="L203"/>
  <c r="J167"/>
  <c r="J252"/>
  <c r="J249"/>
  <c r="G177"/>
  <c r="J101"/>
  <c r="G100"/>
  <c r="J176"/>
  <c r="G97"/>
  <c r="G96"/>
  <c r="J172"/>
  <c r="G95"/>
  <c r="J171"/>
  <c r="G94"/>
  <c r="J170"/>
  <c r="G169"/>
  <c r="J93"/>
  <c r="J15"/>
  <c r="G556"/>
  <c r="G554"/>
  <c r="K295" l="1"/>
  <c r="M295" s="1"/>
  <c r="K293"/>
  <c r="L217"/>
  <c r="L219"/>
  <c r="L143"/>
  <c r="L141"/>
  <c r="K143"/>
  <c r="M143" s="1"/>
  <c r="K141"/>
  <c r="E90"/>
  <c r="F14"/>
  <c r="L67"/>
  <c r="L65"/>
  <c r="L1263" i="8"/>
  <c r="K1263"/>
  <c r="G1221"/>
  <c r="M624"/>
  <c r="M67" i="10"/>
  <c r="F1390" i="8"/>
  <c r="G1389"/>
  <c r="K1431"/>
  <c r="L435" i="10"/>
  <c r="J18"/>
  <c r="L585"/>
  <c r="L661"/>
  <c r="L737"/>
  <c r="M431"/>
  <c r="L280"/>
  <c r="L129"/>
  <c r="K660"/>
  <c r="M127"/>
  <c r="G469"/>
  <c r="K53" i="9"/>
  <c r="L53"/>
  <c r="G15"/>
  <c r="F1064" i="1"/>
  <c r="L1098" s="1"/>
  <c r="AD1097"/>
  <c r="AE1097" s="1"/>
  <c r="M1097"/>
  <c r="L961"/>
  <c r="F928" s="1"/>
  <c r="F858"/>
  <c r="L814"/>
  <c r="F777" s="1"/>
  <c r="M14" i="10"/>
  <c r="E90"/>
  <c r="J322"/>
  <c r="E394"/>
  <c r="M323"/>
  <c r="G622"/>
  <c r="G699"/>
  <c r="K737"/>
  <c r="G472"/>
  <c r="K510"/>
  <c r="G13"/>
  <c r="M326"/>
  <c r="M324"/>
  <c r="M320"/>
  <c r="F624"/>
  <c r="M584"/>
  <c r="E547"/>
  <c r="G13" i="1"/>
  <c r="G850"/>
  <c r="K888"/>
  <c r="M127"/>
  <c r="F90"/>
  <c r="J90" s="1"/>
  <c r="M1096"/>
  <c r="J317"/>
  <c r="H165"/>
  <c r="J405"/>
  <c r="H13"/>
  <c r="G1063"/>
  <c r="G995"/>
  <c r="K1029"/>
  <c r="K813"/>
  <c r="G775"/>
  <c r="F166"/>
  <c r="M279"/>
  <c r="F242"/>
  <c r="K961"/>
  <c r="G927"/>
  <c r="E1064"/>
  <c r="F996"/>
  <c r="J241"/>
  <c r="E242"/>
  <c r="M1263" i="8" l="1"/>
  <c r="E1222"/>
  <c r="F1222"/>
  <c r="L1432"/>
  <c r="E1390"/>
  <c r="M1431"/>
  <c r="F243" i="10"/>
  <c r="F548"/>
  <c r="F398"/>
  <c r="G90"/>
  <c r="F700"/>
  <c r="F92"/>
  <c r="E16" i="9"/>
  <c r="F16"/>
  <c r="M53"/>
  <c r="L662" i="10"/>
  <c r="F625" s="1"/>
  <c r="K1098" i="1"/>
  <c r="F1065"/>
  <c r="L1099" s="1"/>
  <c r="AD1098"/>
  <c r="AE1098" s="1"/>
  <c r="F997"/>
  <c r="F929"/>
  <c r="L896"/>
  <c r="F859" s="1"/>
  <c r="L815"/>
  <c r="F778" s="1"/>
  <c r="K128" i="10"/>
  <c r="M128" s="1"/>
  <c r="G394"/>
  <c r="K432"/>
  <c r="M737"/>
  <c r="E700"/>
  <c r="E623"/>
  <c r="M660"/>
  <c r="M510"/>
  <c r="E473"/>
  <c r="K585"/>
  <c r="G547"/>
  <c r="M888" i="1"/>
  <c r="E851"/>
  <c r="G90"/>
  <c r="K203"/>
  <c r="J165"/>
  <c r="K51"/>
  <c r="J13"/>
  <c r="G1064"/>
  <c r="G242"/>
  <c r="J242"/>
  <c r="E776"/>
  <c r="M813"/>
  <c r="E996"/>
  <c r="M1029"/>
  <c r="M961"/>
  <c r="E928"/>
  <c r="K217" l="1"/>
  <c r="K219"/>
  <c r="M219" s="1"/>
  <c r="K65"/>
  <c r="K67"/>
  <c r="M67" s="1"/>
  <c r="L1264" i="8"/>
  <c r="G1222"/>
  <c r="K1264"/>
  <c r="F1391"/>
  <c r="K1432"/>
  <c r="G1390"/>
  <c r="K661" i="10"/>
  <c r="L738"/>
  <c r="L281"/>
  <c r="L130"/>
  <c r="L436"/>
  <c r="L586"/>
  <c r="E91"/>
  <c r="K54" i="9"/>
  <c r="G16"/>
  <c r="L54"/>
  <c r="L663" i="10"/>
  <c r="AD1099" i="1"/>
  <c r="AE1099" s="1"/>
  <c r="F998"/>
  <c r="L963"/>
  <c r="L897"/>
  <c r="L816"/>
  <c r="M432" i="10"/>
  <c r="E395"/>
  <c r="K738"/>
  <c r="G700"/>
  <c r="K511"/>
  <c r="G473"/>
  <c r="G623"/>
  <c r="K129"/>
  <c r="M585"/>
  <c r="E548"/>
  <c r="K889" i="1"/>
  <c r="G851"/>
  <c r="E166"/>
  <c r="M203"/>
  <c r="M51"/>
  <c r="E14"/>
  <c r="K1030"/>
  <c r="G996"/>
  <c r="K962"/>
  <c r="G928"/>
  <c r="K814"/>
  <c r="G776"/>
  <c r="M1098"/>
  <c r="E1065"/>
  <c r="M1264" i="8" l="1"/>
  <c r="E1223"/>
  <c r="F1223"/>
  <c r="G91" i="10"/>
  <c r="L1433" i="8"/>
  <c r="E1391"/>
  <c r="M1432"/>
  <c r="F626" i="10"/>
  <c r="F701"/>
  <c r="F549"/>
  <c r="F93"/>
  <c r="F244"/>
  <c r="F399"/>
  <c r="E17" i="9"/>
  <c r="F17"/>
  <c r="M54"/>
  <c r="K1099" i="1"/>
  <c r="F1066"/>
  <c r="L1100" s="1"/>
  <c r="L1032"/>
  <c r="F999" s="1"/>
  <c r="F930"/>
  <c r="F860"/>
  <c r="F779"/>
  <c r="G395" i="10"/>
  <c r="K433"/>
  <c r="E624"/>
  <c r="M661"/>
  <c r="M738"/>
  <c r="E701"/>
  <c r="E474"/>
  <c r="M511"/>
  <c r="M129"/>
  <c r="E92"/>
  <c r="K586"/>
  <c r="G548"/>
  <c r="E852" i="1"/>
  <c r="M889"/>
  <c r="J166"/>
  <c r="G166"/>
  <c r="J14"/>
  <c r="G14"/>
  <c r="G1065"/>
  <c r="E777"/>
  <c r="M814"/>
  <c r="E997"/>
  <c r="M1030"/>
  <c r="M962"/>
  <c r="E929"/>
  <c r="L1265" i="8" l="1"/>
  <c r="G1223"/>
  <c r="K1265"/>
  <c r="L664" i="10"/>
  <c r="F627" s="1"/>
  <c r="F1392" i="8"/>
  <c r="K1433"/>
  <c r="G1391"/>
  <c r="K662" i="10"/>
  <c r="L131"/>
  <c r="L739"/>
  <c r="L437"/>
  <c r="L282"/>
  <c r="L587"/>
  <c r="K55" i="9"/>
  <c r="G17"/>
  <c r="L55"/>
  <c r="L665" i="10"/>
  <c r="AD1100" i="1"/>
  <c r="AE1100" s="1"/>
  <c r="L1033"/>
  <c r="F1000" s="1"/>
  <c r="L964"/>
  <c r="L898"/>
  <c r="L817"/>
  <c r="M433" i="10"/>
  <c r="E396"/>
  <c r="K739"/>
  <c r="G701"/>
  <c r="K512"/>
  <c r="G474"/>
  <c r="G624"/>
  <c r="G92"/>
  <c r="K130"/>
  <c r="E549"/>
  <c r="M586"/>
  <c r="K890" i="1"/>
  <c r="G852"/>
  <c r="E1066"/>
  <c r="M1099"/>
  <c r="G929"/>
  <c r="K963"/>
  <c r="G997"/>
  <c r="K1031"/>
  <c r="G777"/>
  <c r="E1224" i="8" l="1"/>
  <c r="M1265"/>
  <c r="F1224"/>
  <c r="L1434"/>
  <c r="M1433"/>
  <c r="E1392"/>
  <c r="F245" i="10"/>
  <c r="F550"/>
  <c r="F400"/>
  <c r="F702"/>
  <c r="F94"/>
  <c r="E18" i="9"/>
  <c r="M55"/>
  <c r="F18"/>
  <c r="F628" i="10"/>
  <c r="K1100" i="1"/>
  <c r="F1067"/>
  <c r="L1101" s="1"/>
  <c r="L1034"/>
  <c r="F1001" s="1"/>
  <c r="F931"/>
  <c r="F861"/>
  <c r="F780"/>
  <c r="G396" i="10"/>
  <c r="K434"/>
  <c r="E475"/>
  <c r="M512"/>
  <c r="M662"/>
  <c r="E625"/>
  <c r="M739"/>
  <c r="E702"/>
  <c r="E93"/>
  <c r="M130"/>
  <c r="K587"/>
  <c r="G549"/>
  <c r="E853" i="1"/>
  <c r="M890"/>
  <c r="M963"/>
  <c r="E930"/>
  <c r="G1066"/>
  <c r="M1031"/>
  <c r="E998"/>
  <c r="E778"/>
  <c r="M815"/>
  <c r="G1224" i="8" l="1"/>
  <c r="K1266"/>
  <c r="L1266"/>
  <c r="F1393"/>
  <c r="G1392"/>
  <c r="K1434"/>
  <c r="L132" i="10"/>
  <c r="L740"/>
  <c r="L438"/>
  <c r="L588"/>
  <c r="L283"/>
  <c r="K663"/>
  <c r="K56" i="9"/>
  <c r="G18"/>
  <c r="L56"/>
  <c r="L666" i="10"/>
  <c r="AD1101" i="1"/>
  <c r="AE1101" s="1"/>
  <c r="L1035"/>
  <c r="F1002" s="1"/>
  <c r="L965"/>
  <c r="L899"/>
  <c r="F469"/>
  <c r="L818"/>
  <c r="E397" i="10"/>
  <c r="M434"/>
  <c r="G702"/>
  <c r="K740"/>
  <c r="G625"/>
  <c r="G475"/>
  <c r="K513"/>
  <c r="G93"/>
  <c r="K131"/>
  <c r="E550"/>
  <c r="M587"/>
  <c r="K891" i="1"/>
  <c r="G853"/>
  <c r="G778"/>
  <c r="K816"/>
  <c r="M1100"/>
  <c r="E1067"/>
  <c r="K964"/>
  <c r="G930"/>
  <c r="G998"/>
  <c r="K1032"/>
  <c r="E1225" i="8" l="1"/>
  <c r="M1266"/>
  <c r="F1225"/>
  <c r="L1435"/>
  <c r="E1393"/>
  <c r="M1434"/>
  <c r="F551" i="10"/>
  <c r="F95"/>
  <c r="F246"/>
  <c r="F401"/>
  <c r="F703"/>
  <c r="E19" i="9"/>
  <c r="M56"/>
  <c r="F19"/>
  <c r="F629" i="10"/>
  <c r="K1101" i="1"/>
  <c r="F1068"/>
  <c r="L1102" s="1"/>
  <c r="L1036"/>
  <c r="F1003" s="1"/>
  <c r="F932"/>
  <c r="L507"/>
  <c r="F781"/>
  <c r="K435" i="10"/>
  <c r="G397"/>
  <c r="M740"/>
  <c r="E703"/>
  <c r="E626"/>
  <c r="M663"/>
  <c r="E476"/>
  <c r="M513"/>
  <c r="M131"/>
  <c r="E94"/>
  <c r="G550"/>
  <c r="K588"/>
  <c r="E854" i="1"/>
  <c r="M891"/>
  <c r="M1032"/>
  <c r="E999"/>
  <c r="G1067"/>
  <c r="M964"/>
  <c r="E931"/>
  <c r="E779"/>
  <c r="M816"/>
  <c r="L1267" i="8" l="1"/>
  <c r="F1226" s="1"/>
  <c r="G1225"/>
  <c r="K1267"/>
  <c r="F1394"/>
  <c r="K1435"/>
  <c r="G1393"/>
  <c r="L439" i="10"/>
  <c r="F402" s="1"/>
  <c r="L284"/>
  <c r="L133"/>
  <c r="F96" s="1"/>
  <c r="K664"/>
  <c r="L741"/>
  <c r="L589"/>
  <c r="K57" i="9"/>
  <c r="G19"/>
  <c r="L57"/>
  <c r="L667" i="10"/>
  <c r="F630" s="1"/>
  <c r="AD1102" i="1"/>
  <c r="AE1102" s="1"/>
  <c r="L1037"/>
  <c r="F1004" s="1"/>
  <c r="L819"/>
  <c r="E398" i="10"/>
  <c r="M435"/>
  <c r="G626"/>
  <c r="K514"/>
  <c r="G476"/>
  <c r="G703"/>
  <c r="K741"/>
  <c r="G94"/>
  <c r="K132"/>
  <c r="E551"/>
  <c r="M588"/>
  <c r="G854" i="1"/>
  <c r="K892"/>
  <c r="G779"/>
  <c r="K817"/>
  <c r="G931"/>
  <c r="K965"/>
  <c r="G999"/>
  <c r="K1033"/>
  <c r="M1101"/>
  <c r="E1068"/>
  <c r="M1267" i="8" l="1"/>
  <c r="E1226"/>
  <c r="L1268"/>
  <c r="F1227" s="1"/>
  <c r="L1436"/>
  <c r="E1394"/>
  <c r="M1435"/>
  <c r="F704" i="10"/>
  <c r="L134"/>
  <c r="F97" s="1"/>
  <c r="F552"/>
  <c r="L440"/>
  <c r="F403" s="1"/>
  <c r="F247"/>
  <c r="E20" i="9"/>
  <c r="F20"/>
  <c r="M57"/>
  <c r="L668" i="10"/>
  <c r="F631" s="1"/>
  <c r="K1102" i="1"/>
  <c r="F1069"/>
  <c r="L1103" s="1"/>
  <c r="L1038"/>
  <c r="F933"/>
  <c r="F782"/>
  <c r="G398" i="10"/>
  <c r="K436"/>
  <c r="E627"/>
  <c r="M664"/>
  <c r="M741"/>
  <c r="E704"/>
  <c r="E477"/>
  <c r="M514"/>
  <c r="M132"/>
  <c r="E95"/>
  <c r="K589"/>
  <c r="G551"/>
  <c r="M892" i="1"/>
  <c r="E855"/>
  <c r="M817"/>
  <c r="E780"/>
  <c r="G1068"/>
  <c r="E932"/>
  <c r="M965"/>
  <c r="F1005"/>
  <c r="M1033"/>
  <c r="E1000"/>
  <c r="L1269" i="8" l="1"/>
  <c r="F1228" s="1"/>
  <c r="G1226"/>
  <c r="K1268"/>
  <c r="F1395"/>
  <c r="K1436"/>
  <c r="G1394"/>
  <c r="L135" i="10"/>
  <c r="F98" s="1"/>
  <c r="K665"/>
  <c r="L590"/>
  <c r="L742"/>
  <c r="L441"/>
  <c r="F404" s="1"/>
  <c r="L285"/>
  <c r="K58" i="9"/>
  <c r="G20"/>
  <c r="L58"/>
  <c r="L669" i="10"/>
  <c r="F632" s="1"/>
  <c r="AD1103" i="1"/>
  <c r="AE1103" s="1"/>
  <c r="L967"/>
  <c r="M436" i="10"/>
  <c r="E399"/>
  <c r="G627"/>
  <c r="G704"/>
  <c r="K742"/>
  <c r="K515"/>
  <c r="G477"/>
  <c r="G95"/>
  <c r="K133"/>
  <c r="E552"/>
  <c r="M589"/>
  <c r="K893" i="1"/>
  <c r="G855"/>
  <c r="G1000"/>
  <c r="K1034"/>
  <c r="F621"/>
  <c r="L659" s="1"/>
  <c r="L1039"/>
  <c r="G780"/>
  <c r="K818"/>
  <c r="K966"/>
  <c r="G932"/>
  <c r="E1069"/>
  <c r="M1102"/>
  <c r="L1270" i="8" l="1"/>
  <c r="F1229" s="1"/>
  <c r="E1227"/>
  <c r="M1268"/>
  <c r="L1437"/>
  <c r="E1395"/>
  <c r="M1436"/>
  <c r="F248" i="10"/>
  <c r="L442"/>
  <c r="F405" s="1"/>
  <c r="F553"/>
  <c r="L136"/>
  <c r="F99" s="1"/>
  <c r="F705"/>
  <c r="E21" i="9"/>
  <c r="F21"/>
  <c r="M58"/>
  <c r="L670" i="10"/>
  <c r="K1103" i="1"/>
  <c r="F1070"/>
  <c r="L1104" s="1"/>
  <c r="F934"/>
  <c r="F783"/>
  <c r="K437" i="10"/>
  <c r="G399"/>
  <c r="E478"/>
  <c r="M515"/>
  <c r="M665"/>
  <c r="E628"/>
  <c r="E705"/>
  <c r="M742"/>
  <c r="M133"/>
  <c r="E96"/>
  <c r="K590"/>
  <c r="G552"/>
  <c r="E856" i="1"/>
  <c r="M893"/>
  <c r="E781"/>
  <c r="M818"/>
  <c r="E1001"/>
  <c r="M1034"/>
  <c r="G1069"/>
  <c r="M966"/>
  <c r="E933"/>
  <c r="L1271" i="8" l="1"/>
  <c r="F1230" s="1"/>
  <c r="K1269"/>
  <c r="G1227"/>
  <c r="F1396"/>
  <c r="K1437"/>
  <c r="G1395"/>
  <c r="L743" i="10"/>
  <c r="L591"/>
  <c r="L286"/>
  <c r="L137"/>
  <c r="F100" s="1"/>
  <c r="F165"/>
  <c r="L443"/>
  <c r="K666"/>
  <c r="K59" i="9"/>
  <c r="L59"/>
  <c r="G21"/>
  <c r="F633" i="10"/>
  <c r="F1071" i="1"/>
  <c r="L1105" s="1"/>
  <c r="AD1104"/>
  <c r="AE1104" s="1"/>
  <c r="L968"/>
  <c r="L821"/>
  <c r="M437" i="10"/>
  <c r="E400"/>
  <c r="K516"/>
  <c r="G478"/>
  <c r="K743"/>
  <c r="G705"/>
  <c r="G628"/>
  <c r="K134"/>
  <c r="G96"/>
  <c r="M590"/>
  <c r="E553"/>
  <c r="G856" i="1"/>
  <c r="K894"/>
  <c r="E1070"/>
  <c r="M1103"/>
  <c r="G1001"/>
  <c r="K1035"/>
  <c r="G933"/>
  <c r="K967"/>
  <c r="G781"/>
  <c r="K819"/>
  <c r="L1272" i="8" l="1"/>
  <c r="F1231" s="1"/>
  <c r="M1269"/>
  <c r="E1228"/>
  <c r="L1438"/>
  <c r="E1396"/>
  <c r="M1437"/>
  <c r="L203" i="10"/>
  <c r="F249"/>
  <c r="F706"/>
  <c r="L445"/>
  <c r="L447"/>
  <c r="L138"/>
  <c r="F101" s="1"/>
  <c r="F554"/>
  <c r="E22" i="9"/>
  <c r="F22"/>
  <c r="M59"/>
  <c r="L671" i="10"/>
  <c r="F317"/>
  <c r="K1104" i="1"/>
  <c r="F1072"/>
  <c r="L1106" s="1"/>
  <c r="AD1105"/>
  <c r="AE1105" s="1"/>
  <c r="F935"/>
  <c r="F784"/>
  <c r="G400" i="10"/>
  <c r="K438"/>
  <c r="E706"/>
  <c r="M743"/>
  <c r="M516"/>
  <c r="E479"/>
  <c r="E629"/>
  <c r="M666"/>
  <c r="E97"/>
  <c r="M134"/>
  <c r="K591"/>
  <c r="G553"/>
  <c r="M894" i="1"/>
  <c r="E857"/>
  <c r="E934"/>
  <c r="M967"/>
  <c r="G1070"/>
  <c r="M819"/>
  <c r="E782"/>
  <c r="E1002"/>
  <c r="M1035"/>
  <c r="L1273" i="8" l="1"/>
  <c r="F1232" s="1"/>
  <c r="K1270"/>
  <c r="G1228"/>
  <c r="F1397"/>
  <c r="G1396"/>
  <c r="K1438"/>
  <c r="L592" i="10"/>
  <c r="L673"/>
  <c r="L675"/>
  <c r="L139"/>
  <c r="L744"/>
  <c r="F166"/>
  <c r="L287"/>
  <c r="K667"/>
  <c r="K60" i="9"/>
  <c r="G22"/>
  <c r="L60"/>
  <c r="L355" i="10"/>
  <c r="F1073" i="1"/>
  <c r="L1107" s="1"/>
  <c r="AD1106"/>
  <c r="AE1106" s="1"/>
  <c r="L969"/>
  <c r="E401" i="10"/>
  <c r="M438"/>
  <c r="G479"/>
  <c r="K517"/>
  <c r="G629"/>
  <c r="K744"/>
  <c r="G706"/>
  <c r="K135"/>
  <c r="G97"/>
  <c r="M591"/>
  <c r="E554"/>
  <c r="K895" i="1"/>
  <c r="G857"/>
  <c r="G1002"/>
  <c r="K1036"/>
  <c r="E1071"/>
  <c r="M1104"/>
  <c r="K968"/>
  <c r="G934"/>
  <c r="G782"/>
  <c r="E1229" i="8" l="1"/>
  <c r="M1270"/>
  <c r="F648"/>
  <c r="L1274"/>
  <c r="L1109" i="1"/>
  <c r="L1111"/>
  <c r="L1439" i="8"/>
  <c r="E1397"/>
  <c r="M1438"/>
  <c r="L141" i="10"/>
  <c r="L143"/>
  <c r="F707"/>
  <c r="F555"/>
  <c r="L204"/>
  <c r="L369"/>
  <c r="L371"/>
  <c r="F250"/>
  <c r="E23" i="9"/>
  <c r="F23"/>
  <c r="M60"/>
  <c r="K1105" i="1"/>
  <c r="AD1107"/>
  <c r="F697"/>
  <c r="F936"/>
  <c r="F785"/>
  <c r="K439" i="10"/>
  <c r="G401"/>
  <c r="M517"/>
  <c r="E480"/>
  <c r="E630"/>
  <c r="M667"/>
  <c r="E707"/>
  <c r="M744"/>
  <c r="M135"/>
  <c r="E98"/>
  <c r="K592"/>
  <c r="G554"/>
  <c r="M895" i="1"/>
  <c r="E858"/>
  <c r="M968"/>
  <c r="E935"/>
  <c r="E1003"/>
  <c r="M1036"/>
  <c r="E783"/>
  <c r="M820"/>
  <c r="G1071"/>
  <c r="L688" i="8" l="1"/>
  <c r="L1276"/>
  <c r="L1278"/>
  <c r="G1229"/>
  <c r="K1271"/>
  <c r="F1398"/>
  <c r="K1439"/>
  <c r="G1397"/>
  <c r="F167" i="10"/>
  <c r="L593"/>
  <c r="L288"/>
  <c r="K668"/>
  <c r="L745"/>
  <c r="K61" i="9"/>
  <c r="L61"/>
  <c r="G23"/>
  <c r="AE1107" i="1"/>
  <c r="L735"/>
  <c r="L970"/>
  <c r="L823"/>
  <c r="F393"/>
  <c r="L431" s="1"/>
  <c r="M439" i="10"/>
  <c r="E402"/>
  <c r="G630"/>
  <c r="G707"/>
  <c r="K745"/>
  <c r="K518"/>
  <c r="G480"/>
  <c r="G98"/>
  <c r="K136"/>
  <c r="E555"/>
  <c r="M592"/>
  <c r="K896" i="1"/>
  <c r="G858"/>
  <c r="E1072"/>
  <c r="M1105"/>
  <c r="G1003"/>
  <c r="K1037"/>
  <c r="G935"/>
  <c r="K969"/>
  <c r="G783"/>
  <c r="K821"/>
  <c r="L702" i="8" l="1"/>
  <c r="L704"/>
  <c r="M1271"/>
  <c r="E1230"/>
  <c r="L749" i="1"/>
  <c r="L751"/>
  <c r="L1440" i="8"/>
  <c r="E1398"/>
  <c r="M1439"/>
  <c r="F556" i="10"/>
  <c r="L205"/>
  <c r="F708"/>
  <c r="F251"/>
  <c r="E24" i="9"/>
  <c r="F24"/>
  <c r="M61"/>
  <c r="K1106" i="1"/>
  <c r="F937"/>
  <c r="K440" i="10"/>
  <c r="G402"/>
  <c r="M745"/>
  <c r="E708"/>
  <c r="E481"/>
  <c r="M518"/>
  <c r="M668"/>
  <c r="E631"/>
  <c r="M136"/>
  <c r="E99"/>
  <c r="K593"/>
  <c r="G555"/>
  <c r="M896" i="1"/>
  <c r="E859"/>
  <c r="E784"/>
  <c r="M821"/>
  <c r="E936"/>
  <c r="M969"/>
  <c r="M1037"/>
  <c r="E1004"/>
  <c r="G1072"/>
  <c r="G1230" i="8" l="1"/>
  <c r="K1272"/>
  <c r="F1399"/>
  <c r="K1440"/>
  <c r="G1398"/>
  <c r="K669" i="10"/>
  <c r="L746"/>
  <c r="F168"/>
  <c r="L594"/>
  <c r="L289"/>
  <c r="K62" i="9"/>
  <c r="G24"/>
  <c r="L62"/>
  <c r="F545" i="1"/>
  <c r="L971"/>
  <c r="M440" i="10"/>
  <c r="E403"/>
  <c r="E241"/>
  <c r="K519"/>
  <c r="G481"/>
  <c r="G631"/>
  <c r="G708"/>
  <c r="K746"/>
  <c r="K137"/>
  <c r="G99"/>
  <c r="E556"/>
  <c r="M593"/>
  <c r="G859" i="1"/>
  <c r="K897"/>
  <c r="G1004"/>
  <c r="K1038"/>
  <c r="G936"/>
  <c r="K970"/>
  <c r="M1106"/>
  <c r="E1073"/>
  <c r="K822"/>
  <c r="G784"/>
  <c r="M1272" i="8" l="1"/>
  <c r="E1231"/>
  <c r="L1441"/>
  <c r="E1399"/>
  <c r="M1440"/>
  <c r="F557" i="10"/>
  <c r="L206"/>
  <c r="F709"/>
  <c r="K521"/>
  <c r="K523"/>
  <c r="M523" s="1"/>
  <c r="F252"/>
  <c r="E25" i="9"/>
  <c r="M62"/>
  <c r="F25"/>
  <c r="K1107" i="1"/>
  <c r="L583"/>
  <c r="K441" i="10"/>
  <c r="G403"/>
  <c r="M519"/>
  <c r="M669"/>
  <c r="E632"/>
  <c r="K279"/>
  <c r="G241"/>
  <c r="E709"/>
  <c r="M746"/>
  <c r="E100"/>
  <c r="M137"/>
  <c r="G556"/>
  <c r="K594"/>
  <c r="M897" i="1"/>
  <c r="E860"/>
  <c r="M822"/>
  <c r="E785"/>
  <c r="G1073"/>
  <c r="E697"/>
  <c r="M1038"/>
  <c r="E1005"/>
  <c r="E937"/>
  <c r="M970"/>
  <c r="G1231" i="8" l="1"/>
  <c r="K1273"/>
  <c r="G697" i="1"/>
  <c r="K1111"/>
  <c r="M1111" s="1"/>
  <c r="K1109"/>
  <c r="F1400" i="8"/>
  <c r="G1399"/>
  <c r="K1441"/>
  <c r="K670" i="10"/>
  <c r="L747"/>
  <c r="L595"/>
  <c r="L290"/>
  <c r="F169"/>
  <c r="K63" i="9"/>
  <c r="G25"/>
  <c r="L63"/>
  <c r="M441" i="10"/>
  <c r="E404"/>
  <c r="K747"/>
  <c r="G709"/>
  <c r="G632"/>
  <c r="E242"/>
  <c r="M279"/>
  <c r="G100"/>
  <c r="K138"/>
  <c r="E557"/>
  <c r="M594"/>
  <c r="K898" i="1"/>
  <c r="G860"/>
  <c r="E393"/>
  <c r="G785"/>
  <c r="K823"/>
  <c r="G1005"/>
  <c r="E621"/>
  <c r="K1039"/>
  <c r="G937"/>
  <c r="K971"/>
  <c r="E545"/>
  <c r="M1107"/>
  <c r="K735"/>
  <c r="M1273" i="8" l="1"/>
  <c r="E1232"/>
  <c r="K751" i="1"/>
  <c r="M751" s="1"/>
  <c r="K749"/>
  <c r="F808" i="8"/>
  <c r="L1442"/>
  <c r="M1441"/>
  <c r="E1400"/>
  <c r="L597" i="10"/>
  <c r="L599"/>
  <c r="L207"/>
  <c r="L751"/>
  <c r="L749"/>
  <c r="K749"/>
  <c r="K751"/>
  <c r="M751" s="1"/>
  <c r="F253"/>
  <c r="K67" i="9"/>
  <c r="K65"/>
  <c r="O203"/>
  <c r="M63"/>
  <c r="L67"/>
  <c r="M67" s="1"/>
  <c r="L65"/>
  <c r="G404" i="10"/>
  <c r="K442"/>
  <c r="M670"/>
  <c r="E633"/>
  <c r="G242"/>
  <c r="K280"/>
  <c r="M747"/>
  <c r="E101"/>
  <c r="M138"/>
  <c r="K595"/>
  <c r="G557"/>
  <c r="E861" i="1"/>
  <c r="M898"/>
  <c r="M823"/>
  <c r="M971"/>
  <c r="K583"/>
  <c r="G545"/>
  <c r="K659"/>
  <c r="G621"/>
  <c r="K431"/>
  <c r="G393"/>
  <c r="M735"/>
  <c r="M1039"/>
  <c r="K1274" i="8" l="1"/>
  <c r="G1232"/>
  <c r="E648"/>
  <c r="L848"/>
  <c r="L1444"/>
  <c r="L1446"/>
  <c r="G1400"/>
  <c r="K1442"/>
  <c r="E808"/>
  <c r="L291" i="10"/>
  <c r="K599"/>
  <c r="M599" s="1"/>
  <c r="K597"/>
  <c r="F170"/>
  <c r="K671"/>
  <c r="P203" i="9"/>
  <c r="E405" i="10"/>
  <c r="M442"/>
  <c r="G633"/>
  <c r="E317"/>
  <c r="E243"/>
  <c r="M280"/>
  <c r="G101"/>
  <c r="K139"/>
  <c r="M595"/>
  <c r="K899" i="1"/>
  <c r="E469"/>
  <c r="G861"/>
  <c r="M659"/>
  <c r="M431"/>
  <c r="M583"/>
  <c r="M1274" i="8" l="1"/>
  <c r="K688"/>
  <c r="K1276"/>
  <c r="K1278"/>
  <c r="M1278" s="1"/>
  <c r="G648"/>
  <c r="L862"/>
  <c r="L864"/>
  <c r="K848"/>
  <c r="M1442"/>
  <c r="K1446"/>
  <c r="M1446" s="1"/>
  <c r="K1444"/>
  <c r="G808"/>
  <c r="K673" i="10"/>
  <c r="K675"/>
  <c r="M675" s="1"/>
  <c r="L293"/>
  <c r="L295"/>
  <c r="L208"/>
  <c r="K141"/>
  <c r="K143"/>
  <c r="M143" s="1"/>
  <c r="G317"/>
  <c r="E165"/>
  <c r="G405"/>
  <c r="K443"/>
  <c r="G243"/>
  <c r="K281"/>
  <c r="M671"/>
  <c r="K355"/>
  <c r="M139"/>
  <c r="M899" i="1"/>
  <c r="G469"/>
  <c r="K507"/>
  <c r="K702" i="8" l="1"/>
  <c r="K704"/>
  <c r="M704" s="1"/>
  <c r="M688"/>
  <c r="M848"/>
  <c r="K864"/>
  <c r="M864" s="1"/>
  <c r="K862"/>
  <c r="K369" i="10"/>
  <c r="K371"/>
  <c r="M371" s="1"/>
  <c r="K447"/>
  <c r="M447" s="1"/>
  <c r="K445"/>
  <c r="G165"/>
  <c r="K203"/>
  <c r="F171"/>
  <c r="M443"/>
  <c r="E244"/>
  <c r="M281"/>
  <c r="M355"/>
  <c r="M507" i="1"/>
  <c r="E166" i="10" l="1"/>
  <c r="M203"/>
  <c r="L209"/>
  <c r="G244"/>
  <c r="K282"/>
  <c r="F172" l="1"/>
  <c r="G166"/>
  <c r="K204"/>
  <c r="M282"/>
  <c r="E245"/>
  <c r="E167" l="1"/>
  <c r="M204"/>
  <c r="L210"/>
  <c r="K283"/>
  <c r="G245"/>
  <c r="G167" l="1"/>
  <c r="K205"/>
  <c r="F173"/>
  <c r="E246"/>
  <c r="M283"/>
  <c r="E168" l="1"/>
  <c r="M205"/>
  <c r="L211"/>
  <c r="K284"/>
  <c r="G246"/>
  <c r="F174" l="1"/>
  <c r="K206"/>
  <c r="G168"/>
  <c r="M284"/>
  <c r="E247"/>
  <c r="M206" l="1"/>
  <c r="E169"/>
  <c r="L212"/>
  <c r="G247"/>
  <c r="K285"/>
  <c r="F175" l="1"/>
  <c r="K207"/>
  <c r="G169"/>
  <c r="M285"/>
  <c r="E248"/>
  <c r="L213" l="1"/>
  <c r="E170"/>
  <c r="M207"/>
  <c r="G248"/>
  <c r="K286"/>
  <c r="F176" l="1"/>
  <c r="K208"/>
  <c r="G170"/>
  <c r="M286"/>
  <c r="E249"/>
  <c r="L214" l="1"/>
  <c r="E171"/>
  <c r="M208"/>
  <c r="G249"/>
  <c r="K287"/>
  <c r="K209" l="1"/>
  <c r="G171"/>
  <c r="F177"/>
  <c r="M287"/>
  <c r="E250"/>
  <c r="M209" l="1"/>
  <c r="E172"/>
  <c r="L215"/>
  <c r="G250"/>
  <c r="K288"/>
  <c r="L219" l="1"/>
  <c r="L217"/>
  <c r="K210"/>
  <c r="G172"/>
  <c r="M288"/>
  <c r="E251"/>
  <c r="M210" l="1"/>
  <c r="E173"/>
  <c r="G251"/>
  <c r="K289"/>
  <c r="K211" l="1"/>
  <c r="G173"/>
  <c r="E252"/>
  <c r="M289"/>
  <c r="M211" l="1"/>
  <c r="E174"/>
  <c r="K290"/>
  <c r="G252"/>
  <c r="K212" l="1"/>
  <c r="G174"/>
  <c r="E253"/>
  <c r="M290"/>
  <c r="M212" l="1"/>
  <c r="E175"/>
  <c r="G253"/>
  <c r="K291"/>
  <c r="K295" l="1"/>
  <c r="M295" s="1"/>
  <c r="K293"/>
  <c r="K213"/>
  <c r="G175"/>
  <c r="M291"/>
  <c r="E176" l="1"/>
  <c r="M213"/>
  <c r="K214" l="1"/>
  <c r="G176"/>
  <c r="M214" l="1"/>
  <c r="E177"/>
  <c r="G177" l="1"/>
  <c r="K215"/>
  <c r="M215" l="1"/>
  <c r="K217"/>
  <c r="K219"/>
  <c r="M219" s="1"/>
</calcChain>
</file>

<file path=xl/sharedStrings.xml><?xml version="1.0" encoding="utf-8"?>
<sst xmlns="http://schemas.openxmlformats.org/spreadsheetml/2006/main" count="7529" uniqueCount="160">
  <si>
    <t>Schedule B-18</t>
  </si>
  <si>
    <t>FUEL INVENTORY BY PLANT</t>
  </si>
  <si>
    <t>FLORIDA PUBLIC SERVICE COMMISSION</t>
  </si>
  <si>
    <t>EXPLANATION:  Provide conventional fuel account balances in dollars and quantities for each fuel type for the test year and the two preceeding years.  Include Natural Gas even though no inventory is carried.  (Give units in Barrels, Tons, or MCF)</t>
  </si>
  <si>
    <t xml:space="preserve">    Type of Data Shown:</t>
  </si>
  <si>
    <t>Projected Test Year Ended 12/31/2012</t>
  </si>
  <si>
    <t>Prior Year Ended 12/31/2011</t>
  </si>
  <si>
    <t>(1)</t>
  </si>
  <si>
    <t>(2)</t>
  </si>
  <si>
    <t>(3)</t>
  </si>
  <si>
    <t>(4)</t>
  </si>
  <si>
    <t>(5)</t>
  </si>
  <si>
    <t>(6)</t>
  </si>
  <si>
    <t>(7)</t>
  </si>
  <si>
    <t>(8)</t>
  </si>
  <si>
    <t>(9)</t>
  </si>
  <si>
    <t>(10)</t>
  </si>
  <si>
    <t>(11)</t>
  </si>
  <si>
    <t>(12)</t>
  </si>
  <si>
    <t>(13)</t>
  </si>
  <si>
    <t>Beginning Inventory</t>
  </si>
  <si>
    <t>Receipts</t>
  </si>
  <si>
    <t>Fuel Issued to Generation</t>
  </si>
  <si>
    <t xml:space="preserve">     ----------------------------------------------</t>
  </si>
  <si>
    <t xml:space="preserve">     -------------------------------------------</t>
  </si>
  <si>
    <t>Line No.</t>
  </si>
  <si>
    <t>Plant</t>
  </si>
  <si>
    <t>Fuel Type</t>
  </si>
  <si>
    <t xml:space="preserve">Month </t>
  </si>
  <si>
    <t>Units</t>
  </si>
  <si>
    <t>($000)</t>
  </si>
  <si>
    <t>$/Unit</t>
  </si>
  <si>
    <t>Supporting Schedules:</t>
  </si>
  <si>
    <t>Recap Schedules:</t>
  </si>
  <si>
    <t>Crist</t>
  </si>
  <si>
    <t>Coal (tons)</t>
  </si>
  <si>
    <t>13 mth avg</t>
  </si>
  <si>
    <t>Fuel Issues (Other)</t>
  </si>
  <si>
    <t>Adjustments</t>
  </si>
  <si>
    <t>Ending Inventory</t>
  </si>
  <si>
    <t>X</t>
  </si>
  <si>
    <t>Smith</t>
  </si>
  <si>
    <t>Scholz</t>
  </si>
  <si>
    <t>Daniel</t>
  </si>
  <si>
    <t>Total</t>
  </si>
  <si>
    <t>Dec 10 ties to Historic month end</t>
  </si>
  <si>
    <t>Baconton</t>
  </si>
  <si>
    <t>Dahlberg</t>
  </si>
  <si>
    <t>Scherer</t>
  </si>
  <si>
    <t>Cent. AL</t>
  </si>
  <si>
    <t>Oil</t>
  </si>
  <si>
    <t>CT Oil</t>
  </si>
  <si>
    <t>Nat. Gas</t>
  </si>
  <si>
    <t>DOCKET NO.:  110138-EI</t>
  </si>
  <si>
    <t>COMPANY:  GULF POWER COMPANY</t>
  </si>
  <si>
    <t>Historical Year Ended 12/31/2010</t>
  </si>
  <si>
    <t xml:space="preserve">DOCKET NO.:  110138-EI </t>
  </si>
  <si>
    <t xml:space="preserve">         Page 77 of 100</t>
  </si>
  <si>
    <t xml:space="preserve">         Page 78 of 100</t>
  </si>
  <si>
    <t xml:space="preserve">         Page 75 of 100</t>
  </si>
  <si>
    <t xml:space="preserve">         Page 76 of 100</t>
  </si>
  <si>
    <t xml:space="preserve">         Page 81 of 100</t>
  </si>
  <si>
    <t xml:space="preserve">         Page 82 of 100</t>
  </si>
  <si>
    <t xml:space="preserve">         Page 79 of 100</t>
  </si>
  <si>
    <t xml:space="preserve">         Page 80 of 100</t>
  </si>
  <si>
    <t xml:space="preserve">         Page 85 of 100</t>
  </si>
  <si>
    <t xml:space="preserve">         Page 86 of 100</t>
  </si>
  <si>
    <t xml:space="preserve">         Page 83 of 100</t>
  </si>
  <si>
    <t xml:space="preserve">         Page 84 of 100</t>
  </si>
  <si>
    <t xml:space="preserve">         Page 89 of 100</t>
  </si>
  <si>
    <t xml:space="preserve">         Page 90 of 100</t>
  </si>
  <si>
    <t xml:space="preserve">         Page 87 of 100</t>
  </si>
  <si>
    <t xml:space="preserve">         Page 88 of 100</t>
  </si>
  <si>
    <t xml:space="preserve">         Page 93 of 100</t>
  </si>
  <si>
    <t xml:space="preserve">         Page 94 of 100</t>
  </si>
  <si>
    <t xml:space="preserve">         Page 91 of 100</t>
  </si>
  <si>
    <t xml:space="preserve">         Page 92 of 100</t>
  </si>
  <si>
    <t xml:space="preserve">         Page 97 of 100</t>
  </si>
  <si>
    <t xml:space="preserve">         Page 98 of 100</t>
  </si>
  <si>
    <t xml:space="preserve">         Page 95 of 100</t>
  </si>
  <si>
    <t xml:space="preserve">         Page 96 of 100</t>
  </si>
  <si>
    <t xml:space="preserve">         Page 99 of 100</t>
  </si>
  <si>
    <t xml:space="preserve">         Page 100 of 100</t>
  </si>
  <si>
    <t xml:space="preserve">         Page 73 of 100</t>
  </si>
  <si>
    <t xml:space="preserve">         Page 74 of 100</t>
  </si>
  <si>
    <t xml:space="preserve">         Page 61 of 100</t>
  </si>
  <si>
    <t xml:space="preserve">         Page 62 of 100</t>
  </si>
  <si>
    <t xml:space="preserve">         Page 63 of 100</t>
  </si>
  <si>
    <t xml:space="preserve">         Page 64 of 100</t>
  </si>
  <si>
    <t xml:space="preserve">         Page 31 of 100</t>
  </si>
  <si>
    <t xml:space="preserve">         Page 32 of 100</t>
  </si>
  <si>
    <t xml:space="preserve">         Page 33 of 100</t>
  </si>
  <si>
    <t xml:space="preserve">         Page 34 of 100</t>
  </si>
  <si>
    <t xml:space="preserve">         Page 35 of 100</t>
  </si>
  <si>
    <t xml:space="preserve">         Page 36 of 100</t>
  </si>
  <si>
    <t xml:space="preserve">         Page 37 of 100</t>
  </si>
  <si>
    <t xml:space="preserve">         Page 38 of 100</t>
  </si>
  <si>
    <t xml:space="preserve">         Page 39 of 100</t>
  </si>
  <si>
    <t xml:space="preserve">         Page 40 of 100</t>
  </si>
  <si>
    <t xml:space="preserve">         Page 65 of 100</t>
  </si>
  <si>
    <t xml:space="preserve">         Page 66 of 100</t>
  </si>
  <si>
    <t xml:space="preserve">         Page 67 of 100</t>
  </si>
  <si>
    <t xml:space="preserve">         Page 68 of 100</t>
  </si>
  <si>
    <t xml:space="preserve">         Page 41 of 100</t>
  </si>
  <si>
    <t xml:space="preserve">         Page 42 of 100</t>
  </si>
  <si>
    <t xml:space="preserve">         Page 43 of 100</t>
  </si>
  <si>
    <t xml:space="preserve">         Page 44 of 100</t>
  </si>
  <si>
    <t xml:space="preserve">         Page 45 of 100</t>
  </si>
  <si>
    <t xml:space="preserve">         Page 46 of 100</t>
  </si>
  <si>
    <t xml:space="preserve">         Page 47 of 100</t>
  </si>
  <si>
    <t xml:space="preserve">         Page 48 of 100</t>
  </si>
  <si>
    <t xml:space="preserve">         Page 49 of 100</t>
  </si>
  <si>
    <t xml:space="preserve">         Page 50 of 100</t>
  </si>
  <si>
    <t xml:space="preserve">         Page 69 of 100</t>
  </si>
  <si>
    <t xml:space="preserve">         Page 1 of 100</t>
  </si>
  <si>
    <t xml:space="preserve">         Page 70 of 100</t>
  </si>
  <si>
    <t xml:space="preserve">         Page 2 of 100</t>
  </si>
  <si>
    <t xml:space="preserve">         Page 71 of 100</t>
  </si>
  <si>
    <t xml:space="preserve">         Page 72 of 100</t>
  </si>
  <si>
    <t xml:space="preserve">         Page 51 of 100</t>
  </si>
  <si>
    <t xml:space="preserve">         Page 52 of 100</t>
  </si>
  <si>
    <t xml:space="preserve">         Page 53 of 100</t>
  </si>
  <si>
    <t xml:space="preserve">         Page 54 of 100</t>
  </si>
  <si>
    <t xml:space="preserve">         Page 55 of 100</t>
  </si>
  <si>
    <t xml:space="preserve">         Page 56 of 100</t>
  </si>
  <si>
    <t xml:space="preserve">         Page 57 of 100</t>
  </si>
  <si>
    <t xml:space="preserve">         Page 58 of 100</t>
  </si>
  <si>
    <t xml:space="preserve">         Page 59 of 100</t>
  </si>
  <si>
    <t xml:space="preserve">         Page 60 of 100</t>
  </si>
  <si>
    <t xml:space="preserve">         Page 3 of 100</t>
  </si>
  <si>
    <t xml:space="preserve">         Page 4 of 100</t>
  </si>
  <si>
    <t xml:space="preserve">         Page 5 of 100</t>
  </si>
  <si>
    <t xml:space="preserve">         Page 6 of 100</t>
  </si>
  <si>
    <t xml:space="preserve">         Page 7 of 100</t>
  </si>
  <si>
    <t xml:space="preserve">         Page 8 of 100</t>
  </si>
  <si>
    <t xml:space="preserve">         Page 9 of 100</t>
  </si>
  <si>
    <t xml:space="preserve">         Page 10 of 100</t>
  </si>
  <si>
    <t xml:space="preserve">         Page 11 of 100</t>
  </si>
  <si>
    <t xml:space="preserve">         Page 12 of 100</t>
  </si>
  <si>
    <t xml:space="preserve">         Page 13 of 100</t>
  </si>
  <si>
    <t xml:space="preserve">         Page 14 of 100</t>
  </si>
  <si>
    <t xml:space="preserve">         Page 15 of 100</t>
  </si>
  <si>
    <t xml:space="preserve">         Page 16 of 100</t>
  </si>
  <si>
    <t xml:space="preserve">         Page 17 of 100</t>
  </si>
  <si>
    <t xml:space="preserve">         Page 18 of 100</t>
  </si>
  <si>
    <t xml:space="preserve">         Page 19 of 100</t>
  </si>
  <si>
    <t xml:space="preserve">         Page 20 of 100</t>
  </si>
  <si>
    <t xml:space="preserve">         Page 21 of 100</t>
  </si>
  <si>
    <t xml:space="preserve">         Page 22 of 100</t>
  </si>
  <si>
    <t xml:space="preserve">         Page 23 of 100</t>
  </si>
  <si>
    <t xml:space="preserve">         Page 24 of 100</t>
  </si>
  <si>
    <t xml:space="preserve">         Page 25 of 100</t>
  </si>
  <si>
    <t xml:space="preserve">         Page 26 of 100</t>
  </si>
  <si>
    <t xml:space="preserve">         Page 27 of 100</t>
  </si>
  <si>
    <t xml:space="preserve">         Page 28 of 100</t>
  </si>
  <si>
    <t xml:space="preserve">         Page 29 of 100</t>
  </si>
  <si>
    <t xml:space="preserve">         Page 30 of 100</t>
  </si>
  <si>
    <t>Note:  Gulf provides the fuel to operate these units per the Purchase Power Agreement.</t>
  </si>
  <si>
    <t>Witness:  M. L. Burroughs, R. J. McMillan</t>
  </si>
  <si>
    <t>Witness:  M. L. Burroughs, R. J. McMillan, R. J. McMillan</t>
  </si>
</sst>
</file>

<file path=xl/styles.xml><?xml version="1.0" encoding="utf-8"?>
<styleSheet xmlns="http://schemas.openxmlformats.org/spreadsheetml/2006/main">
  <numFmts count="4">
    <numFmt numFmtId="6" formatCode="&quot;$&quot;#,##0_);[Red]\(&quot;$&quot;#,##0\)"/>
    <numFmt numFmtId="164" formatCode="[$-409]mmm\-yy;@"/>
    <numFmt numFmtId="165" formatCode="0_);\(0\)"/>
    <numFmt numFmtId="166" formatCode="0.00_);\(0.00\)"/>
  </numFmts>
  <fonts count="21">
    <font>
      <sz val="11"/>
      <color theme="1"/>
      <name val="Calibri"/>
      <family val="2"/>
      <scheme val="minor"/>
    </font>
    <font>
      <sz val="9"/>
      <color theme="1"/>
      <name val="Arial"/>
      <family val="2"/>
    </font>
    <font>
      <sz val="9"/>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rgb="FFFF0000"/>
      <name val="Arial"/>
      <family val="2"/>
    </font>
  </fonts>
  <fills count="34">
    <fill>
      <patternFill patternType="none"/>
    </fill>
    <fill>
      <patternFill patternType="gray125"/>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8">
    <xf numFmtId="164" fontId="0"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4" fillId="0" borderId="0" applyNumberFormat="0" applyFill="0" applyBorder="0" applyAlignment="0" applyProtection="0"/>
    <xf numFmtId="164" fontId="5" fillId="0" borderId="3" applyNumberFormat="0" applyFill="0" applyAlignment="0" applyProtection="0"/>
    <xf numFmtId="164" fontId="6" fillId="0" borderId="4" applyNumberFormat="0" applyFill="0" applyAlignment="0" applyProtection="0"/>
    <xf numFmtId="164" fontId="7" fillId="0" borderId="5" applyNumberFormat="0" applyFill="0" applyAlignment="0" applyProtection="0"/>
    <xf numFmtId="164" fontId="7" fillId="0" borderId="0" applyNumberFormat="0" applyFill="0" applyBorder="0" applyAlignment="0" applyProtection="0"/>
    <xf numFmtId="164" fontId="8" fillId="3" borderId="0" applyNumberFormat="0" applyBorder="0" applyAlignment="0" applyProtection="0"/>
    <xf numFmtId="164" fontId="9" fillId="4" borderId="0" applyNumberFormat="0" applyBorder="0" applyAlignment="0" applyProtection="0"/>
    <xf numFmtId="164" fontId="10" fillId="5" borderId="0" applyNumberFormat="0" applyBorder="0" applyAlignment="0" applyProtection="0"/>
    <xf numFmtId="164" fontId="11" fillId="6" borderId="6" applyNumberFormat="0" applyAlignment="0" applyProtection="0"/>
    <xf numFmtId="164" fontId="12" fillId="7" borderId="7" applyNumberFormat="0" applyAlignment="0" applyProtection="0"/>
    <xf numFmtId="164" fontId="13" fillId="7" borderId="6" applyNumberFormat="0" applyAlignment="0" applyProtection="0"/>
    <xf numFmtId="164" fontId="14" fillId="0" borderId="8" applyNumberFormat="0" applyFill="0" applyAlignment="0" applyProtection="0"/>
    <xf numFmtId="164" fontId="15" fillId="8" borderId="9" applyNumberFormat="0" applyAlignment="0" applyProtection="0"/>
    <xf numFmtId="164" fontId="16" fillId="0" borderId="0" applyNumberFormat="0" applyFill="0" applyBorder="0" applyAlignment="0" applyProtection="0"/>
    <xf numFmtId="164" fontId="3" fillId="9" borderId="10" applyNumberFormat="0" applyFont="0" applyAlignment="0" applyProtection="0"/>
    <xf numFmtId="164" fontId="17" fillId="0" borderId="0" applyNumberFormat="0" applyFill="0" applyBorder="0" applyAlignment="0" applyProtection="0"/>
    <xf numFmtId="164" fontId="18" fillId="0" borderId="11" applyNumberFormat="0" applyFill="0" applyAlignment="0" applyProtection="0"/>
    <xf numFmtId="164" fontId="19" fillId="10" borderId="0" applyNumberFormat="0" applyBorder="0" applyAlignment="0" applyProtection="0"/>
    <xf numFmtId="164" fontId="3" fillId="11" borderId="0" applyNumberFormat="0" applyBorder="0" applyAlignment="0" applyProtection="0"/>
    <xf numFmtId="164" fontId="3" fillId="12" borderId="0" applyNumberFormat="0" applyBorder="0" applyAlignment="0" applyProtection="0"/>
    <xf numFmtId="164" fontId="19" fillId="13" borderId="0" applyNumberFormat="0" applyBorder="0" applyAlignment="0" applyProtection="0"/>
    <xf numFmtId="164" fontId="19" fillId="14" borderId="0" applyNumberFormat="0" applyBorder="0" applyAlignment="0" applyProtection="0"/>
    <xf numFmtId="164" fontId="3" fillId="15" borderId="0" applyNumberFormat="0" applyBorder="0" applyAlignment="0" applyProtection="0"/>
    <xf numFmtId="164" fontId="3" fillId="16" borderId="0" applyNumberFormat="0" applyBorder="0" applyAlignment="0" applyProtection="0"/>
    <xf numFmtId="164" fontId="19" fillId="17" borderId="0" applyNumberFormat="0" applyBorder="0" applyAlignment="0" applyProtection="0"/>
    <xf numFmtId="164" fontId="19" fillId="18" borderId="0" applyNumberFormat="0" applyBorder="0" applyAlignment="0" applyProtection="0"/>
    <xf numFmtId="164" fontId="3" fillId="19" borderId="0" applyNumberFormat="0" applyBorder="0" applyAlignment="0" applyProtection="0"/>
    <xf numFmtId="164" fontId="3" fillId="20" borderId="0" applyNumberFormat="0" applyBorder="0" applyAlignment="0" applyProtection="0"/>
    <xf numFmtId="164" fontId="19" fillId="21" borderId="0" applyNumberFormat="0" applyBorder="0" applyAlignment="0" applyProtection="0"/>
    <xf numFmtId="164" fontId="19" fillId="22" borderId="0" applyNumberFormat="0" applyBorder="0" applyAlignment="0" applyProtection="0"/>
    <xf numFmtId="164" fontId="3" fillId="23" borderId="0" applyNumberFormat="0" applyBorder="0" applyAlignment="0" applyProtection="0"/>
    <xf numFmtId="164" fontId="3" fillId="24" borderId="0" applyNumberFormat="0" applyBorder="0" applyAlignment="0" applyProtection="0"/>
    <xf numFmtId="164" fontId="19" fillId="25" borderId="0" applyNumberFormat="0" applyBorder="0" applyAlignment="0" applyProtection="0"/>
    <xf numFmtId="164" fontId="19" fillId="26" borderId="0" applyNumberFormat="0" applyBorder="0" applyAlignment="0" applyProtection="0"/>
    <xf numFmtId="164" fontId="3" fillId="27" borderId="0" applyNumberFormat="0" applyBorder="0" applyAlignment="0" applyProtection="0"/>
    <xf numFmtId="164" fontId="3" fillId="28" borderId="0" applyNumberFormat="0" applyBorder="0" applyAlignment="0" applyProtection="0"/>
    <xf numFmtId="164" fontId="19" fillId="29" borderId="0" applyNumberFormat="0" applyBorder="0" applyAlignment="0" applyProtection="0"/>
    <xf numFmtId="164" fontId="19" fillId="30" borderId="0" applyNumberFormat="0" applyBorder="0" applyAlignment="0" applyProtection="0"/>
    <xf numFmtId="164" fontId="3" fillId="31" borderId="0" applyNumberFormat="0" applyBorder="0" applyAlignment="0" applyProtection="0"/>
    <xf numFmtId="164" fontId="3" fillId="32" borderId="0" applyNumberFormat="0" applyBorder="0" applyAlignment="0" applyProtection="0"/>
    <xf numFmtId="164" fontId="19" fillId="33" borderId="0" applyNumberFormat="0" applyBorder="0" applyAlignment="0" applyProtection="0"/>
  </cellStyleXfs>
  <cellXfs count="92">
    <xf numFmtId="164" fontId="0" fillId="0" borderId="0" xfId="0"/>
    <xf numFmtId="164" fontId="1" fillId="0" borderId="0" xfId="0" applyFont="1" applyFill="1" applyBorder="1"/>
    <xf numFmtId="164" fontId="1" fillId="0" borderId="0" xfId="0" applyNumberFormat="1" applyFont="1" applyFill="1" applyBorder="1" applyAlignment="1">
      <alignment horizontal="center"/>
    </xf>
    <xf numFmtId="164" fontId="1" fillId="0" borderId="1" xfId="0" applyFont="1" applyFill="1" applyBorder="1" applyAlignment="1"/>
    <xf numFmtId="164" fontId="1" fillId="0" borderId="2" xfId="0" applyFont="1" applyFill="1" applyBorder="1" applyAlignment="1">
      <alignment vertical="top" wrapText="1"/>
    </xf>
    <xf numFmtId="164" fontId="1" fillId="0" borderId="0" xfId="0" quotePrefix="1" applyFont="1" applyFill="1" applyAlignment="1">
      <alignment horizontal="center"/>
    </xf>
    <xf numFmtId="164" fontId="1" fillId="0" borderId="0" xfId="0" quotePrefix="1" applyFont="1" applyFill="1" applyBorder="1" applyAlignment="1">
      <alignment horizontal="left"/>
    </xf>
    <xf numFmtId="164" fontId="1" fillId="0" borderId="1" xfId="0" applyNumberFormat="1" applyFont="1" applyFill="1" applyBorder="1" applyAlignment="1">
      <alignment horizontal="center"/>
    </xf>
    <xf numFmtId="6" fontId="1" fillId="0" borderId="1" xfId="0" quotePrefix="1" applyNumberFormat="1" applyFont="1" applyFill="1" applyBorder="1" applyAlignment="1">
      <alignment horizontal="center"/>
    </xf>
    <xf numFmtId="164" fontId="1" fillId="0" borderId="2" xfId="0" applyFont="1" applyFill="1" applyBorder="1"/>
    <xf numFmtId="164" fontId="1" fillId="0" borderId="2" xfId="0" applyFont="1" applyFill="1" applyBorder="1" applyAlignment="1">
      <alignment horizontal="center"/>
    </xf>
    <xf numFmtId="164" fontId="1" fillId="0" borderId="2" xfId="0" applyNumberFormat="1" applyFont="1" applyFill="1" applyBorder="1" applyAlignment="1">
      <alignment horizontal="center"/>
    </xf>
    <xf numFmtId="164" fontId="1" fillId="0" borderId="2" xfId="0" applyFont="1" applyFill="1" applyBorder="1" applyAlignment="1">
      <alignment horizontal="right"/>
    </xf>
    <xf numFmtId="2" fontId="1" fillId="0" borderId="0" xfId="0" applyNumberFormat="1" applyFont="1" applyFill="1" applyAlignment="1">
      <alignment horizontal="center"/>
    </xf>
    <xf numFmtId="164" fontId="1" fillId="0" borderId="1" xfId="0" applyFont="1" applyFill="1" applyBorder="1"/>
    <xf numFmtId="164" fontId="1" fillId="0" borderId="1" xfId="0" applyFont="1" applyFill="1" applyBorder="1" applyAlignment="1">
      <alignment horizontal="center"/>
    </xf>
    <xf numFmtId="164" fontId="1" fillId="0" borderId="0" xfId="0" applyFont="1" applyFill="1" applyAlignment="1">
      <alignment horizontal="center"/>
    </xf>
    <xf numFmtId="1" fontId="1" fillId="0" borderId="0" xfId="0" applyNumberFormat="1" applyFont="1" applyFill="1" applyAlignment="1">
      <alignment horizontal="center"/>
    </xf>
    <xf numFmtId="164" fontId="0" fillId="0" borderId="0" xfId="0"/>
    <xf numFmtId="1" fontId="1" fillId="0" borderId="0" xfId="0" applyNumberFormat="1" applyFont="1" applyAlignment="1">
      <alignment horizontal="center"/>
    </xf>
    <xf numFmtId="166" fontId="1" fillId="0" borderId="0" xfId="0" applyNumberFormat="1" applyFont="1" applyFill="1" applyAlignment="1">
      <alignment horizontal="center"/>
    </xf>
    <xf numFmtId="1" fontId="0" fillId="0" borderId="0" xfId="0" applyNumberFormat="1"/>
    <xf numFmtId="164" fontId="1" fillId="0" borderId="0" xfId="0" applyFont="1" applyFill="1" applyBorder="1" applyAlignment="1">
      <alignment horizontal="left"/>
    </xf>
    <xf numFmtId="165" fontId="1" fillId="0" borderId="0" xfId="0" applyNumberFormat="1" applyFont="1" applyFill="1" applyAlignment="1">
      <alignment horizontal="center"/>
    </xf>
    <xf numFmtId="164" fontId="0" fillId="0" borderId="0" xfId="0" applyFill="1"/>
    <xf numFmtId="164" fontId="0" fillId="0" borderId="0" xfId="0"/>
    <xf numFmtId="1" fontId="1" fillId="0" borderId="0" xfId="0" applyNumberFormat="1" applyFont="1" applyAlignment="1">
      <alignment horizontal="center"/>
    </xf>
    <xf numFmtId="164" fontId="0" fillId="2" borderId="0" xfId="0" applyFill="1"/>
    <xf numFmtId="164" fontId="1" fillId="0" borderId="1" xfId="0" applyFont="1" applyFill="1" applyBorder="1" applyAlignment="1">
      <alignment horizontal="center" vertical="center"/>
    </xf>
    <xf numFmtId="164" fontId="1" fillId="0" borderId="0" xfId="0" applyNumberFormat="1" applyFont="1" applyFill="1" applyAlignment="1">
      <alignment horizontal="center"/>
    </xf>
    <xf numFmtId="164" fontId="0" fillId="0" borderId="0" xfId="0"/>
    <xf numFmtId="164" fontId="1" fillId="0" borderId="0" xfId="0" applyFont="1"/>
    <xf numFmtId="164" fontId="1" fillId="0" borderId="0" xfId="0" applyFont="1" applyFill="1"/>
    <xf numFmtId="164" fontId="20" fillId="0" borderId="0" xfId="0" applyFont="1"/>
    <xf numFmtId="1" fontId="1" fillId="0" borderId="0" xfId="0" applyNumberFormat="1" applyFont="1"/>
    <xf numFmtId="1" fontId="1" fillId="0" borderId="0" xfId="0" applyNumberFormat="1" applyFont="1" applyFill="1"/>
    <xf numFmtId="37" fontId="1" fillId="0" borderId="0" xfId="0" applyNumberFormat="1" applyFont="1" applyFill="1"/>
    <xf numFmtId="37" fontId="1" fillId="0" borderId="0" xfId="0" applyNumberFormat="1" applyFont="1" applyFill="1" applyAlignment="1">
      <alignment horizontal="center"/>
    </xf>
    <xf numFmtId="164" fontId="1" fillId="0" borderId="0" xfId="21" applyFont="1" applyFill="1" applyAlignment="1">
      <alignment horizontal="center"/>
    </xf>
    <xf numFmtId="3" fontId="1" fillId="0" borderId="1" xfId="0" applyNumberFormat="1" applyFont="1" applyFill="1" applyBorder="1"/>
    <xf numFmtId="3" fontId="1" fillId="0" borderId="2" xfId="0" applyNumberFormat="1" applyFont="1" applyFill="1" applyBorder="1"/>
    <xf numFmtId="3" fontId="1" fillId="0" borderId="0" xfId="0" applyNumberFormat="1" applyFont="1" applyFill="1" applyBorder="1"/>
    <xf numFmtId="3" fontId="1" fillId="0" borderId="2" xfId="0" applyNumberFormat="1" applyFont="1" applyFill="1" applyBorder="1" applyAlignment="1">
      <alignment vertical="top" wrapText="1"/>
    </xf>
    <xf numFmtId="3" fontId="1" fillId="0" borderId="0" xfId="0" quotePrefix="1" applyNumberFormat="1" applyFont="1" applyFill="1" applyAlignment="1">
      <alignment horizontal="center"/>
    </xf>
    <xf numFmtId="3" fontId="1" fillId="0" borderId="0" xfId="0" applyNumberFormat="1" applyFont="1" applyFill="1" applyAlignment="1">
      <alignment horizontal="center"/>
    </xf>
    <xf numFmtId="3" fontId="1" fillId="0" borderId="0" xfId="0" quotePrefix="1" applyNumberFormat="1" applyFont="1" applyFill="1" applyBorder="1" applyAlignment="1">
      <alignment horizontal="left"/>
    </xf>
    <xf numFmtId="3" fontId="1" fillId="0" borderId="1" xfId="0" applyNumberFormat="1" applyFont="1" applyFill="1" applyBorder="1" applyAlignment="1">
      <alignment horizontal="center"/>
    </xf>
    <xf numFmtId="3" fontId="1" fillId="0" borderId="1" xfId="0" quotePrefix="1" applyNumberFormat="1" applyFont="1" applyFill="1" applyBorder="1" applyAlignment="1">
      <alignment horizontal="center"/>
    </xf>
    <xf numFmtId="3" fontId="1" fillId="0" borderId="0" xfId="0" applyNumberFormat="1" applyFont="1" applyFill="1"/>
    <xf numFmtId="3" fontId="2" fillId="0" borderId="0" xfId="0" applyNumberFormat="1" applyFont="1" applyFill="1" applyAlignment="1">
      <alignment horizontal="center"/>
    </xf>
    <xf numFmtId="3" fontId="1" fillId="0" borderId="0" xfId="10" applyNumberFormat="1" applyFont="1" applyFill="1" applyAlignment="1">
      <alignment horizontal="center"/>
    </xf>
    <xf numFmtId="3" fontId="1" fillId="0" borderId="0" xfId="7" applyNumberFormat="1" applyFont="1" applyFill="1" applyAlignment="1">
      <alignment horizontal="center"/>
    </xf>
    <xf numFmtId="3" fontId="1" fillId="0" borderId="0" xfId="4" applyNumberFormat="1" applyFont="1" applyFill="1" applyAlignment="1">
      <alignment horizontal="center"/>
    </xf>
    <xf numFmtId="3" fontId="1" fillId="0" borderId="0" xfId="1" applyNumberFormat="1" applyFont="1" applyFill="1" applyAlignment="1">
      <alignment horizontal="center"/>
    </xf>
    <xf numFmtId="3" fontId="1" fillId="0" borderId="0" xfId="16" applyNumberFormat="1" applyFont="1" applyFill="1" applyAlignment="1">
      <alignment horizontal="center"/>
    </xf>
    <xf numFmtId="3" fontId="1" fillId="0" borderId="0" xfId="14" applyNumberFormat="1" applyFont="1" applyFill="1" applyAlignment="1">
      <alignment horizontal="center"/>
    </xf>
    <xf numFmtId="3" fontId="1" fillId="0" borderId="0" xfId="6" applyNumberFormat="1" applyFont="1" applyFill="1" applyAlignment="1">
      <alignment horizontal="center"/>
    </xf>
    <xf numFmtId="3" fontId="1" fillId="0" borderId="0" xfId="25" applyNumberFormat="1" applyFont="1" applyFill="1" applyAlignment="1">
      <alignment horizontal="center"/>
    </xf>
    <xf numFmtId="3" fontId="1" fillId="0" borderId="0" xfId="26" applyNumberFormat="1" applyFont="1" applyFill="1" applyAlignment="1">
      <alignment horizontal="center"/>
    </xf>
    <xf numFmtId="3" fontId="1" fillId="0" borderId="0" xfId="27" applyNumberFormat="1" applyFont="1" applyFill="1" applyAlignment="1">
      <alignment horizontal="center"/>
    </xf>
    <xf numFmtId="3" fontId="1" fillId="0" borderId="0" xfId="74" applyNumberFormat="1" applyFont="1" applyFill="1" applyAlignment="1">
      <alignment horizontal="center"/>
    </xf>
    <xf numFmtId="3" fontId="1" fillId="0" borderId="0" xfId="66" applyNumberFormat="1" applyFont="1" applyFill="1" applyAlignment="1">
      <alignment horizontal="center"/>
    </xf>
    <xf numFmtId="3" fontId="1" fillId="0" borderId="0" xfId="60" applyNumberFormat="1" applyFont="1" applyFill="1" applyAlignment="1">
      <alignment horizontal="center"/>
    </xf>
    <xf numFmtId="3" fontId="1" fillId="0" borderId="0" xfId="75" applyNumberFormat="1" applyFont="1" applyFill="1" applyAlignment="1">
      <alignment horizontal="center"/>
    </xf>
    <xf numFmtId="3" fontId="1" fillId="0" borderId="0" xfId="71" applyNumberFormat="1" applyFont="1" applyFill="1" applyAlignment="1">
      <alignment horizontal="center"/>
    </xf>
    <xf numFmtId="3" fontId="1" fillId="0" borderId="0" xfId="64" applyNumberFormat="1" applyFont="1" applyFill="1" applyAlignment="1">
      <alignment horizontal="center"/>
    </xf>
    <xf numFmtId="3" fontId="1" fillId="0" borderId="0" xfId="69" applyNumberFormat="1" applyFont="1" applyFill="1" applyAlignment="1">
      <alignment horizontal="center"/>
    </xf>
    <xf numFmtId="3" fontId="1" fillId="0" borderId="0" xfId="57" applyNumberFormat="1" applyFont="1" applyFill="1" applyAlignment="1">
      <alignment horizontal="center"/>
    </xf>
    <xf numFmtId="3" fontId="1" fillId="0" borderId="0" xfId="61" applyNumberFormat="1" applyFont="1" applyFill="1" applyAlignment="1">
      <alignment horizontal="center"/>
    </xf>
    <xf numFmtId="3" fontId="1" fillId="0" borderId="0" xfId="72" applyNumberFormat="1" applyFont="1" applyFill="1" applyAlignment="1">
      <alignment horizontal="center"/>
    </xf>
    <xf numFmtId="3" fontId="1" fillId="0" borderId="0" xfId="70" applyNumberFormat="1" applyFont="1" applyFill="1" applyAlignment="1">
      <alignment horizontal="center"/>
    </xf>
    <xf numFmtId="3" fontId="1" fillId="0" borderId="0" xfId="58" applyNumberFormat="1" applyFont="1" applyFill="1" applyAlignment="1">
      <alignment horizontal="center"/>
    </xf>
    <xf numFmtId="3" fontId="1" fillId="0" borderId="0" xfId="62" applyNumberFormat="1" applyFont="1" applyFill="1" applyAlignment="1">
      <alignment horizontal="center"/>
    </xf>
    <xf numFmtId="3" fontId="1" fillId="0" borderId="0" xfId="63" applyNumberFormat="1" applyFont="1" applyFill="1" applyAlignment="1">
      <alignment horizontal="center"/>
    </xf>
    <xf numFmtId="3" fontId="1" fillId="0" borderId="0" xfId="54" applyNumberFormat="1" applyFont="1" applyFill="1" applyAlignment="1">
      <alignment horizontal="center"/>
    </xf>
    <xf numFmtId="3" fontId="1" fillId="0" borderId="0" xfId="53" applyNumberFormat="1" applyFont="1" applyFill="1" applyAlignment="1">
      <alignment horizontal="center"/>
    </xf>
    <xf numFmtId="3" fontId="0" fillId="0" borderId="0" xfId="0" applyNumberFormat="1"/>
    <xf numFmtId="164" fontId="1" fillId="0" borderId="0" xfId="0" applyFont="1" applyFill="1" applyBorder="1" applyAlignment="1">
      <alignment horizontal="center"/>
    </xf>
    <xf numFmtId="3" fontId="1" fillId="0" borderId="0" xfId="0" applyNumberFormat="1" applyFont="1"/>
    <xf numFmtId="0" fontId="1" fillId="0" borderId="1" xfId="0" applyNumberFormat="1" applyFont="1" applyFill="1" applyBorder="1"/>
    <xf numFmtId="0" fontId="1" fillId="0" borderId="2" xfId="0" applyNumberFormat="1" applyFont="1" applyFill="1" applyBorder="1"/>
    <xf numFmtId="0" fontId="1" fillId="0" borderId="0" xfId="0" applyNumberFormat="1" applyFont="1" applyFill="1" applyBorder="1"/>
    <xf numFmtId="0" fontId="1" fillId="0" borderId="0" xfId="0" quotePrefix="1" applyNumberFormat="1" applyFont="1" applyFill="1" applyAlignment="1">
      <alignment horizontal="center"/>
    </xf>
    <xf numFmtId="0" fontId="1" fillId="0" borderId="0" xfId="0" applyNumberFormat="1" applyFont="1" applyFill="1"/>
    <xf numFmtId="0" fontId="1" fillId="0" borderId="1" xfId="0" applyNumberFormat="1" applyFont="1" applyFill="1" applyBorder="1" applyAlignment="1">
      <alignment horizontal="center" wrapText="1"/>
    </xf>
    <xf numFmtId="0" fontId="1" fillId="0" borderId="0" xfId="0" applyNumberFormat="1" applyFont="1" applyFill="1" applyAlignment="1">
      <alignment horizontal="center"/>
    </xf>
    <xf numFmtId="164" fontId="1" fillId="0" borderId="0" xfId="0" applyFont="1" applyFill="1" applyBorder="1" applyAlignment="1">
      <alignment horizontal="center"/>
    </xf>
    <xf numFmtId="164" fontId="1" fillId="0" borderId="2" xfId="0" applyFont="1" applyFill="1" applyBorder="1" applyAlignment="1">
      <alignment horizontal="left" vertical="top" wrapText="1"/>
    </xf>
    <xf numFmtId="164" fontId="1" fillId="0" borderId="0" xfId="0" applyFont="1" applyFill="1" applyBorder="1" applyAlignment="1">
      <alignment horizontal="left" vertical="top" wrapText="1"/>
    </xf>
    <xf numFmtId="164" fontId="1" fillId="0" borderId="1" xfId="0" applyFont="1" applyFill="1" applyBorder="1" applyAlignment="1">
      <alignment horizontal="left" vertical="top" wrapText="1"/>
    </xf>
    <xf numFmtId="164" fontId="1" fillId="0" borderId="0" xfId="0" applyFont="1" applyFill="1" applyBorder="1" applyAlignment="1">
      <alignment horizontal="center"/>
    </xf>
    <xf numFmtId="3" fontId="1" fillId="0" borderId="0" xfId="0" applyNumberFormat="1" applyFont="1" applyFill="1" applyBorder="1" applyAlignment="1">
      <alignment horizontal="center"/>
    </xf>
  </cellXfs>
  <cellStyles count="118">
    <cellStyle name="20% - Accent1" xfId="95" builtinId="30" customBuiltin="1"/>
    <cellStyle name="20% - Accent2" xfId="99" builtinId="34" customBuiltin="1"/>
    <cellStyle name="20% - Accent3" xfId="103" builtinId="38" customBuiltin="1"/>
    <cellStyle name="20% - Accent4" xfId="107" builtinId="42" customBuiltin="1"/>
    <cellStyle name="20% - Accent5" xfId="111" builtinId="46" customBuiltin="1"/>
    <cellStyle name="20% - Accent6" xfId="115" builtinId="50" customBuiltin="1"/>
    <cellStyle name="40% - Accent1" xfId="96" builtinId="31" customBuiltin="1"/>
    <cellStyle name="40% - Accent2" xfId="100" builtinId="35" customBuiltin="1"/>
    <cellStyle name="40% - Accent3" xfId="104" builtinId="39" customBuiltin="1"/>
    <cellStyle name="40% - Accent4" xfId="108" builtinId="43" customBuiltin="1"/>
    <cellStyle name="40% - Accent5" xfId="112" builtinId="47" customBuiltin="1"/>
    <cellStyle name="40% - Accent6" xfId="116" builtinId="51" customBuiltin="1"/>
    <cellStyle name="60% - Accent1" xfId="97" builtinId="32" customBuiltin="1"/>
    <cellStyle name="60% - Accent2" xfId="101" builtinId="36" customBuiltin="1"/>
    <cellStyle name="60% - Accent3" xfId="105" builtinId="40" customBuiltin="1"/>
    <cellStyle name="60% - Accent4" xfId="109" builtinId="44" customBuiltin="1"/>
    <cellStyle name="60% - Accent5" xfId="113" builtinId="48" customBuiltin="1"/>
    <cellStyle name="60% - Accent6" xfId="117" builtinId="52" customBuiltin="1"/>
    <cellStyle name="Accent1" xfId="94" builtinId="29" customBuiltin="1"/>
    <cellStyle name="Accent2" xfId="98" builtinId="33" customBuiltin="1"/>
    <cellStyle name="Accent3" xfId="102" builtinId="37" customBuiltin="1"/>
    <cellStyle name="Accent4" xfId="106" builtinId="41" customBuiltin="1"/>
    <cellStyle name="Accent5" xfId="110" builtinId="45" customBuiltin="1"/>
    <cellStyle name="Accent6" xfId="114" builtinId="49" customBuiltin="1"/>
    <cellStyle name="Bad" xfId="83" builtinId="27" customBuiltin="1"/>
    <cellStyle name="Calculation" xfId="87" builtinId="22" customBuiltin="1"/>
    <cellStyle name="Check Cell" xfId="89" builtinId="23" customBuiltin="1"/>
    <cellStyle name="Explanatory Text" xfId="92" builtinId="53" customBuiltin="1"/>
    <cellStyle name="Good" xfId="82" builtinId="26" customBuiltin="1"/>
    <cellStyle name="Heading 1" xfId="78" builtinId="16" customBuiltin="1"/>
    <cellStyle name="Heading 2" xfId="79" builtinId="17" customBuiltin="1"/>
    <cellStyle name="Heading 3" xfId="80" builtinId="18" customBuiltin="1"/>
    <cellStyle name="Heading 4" xfId="81" builtinId="19" customBuiltin="1"/>
    <cellStyle name="Input" xfId="85" builtinId="20" customBuiltin="1"/>
    <cellStyle name="Linked Cell" xfId="88" builtinId="24" customBuiltin="1"/>
    <cellStyle name="Neutral" xfId="84" builtinId="28" customBuiltin="1"/>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1"/>
    <cellStyle name="Normal 20" xfId="19"/>
    <cellStyle name="Normal 21" xfId="20"/>
    <cellStyle name="Normal 22" xfId="21"/>
    <cellStyle name="Normal 23" xfId="22"/>
    <cellStyle name="Normal 24" xfId="23"/>
    <cellStyle name="Normal 25" xfId="24"/>
    <cellStyle name="Normal 26" xfId="25"/>
    <cellStyle name="Normal 27" xfId="26"/>
    <cellStyle name="Normal 28" xfId="27"/>
    <cellStyle name="Normal 29" xfId="28"/>
    <cellStyle name="Normal 3" xfId="2"/>
    <cellStyle name="Normal 30" xfId="29"/>
    <cellStyle name="Normal 31" xfId="30"/>
    <cellStyle name="Normal 32" xfId="31"/>
    <cellStyle name="Normal 33" xfId="32"/>
    <cellStyle name="Normal 34" xfId="33"/>
    <cellStyle name="Normal 35" xfId="34"/>
    <cellStyle name="Normal 36" xfId="35"/>
    <cellStyle name="Normal 37" xfId="36"/>
    <cellStyle name="Normal 38" xfId="37"/>
    <cellStyle name="Normal 39" xfId="38"/>
    <cellStyle name="Normal 4" xfId="3"/>
    <cellStyle name="Normal 40" xfId="39"/>
    <cellStyle name="Normal 41" xfId="40"/>
    <cellStyle name="Normal 42" xfId="41"/>
    <cellStyle name="Normal 43" xfId="42"/>
    <cellStyle name="Normal 44" xfId="43"/>
    <cellStyle name="Normal 45" xfId="44"/>
    <cellStyle name="Normal 46" xfId="45"/>
    <cellStyle name="Normal 47" xfId="46"/>
    <cellStyle name="Normal 48" xfId="47"/>
    <cellStyle name="Normal 49" xfId="48"/>
    <cellStyle name="Normal 5" xfId="4"/>
    <cellStyle name="Normal 50" xfId="49"/>
    <cellStyle name="Normal 51" xfId="50"/>
    <cellStyle name="Normal 52" xfId="51"/>
    <cellStyle name="Normal 53" xfId="52"/>
    <cellStyle name="Normal 54" xfId="53"/>
    <cellStyle name="Normal 55" xfId="54"/>
    <cellStyle name="Normal 56" xfId="55"/>
    <cellStyle name="Normal 57" xfId="56"/>
    <cellStyle name="Normal 58" xfId="57"/>
    <cellStyle name="Normal 59" xfId="58"/>
    <cellStyle name="Normal 6" xfId="5"/>
    <cellStyle name="Normal 60" xfId="59"/>
    <cellStyle name="Normal 61" xfId="60"/>
    <cellStyle name="Normal 62" xfId="61"/>
    <cellStyle name="Normal 63" xfId="62"/>
    <cellStyle name="Normal 64" xfId="63"/>
    <cellStyle name="Normal 65" xfId="64"/>
    <cellStyle name="Normal 66" xfId="65"/>
    <cellStyle name="Normal 67" xfId="66"/>
    <cellStyle name="Normal 68" xfId="67"/>
    <cellStyle name="Normal 69" xfId="68"/>
    <cellStyle name="Normal 7" xfId="6"/>
    <cellStyle name="Normal 70" xfId="69"/>
    <cellStyle name="Normal 71" xfId="70"/>
    <cellStyle name="Normal 72" xfId="71"/>
    <cellStyle name="Normal 73" xfId="72"/>
    <cellStyle name="Normal 74" xfId="73"/>
    <cellStyle name="Normal 75" xfId="74"/>
    <cellStyle name="Normal 76" xfId="75"/>
    <cellStyle name="Normal 77" xfId="76"/>
    <cellStyle name="Normal 8" xfId="7"/>
    <cellStyle name="Normal 9" xfId="8"/>
    <cellStyle name="Note" xfId="91" builtinId="10" customBuiltin="1"/>
    <cellStyle name="Output" xfId="86" builtinId="21" customBuiltin="1"/>
    <cellStyle name="Title" xfId="77" builtinId="15" customBuiltin="1"/>
    <cellStyle name="Total" xfId="93" builtinId="25" customBuiltin="1"/>
    <cellStyle name="Warning Text" xfId="90"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E1167"/>
  <sheetViews>
    <sheetView tabSelected="1" zoomScaleNormal="100" workbookViewId="0">
      <selection activeCell="O12" sqref="O12"/>
    </sheetView>
  </sheetViews>
  <sheetFormatPr defaultRowHeight="15"/>
  <cols>
    <col min="1" max="1" width="5.7109375" style="83" customWidth="1"/>
    <col min="2" max="2" width="7.5703125" style="32" customWidth="1"/>
    <col min="3" max="3" width="9.28515625" style="32" customWidth="1"/>
    <col min="4" max="4" width="8.5703125" style="32" customWidth="1"/>
    <col min="5" max="6" width="10.140625" style="48" customWidth="1"/>
    <col min="7" max="7" width="10.140625" style="32" customWidth="1"/>
    <col min="8" max="8" width="10.140625" style="48" customWidth="1"/>
    <col min="9" max="9" width="10.28515625" style="48" customWidth="1"/>
    <col min="10" max="10" width="10.140625" style="32" customWidth="1"/>
    <col min="11" max="12" width="10.140625" style="48" customWidth="1"/>
    <col min="13" max="13" width="10.5703125" style="32" customWidth="1"/>
    <col min="14" max="14" width="11.28515625" customWidth="1"/>
    <col min="15" max="15" width="9.28515625" bestFit="1" customWidth="1"/>
    <col min="17" max="24" width="9.28515625" bestFit="1" customWidth="1"/>
    <col min="25" max="26" width="9.42578125" bestFit="1" customWidth="1"/>
    <col min="27" max="27" width="9.28515625" bestFit="1" customWidth="1"/>
  </cols>
  <sheetData>
    <row r="1" spans="1:20" ht="12.75" customHeight="1">
      <c r="A1" s="79" t="s">
        <v>0</v>
      </c>
      <c r="B1" s="14"/>
      <c r="C1" s="15"/>
      <c r="D1" s="7"/>
      <c r="E1" s="39"/>
      <c r="F1" s="39" t="s">
        <v>1</v>
      </c>
      <c r="G1" s="14"/>
      <c r="H1" s="39"/>
      <c r="I1" s="39"/>
      <c r="J1" s="14"/>
      <c r="K1" s="39"/>
      <c r="L1" s="39" t="s">
        <v>114</v>
      </c>
      <c r="M1" s="14"/>
      <c r="N1" s="30"/>
      <c r="O1" s="30"/>
      <c r="P1" s="30"/>
      <c r="Q1" s="30"/>
      <c r="R1" s="30"/>
      <c r="S1" s="30"/>
      <c r="T1" s="30"/>
    </row>
    <row r="2" spans="1:20" ht="15" customHeight="1">
      <c r="A2" s="80" t="s">
        <v>2</v>
      </c>
      <c r="B2" s="9"/>
      <c r="C2" s="9"/>
      <c r="D2" s="9"/>
      <c r="E2" s="40"/>
      <c r="F2" s="87" t="s">
        <v>3</v>
      </c>
      <c r="G2" s="87"/>
      <c r="H2" s="87"/>
      <c r="I2" s="87"/>
      <c r="J2" s="9" t="s">
        <v>4</v>
      </c>
      <c r="K2" s="40"/>
      <c r="L2" s="40"/>
      <c r="M2" s="9"/>
      <c r="N2" s="30"/>
      <c r="O2" s="30"/>
      <c r="P2" s="30"/>
      <c r="Q2" s="30"/>
      <c r="R2" s="30"/>
      <c r="S2" s="30"/>
      <c r="T2" s="30"/>
    </row>
    <row r="3" spans="1:20" ht="15" customHeight="1">
      <c r="A3" s="81"/>
      <c r="B3" s="1"/>
      <c r="C3" s="1"/>
      <c r="D3" s="1"/>
      <c r="E3" s="41"/>
      <c r="F3" s="88"/>
      <c r="G3" s="88"/>
      <c r="H3" s="88"/>
      <c r="I3" s="88"/>
      <c r="J3" s="15" t="s">
        <v>40</v>
      </c>
      <c r="K3" s="41" t="s">
        <v>5</v>
      </c>
      <c r="L3" s="41"/>
      <c r="M3" s="1"/>
      <c r="N3" s="30"/>
      <c r="O3" s="30"/>
      <c r="P3" s="30"/>
      <c r="Q3" s="30"/>
      <c r="R3" s="30"/>
      <c r="S3" s="30"/>
      <c r="T3" s="30"/>
    </row>
    <row r="4" spans="1:20" ht="15" customHeight="1">
      <c r="A4" s="81" t="s">
        <v>54</v>
      </c>
      <c r="B4" s="1"/>
      <c r="C4" s="77"/>
      <c r="D4" s="2"/>
      <c r="E4" s="41"/>
      <c r="F4" s="88"/>
      <c r="G4" s="88"/>
      <c r="H4" s="88"/>
      <c r="I4" s="88"/>
      <c r="J4" s="14"/>
      <c r="K4" s="41" t="s">
        <v>6</v>
      </c>
      <c r="L4" s="41"/>
      <c r="M4" s="1"/>
      <c r="N4" s="30"/>
      <c r="O4" s="30"/>
      <c r="P4" s="30"/>
      <c r="Q4" s="30"/>
      <c r="R4" s="30"/>
      <c r="S4" s="30"/>
      <c r="T4" s="30"/>
    </row>
    <row r="5" spans="1:20" ht="15" customHeight="1">
      <c r="A5" s="81"/>
      <c r="B5" s="1"/>
      <c r="C5" s="77"/>
      <c r="D5" s="2"/>
      <c r="E5" s="41"/>
      <c r="F5" s="88"/>
      <c r="G5" s="88"/>
      <c r="H5" s="88"/>
      <c r="I5" s="88"/>
      <c r="J5" s="15"/>
      <c r="K5" s="41" t="s">
        <v>55</v>
      </c>
      <c r="L5" s="41"/>
      <c r="M5" s="1"/>
      <c r="N5" s="30"/>
      <c r="O5" s="30"/>
      <c r="P5" s="30"/>
      <c r="Q5" s="30"/>
      <c r="R5" s="30"/>
      <c r="S5" s="30"/>
      <c r="T5" s="30"/>
    </row>
    <row r="6" spans="1:20" ht="15" customHeight="1">
      <c r="A6" s="79" t="s">
        <v>53</v>
      </c>
      <c r="B6" s="14"/>
      <c r="C6" s="15"/>
      <c r="D6" s="7"/>
      <c r="E6" s="39"/>
      <c r="F6" s="89"/>
      <c r="G6" s="89"/>
      <c r="H6" s="89"/>
      <c r="I6" s="89"/>
      <c r="J6" s="3" t="s">
        <v>158</v>
      </c>
      <c r="K6" s="39"/>
      <c r="L6" s="39"/>
      <c r="M6" s="14"/>
      <c r="N6" s="30"/>
      <c r="O6" s="30"/>
      <c r="P6" s="30"/>
      <c r="Q6" s="30"/>
      <c r="R6" s="30"/>
      <c r="S6" s="30"/>
      <c r="T6" s="30"/>
    </row>
    <row r="7" spans="1:20" ht="12.75" customHeight="1">
      <c r="A7" s="80"/>
      <c r="B7" s="9"/>
      <c r="C7" s="10"/>
      <c r="D7" s="11"/>
      <c r="E7" s="40"/>
      <c r="F7" s="42"/>
      <c r="G7" s="4"/>
      <c r="H7" s="42"/>
      <c r="I7" s="42"/>
      <c r="J7" s="9"/>
      <c r="K7" s="40"/>
      <c r="L7" s="40"/>
      <c r="M7" s="9"/>
      <c r="N7" s="30"/>
      <c r="O7" s="30"/>
      <c r="P7" s="30"/>
      <c r="Q7" s="30"/>
      <c r="R7" s="30"/>
      <c r="S7" s="30"/>
      <c r="T7" s="30"/>
    </row>
    <row r="8" spans="1:20" ht="12.75" customHeight="1">
      <c r="A8" s="82" t="s">
        <v>7</v>
      </c>
      <c r="B8" s="5" t="s">
        <v>8</v>
      </c>
      <c r="C8" s="5" t="s">
        <v>9</v>
      </c>
      <c r="D8" s="5" t="s">
        <v>10</v>
      </c>
      <c r="E8" s="43" t="s">
        <v>11</v>
      </c>
      <c r="F8" s="43" t="s">
        <v>12</v>
      </c>
      <c r="G8" s="5" t="s">
        <v>13</v>
      </c>
      <c r="H8" s="43" t="s">
        <v>14</v>
      </c>
      <c r="I8" s="43" t="s">
        <v>15</v>
      </c>
      <c r="J8" s="5" t="s">
        <v>16</v>
      </c>
      <c r="K8" s="43" t="s">
        <v>17</v>
      </c>
      <c r="L8" s="43" t="s">
        <v>18</v>
      </c>
      <c r="M8" s="5" t="s">
        <v>19</v>
      </c>
      <c r="N8" s="30"/>
      <c r="O8" s="30"/>
      <c r="P8" s="30"/>
      <c r="Q8" s="30"/>
      <c r="R8" s="30"/>
      <c r="S8" s="30"/>
      <c r="T8" s="30"/>
    </row>
    <row r="9" spans="1:20" ht="12.75" customHeight="1">
      <c r="B9" s="77"/>
      <c r="D9" s="17"/>
      <c r="E9" s="44"/>
      <c r="F9" s="44"/>
      <c r="G9" s="16"/>
      <c r="H9" s="44"/>
      <c r="I9" s="44"/>
      <c r="J9" s="16"/>
      <c r="K9" s="44"/>
      <c r="L9" s="44"/>
      <c r="M9" s="16"/>
      <c r="N9" s="30"/>
      <c r="O9" s="30"/>
      <c r="P9" s="30"/>
      <c r="Q9" s="30"/>
      <c r="R9" s="30"/>
      <c r="S9" s="30"/>
      <c r="T9" s="30"/>
    </row>
    <row r="10" spans="1:20" ht="12.75" customHeight="1">
      <c r="B10" s="16"/>
      <c r="E10" s="90" t="s">
        <v>20</v>
      </c>
      <c r="F10" s="90"/>
      <c r="G10" s="90"/>
      <c r="H10" s="90" t="s">
        <v>21</v>
      </c>
      <c r="I10" s="90"/>
      <c r="J10" s="90"/>
      <c r="K10" s="90" t="s">
        <v>22</v>
      </c>
      <c r="L10" s="90"/>
      <c r="M10" s="90"/>
      <c r="N10" s="30"/>
      <c r="O10" s="30"/>
      <c r="P10" s="30"/>
      <c r="Q10" s="30"/>
      <c r="R10" s="30"/>
      <c r="S10" s="30"/>
      <c r="T10" s="30"/>
    </row>
    <row r="11" spans="1:20" ht="12.75" customHeight="1">
      <c r="B11" s="16"/>
      <c r="E11" s="45" t="s">
        <v>23</v>
      </c>
      <c r="F11" s="45"/>
      <c r="G11" s="6"/>
      <c r="H11" s="45" t="s">
        <v>24</v>
      </c>
      <c r="I11" s="45"/>
      <c r="J11" s="6"/>
      <c r="K11" s="45" t="s">
        <v>24</v>
      </c>
      <c r="L11" s="45"/>
      <c r="M11" s="6"/>
      <c r="N11" s="30"/>
      <c r="O11" s="30"/>
      <c r="P11" s="30"/>
      <c r="Q11" s="30"/>
      <c r="R11" s="30"/>
      <c r="S11" s="30"/>
      <c r="T11" s="30"/>
    </row>
    <row r="12" spans="1:20" ht="28.5" customHeight="1">
      <c r="A12" s="84" t="s">
        <v>25</v>
      </c>
      <c r="B12" s="15" t="s">
        <v>26</v>
      </c>
      <c r="C12" s="15" t="s">
        <v>27</v>
      </c>
      <c r="D12" s="7" t="s">
        <v>28</v>
      </c>
      <c r="E12" s="46" t="s">
        <v>29</v>
      </c>
      <c r="F12" s="47" t="s">
        <v>30</v>
      </c>
      <c r="G12" s="15" t="s">
        <v>31</v>
      </c>
      <c r="H12" s="46" t="s">
        <v>29</v>
      </c>
      <c r="I12" s="47" t="s">
        <v>30</v>
      </c>
      <c r="J12" s="15" t="s">
        <v>31</v>
      </c>
      <c r="K12" s="46" t="s">
        <v>29</v>
      </c>
      <c r="L12" s="47" t="s">
        <v>30</v>
      </c>
      <c r="M12" s="15" t="s">
        <v>31</v>
      </c>
      <c r="N12" s="30"/>
      <c r="O12" s="30"/>
      <c r="P12" s="30"/>
      <c r="Q12" s="30"/>
      <c r="R12" s="30"/>
      <c r="S12" s="30"/>
      <c r="T12" s="30"/>
    </row>
    <row r="13" spans="1:20" ht="12.75" customHeight="1">
      <c r="A13" s="85">
        <v>1</v>
      </c>
      <c r="B13" s="16" t="s">
        <v>34</v>
      </c>
      <c r="C13" s="16" t="s">
        <v>35</v>
      </c>
      <c r="D13" s="29">
        <v>40878</v>
      </c>
      <c r="E13" s="44">
        <f>E405</f>
        <v>254544</v>
      </c>
      <c r="F13" s="44">
        <f>F405</f>
        <v>28970</v>
      </c>
      <c r="G13" s="13">
        <f t="shared" ref="G13:G25" si="0">F13*1000/E13</f>
        <v>113.81136463636935</v>
      </c>
      <c r="H13" s="44">
        <f t="shared" ref="H13:I13" si="1">H405</f>
        <v>166564</v>
      </c>
      <c r="I13" s="44">
        <f t="shared" si="1"/>
        <v>18960</v>
      </c>
      <c r="J13" s="13">
        <f>I13*1000/H13</f>
        <v>113.83011935352177</v>
      </c>
      <c r="K13" s="44">
        <f>K405</f>
        <v>161108</v>
      </c>
      <c r="L13" s="44">
        <f>L405</f>
        <v>18337</v>
      </c>
      <c r="M13" s="13">
        <f>L13*1000/K13</f>
        <v>113.81805993495047</v>
      </c>
      <c r="N13" s="30"/>
      <c r="O13" s="30"/>
      <c r="P13" s="30"/>
      <c r="Q13" s="30"/>
      <c r="R13" s="30"/>
      <c r="S13" s="30"/>
      <c r="T13" s="30"/>
    </row>
    <row r="14" spans="1:20" ht="12.75" customHeight="1">
      <c r="A14" s="85">
        <v>2</v>
      </c>
      <c r="B14" s="16" t="s">
        <v>34</v>
      </c>
      <c r="C14" s="16" t="s">
        <v>35</v>
      </c>
      <c r="D14" s="29">
        <v>40909</v>
      </c>
      <c r="E14" s="44">
        <f>K51</f>
        <v>260000</v>
      </c>
      <c r="F14" s="44">
        <f t="shared" ref="F14:F25" si="2">L51</f>
        <v>29593</v>
      </c>
      <c r="G14" s="13">
        <f t="shared" si="0"/>
        <v>113.81923076923077</v>
      </c>
      <c r="H14" s="44">
        <v>189593</v>
      </c>
      <c r="I14" s="44">
        <v>18958</v>
      </c>
      <c r="J14" s="13">
        <f t="shared" ref="J14:J25" si="3">I14*1000/H14</f>
        <v>99.993143206763961</v>
      </c>
      <c r="K14" s="44">
        <v>185593</v>
      </c>
      <c r="L14" s="44">
        <v>20042</v>
      </c>
      <c r="M14" s="13">
        <f t="shared" ref="M14:M25" si="4">L14*1000/K14</f>
        <v>107.98898665359147</v>
      </c>
      <c r="N14" s="30"/>
      <c r="O14" s="30"/>
      <c r="P14" s="30"/>
      <c r="Q14" s="30"/>
      <c r="R14" s="30"/>
      <c r="S14" s="30"/>
      <c r="T14" s="30"/>
    </row>
    <row r="15" spans="1:20" ht="12.75" customHeight="1">
      <c r="A15" s="85">
        <v>3</v>
      </c>
      <c r="B15" s="16" t="s">
        <v>34</v>
      </c>
      <c r="C15" s="16" t="s">
        <v>35</v>
      </c>
      <c r="D15" s="29">
        <v>40940</v>
      </c>
      <c r="E15" s="44">
        <f t="shared" ref="E15:E25" si="5">K52</f>
        <v>264000</v>
      </c>
      <c r="F15" s="44">
        <f t="shared" si="2"/>
        <v>28509</v>
      </c>
      <c r="G15" s="13">
        <f t="shared" si="0"/>
        <v>107.98863636363636</v>
      </c>
      <c r="H15" s="44">
        <v>156000</v>
      </c>
      <c r="I15" s="44">
        <v>14364</v>
      </c>
      <c r="J15" s="13">
        <f t="shared" si="3"/>
        <v>92.07692307692308</v>
      </c>
      <c r="K15" s="44">
        <v>155537</v>
      </c>
      <c r="L15" s="44">
        <v>15877</v>
      </c>
      <c r="M15" s="13">
        <f t="shared" si="4"/>
        <v>102.07860509075012</v>
      </c>
      <c r="N15" s="30"/>
      <c r="O15" s="30"/>
      <c r="P15" s="30"/>
      <c r="Q15" s="30"/>
      <c r="R15" s="30"/>
      <c r="S15" s="30"/>
      <c r="T15" s="30"/>
    </row>
    <row r="16" spans="1:20" ht="12.75" customHeight="1">
      <c r="A16" s="85">
        <v>4</v>
      </c>
      <c r="B16" s="16" t="s">
        <v>34</v>
      </c>
      <c r="C16" s="16" t="s">
        <v>35</v>
      </c>
      <c r="D16" s="29">
        <v>40969</v>
      </c>
      <c r="E16" s="44">
        <f t="shared" si="5"/>
        <v>264463</v>
      </c>
      <c r="F16" s="44">
        <f t="shared" si="2"/>
        <v>26996</v>
      </c>
      <c r="G16" s="13">
        <f t="shared" si="0"/>
        <v>102.07855163104101</v>
      </c>
      <c r="H16" s="44">
        <v>154999</v>
      </c>
      <c r="I16" s="44">
        <v>15306</v>
      </c>
      <c r="J16" s="13">
        <f t="shared" si="3"/>
        <v>98.749024187252814</v>
      </c>
      <c r="K16" s="44">
        <v>154290</v>
      </c>
      <c r="L16" s="44">
        <v>15560</v>
      </c>
      <c r="M16" s="13">
        <f t="shared" si="4"/>
        <v>100.84905048933825</v>
      </c>
      <c r="N16" s="30"/>
      <c r="O16" s="30"/>
      <c r="P16" s="30"/>
      <c r="Q16" s="30"/>
      <c r="R16" s="30"/>
      <c r="S16" s="30"/>
      <c r="T16" s="30"/>
    </row>
    <row r="17" spans="1:20" ht="12.75" customHeight="1">
      <c r="A17" s="85">
        <v>5</v>
      </c>
      <c r="B17" s="16" t="s">
        <v>34</v>
      </c>
      <c r="C17" s="16" t="s">
        <v>35</v>
      </c>
      <c r="D17" s="29">
        <v>41000</v>
      </c>
      <c r="E17" s="44">
        <f t="shared" si="5"/>
        <v>265172</v>
      </c>
      <c r="F17" s="44">
        <f t="shared" si="2"/>
        <v>26742</v>
      </c>
      <c r="G17" s="13">
        <f t="shared" si="0"/>
        <v>100.84775164798697</v>
      </c>
      <c r="H17" s="44">
        <v>154000</v>
      </c>
      <c r="I17" s="44">
        <v>14084</v>
      </c>
      <c r="J17" s="13">
        <f t="shared" si="3"/>
        <v>91.454545454545453</v>
      </c>
      <c r="K17" s="44">
        <v>154811</v>
      </c>
      <c r="L17" s="44">
        <v>15078</v>
      </c>
      <c r="M17" s="13">
        <f t="shared" si="4"/>
        <v>97.396179858020432</v>
      </c>
      <c r="N17" s="30"/>
      <c r="O17" s="30"/>
      <c r="P17" s="30"/>
      <c r="Q17" s="30"/>
      <c r="R17" s="30"/>
      <c r="S17" s="30"/>
      <c r="T17" s="30"/>
    </row>
    <row r="18" spans="1:20" ht="12.75" customHeight="1">
      <c r="A18" s="85">
        <v>6</v>
      </c>
      <c r="B18" s="16" t="s">
        <v>34</v>
      </c>
      <c r="C18" s="16" t="s">
        <v>35</v>
      </c>
      <c r="D18" s="29">
        <v>41030</v>
      </c>
      <c r="E18" s="44">
        <f t="shared" si="5"/>
        <v>264361</v>
      </c>
      <c r="F18" s="44">
        <f t="shared" si="2"/>
        <v>25748</v>
      </c>
      <c r="G18" s="13">
        <f t="shared" si="0"/>
        <v>97.397119847481278</v>
      </c>
      <c r="H18" s="44">
        <v>199000</v>
      </c>
      <c r="I18" s="44">
        <v>18616</v>
      </c>
      <c r="J18" s="13">
        <f t="shared" si="3"/>
        <v>93.547738693467338</v>
      </c>
      <c r="K18" s="44">
        <v>197450</v>
      </c>
      <c r="L18" s="44">
        <v>18905</v>
      </c>
      <c r="M18" s="13">
        <f t="shared" si="4"/>
        <v>95.745758419853132</v>
      </c>
      <c r="N18" s="30"/>
      <c r="O18" s="30"/>
      <c r="P18" s="30"/>
      <c r="Q18" s="30"/>
      <c r="R18" s="30"/>
      <c r="S18" s="30"/>
      <c r="T18" s="30"/>
    </row>
    <row r="19" spans="1:20" ht="12.75" customHeight="1">
      <c r="A19" s="85">
        <v>7</v>
      </c>
      <c r="B19" s="16" t="s">
        <v>34</v>
      </c>
      <c r="C19" s="16" t="s">
        <v>35</v>
      </c>
      <c r="D19" s="29">
        <v>41061</v>
      </c>
      <c r="E19" s="44">
        <f t="shared" si="5"/>
        <v>265911</v>
      </c>
      <c r="F19" s="44">
        <f t="shared" si="2"/>
        <v>25459</v>
      </c>
      <c r="G19" s="13">
        <f t="shared" si="0"/>
        <v>95.742560480762364</v>
      </c>
      <c r="H19" s="44">
        <v>208600</v>
      </c>
      <c r="I19" s="44">
        <v>18578</v>
      </c>
      <c r="J19" s="13">
        <f t="shared" si="3"/>
        <v>89.060402684563755</v>
      </c>
      <c r="K19" s="44">
        <v>210513</v>
      </c>
      <c r="L19" s="44">
        <v>19537</v>
      </c>
      <c r="M19" s="13">
        <f t="shared" si="4"/>
        <v>92.806620018716188</v>
      </c>
      <c r="N19" s="30"/>
      <c r="O19" s="30"/>
      <c r="P19" s="30"/>
      <c r="Q19" s="30"/>
      <c r="R19" s="30"/>
      <c r="S19" s="30"/>
      <c r="T19" s="30"/>
    </row>
    <row r="20" spans="1:20" ht="12.75" customHeight="1">
      <c r="A20" s="85">
        <v>8</v>
      </c>
      <c r="B20" s="16" t="s">
        <v>34</v>
      </c>
      <c r="C20" s="16" t="s">
        <v>35</v>
      </c>
      <c r="D20" s="29">
        <v>41091</v>
      </c>
      <c r="E20" s="44">
        <f t="shared" si="5"/>
        <v>263998</v>
      </c>
      <c r="F20" s="44">
        <f t="shared" si="2"/>
        <v>24500</v>
      </c>
      <c r="G20" s="13">
        <f t="shared" si="0"/>
        <v>92.803733361616381</v>
      </c>
      <c r="H20" s="44">
        <v>221066</v>
      </c>
      <c r="I20" s="44">
        <v>19831</v>
      </c>
      <c r="J20" s="13">
        <f t="shared" si="3"/>
        <v>89.706241574914273</v>
      </c>
      <c r="K20" s="44">
        <v>221066</v>
      </c>
      <c r="L20" s="44">
        <v>20204</v>
      </c>
      <c r="M20" s="13">
        <f t="shared" si="4"/>
        <v>91.393520487094349</v>
      </c>
      <c r="N20" s="30"/>
      <c r="O20" s="30"/>
      <c r="P20" s="30"/>
      <c r="Q20" s="30"/>
      <c r="R20" s="30"/>
      <c r="S20" s="30"/>
      <c r="T20" s="30"/>
    </row>
    <row r="21" spans="1:20" ht="12.75" customHeight="1">
      <c r="A21" s="85">
        <v>9</v>
      </c>
      <c r="B21" s="16" t="s">
        <v>34</v>
      </c>
      <c r="C21" s="16" t="s">
        <v>35</v>
      </c>
      <c r="D21" s="29">
        <v>41122</v>
      </c>
      <c r="E21" s="44">
        <f t="shared" si="5"/>
        <v>263998</v>
      </c>
      <c r="F21" s="44">
        <f t="shared" si="2"/>
        <v>24127</v>
      </c>
      <c r="G21" s="13">
        <f t="shared" si="0"/>
        <v>91.390843870029315</v>
      </c>
      <c r="H21" s="44">
        <v>226532</v>
      </c>
      <c r="I21" s="44">
        <v>20350</v>
      </c>
      <c r="J21" s="13">
        <f t="shared" si="3"/>
        <v>89.83278300637437</v>
      </c>
      <c r="K21" s="44">
        <v>226533</v>
      </c>
      <c r="L21" s="44">
        <v>20540</v>
      </c>
      <c r="M21" s="13">
        <f t="shared" si="4"/>
        <v>90.671116349494341</v>
      </c>
      <c r="N21" s="30"/>
      <c r="O21" s="30"/>
      <c r="P21" s="30"/>
      <c r="Q21" s="30"/>
      <c r="R21" s="30"/>
      <c r="S21" s="30"/>
      <c r="T21" s="30"/>
    </row>
    <row r="22" spans="1:20" ht="12.75" customHeight="1">
      <c r="A22" s="85">
        <v>10</v>
      </c>
      <c r="B22" s="16" t="s">
        <v>34</v>
      </c>
      <c r="C22" s="16" t="s">
        <v>35</v>
      </c>
      <c r="D22" s="29">
        <v>41153</v>
      </c>
      <c r="E22" s="44">
        <f t="shared" si="5"/>
        <v>263997</v>
      </c>
      <c r="F22" s="44">
        <f t="shared" si="2"/>
        <v>23937</v>
      </c>
      <c r="G22" s="13">
        <f t="shared" si="0"/>
        <v>90.671484903237541</v>
      </c>
      <c r="H22" s="44">
        <v>172187</v>
      </c>
      <c r="I22" s="44">
        <v>16195</v>
      </c>
      <c r="J22" s="13">
        <f t="shared" si="3"/>
        <v>94.054719578133074</v>
      </c>
      <c r="K22" s="44">
        <v>172183</v>
      </c>
      <c r="L22" s="44">
        <v>15842</v>
      </c>
      <c r="M22" s="13">
        <f t="shared" si="4"/>
        <v>92.006760249269675</v>
      </c>
      <c r="N22" s="30"/>
      <c r="O22" s="30"/>
      <c r="P22" s="30"/>
      <c r="Q22" s="30"/>
      <c r="R22" s="30"/>
      <c r="S22" s="30"/>
      <c r="T22" s="30"/>
    </row>
    <row r="23" spans="1:20" ht="12.75" customHeight="1">
      <c r="A23" s="85">
        <v>11</v>
      </c>
      <c r="B23" s="16" t="s">
        <v>34</v>
      </c>
      <c r="C23" s="16" t="s">
        <v>35</v>
      </c>
      <c r="D23" s="29">
        <v>41183</v>
      </c>
      <c r="E23" s="44">
        <f t="shared" si="5"/>
        <v>264001</v>
      </c>
      <c r="F23" s="44">
        <f t="shared" si="2"/>
        <v>24290</v>
      </c>
      <c r="G23" s="13">
        <f t="shared" si="0"/>
        <v>92.007227245351345</v>
      </c>
      <c r="H23" s="44">
        <v>91000</v>
      </c>
      <c r="I23" s="44">
        <v>7996</v>
      </c>
      <c r="J23" s="13">
        <f t="shared" si="3"/>
        <v>87.868131868131869</v>
      </c>
      <c r="K23" s="44">
        <v>90207</v>
      </c>
      <c r="L23" s="44">
        <v>8204</v>
      </c>
      <c r="M23" s="13">
        <f t="shared" si="4"/>
        <v>90.946378884122069</v>
      </c>
      <c r="N23" s="30"/>
      <c r="O23" s="30"/>
      <c r="P23" s="30"/>
      <c r="Q23" s="30"/>
      <c r="R23" s="30"/>
      <c r="S23" s="30"/>
      <c r="T23" s="30"/>
    </row>
    <row r="24" spans="1:20" ht="12.75" customHeight="1">
      <c r="A24" s="85">
        <v>12</v>
      </c>
      <c r="B24" s="16" t="s">
        <v>34</v>
      </c>
      <c r="C24" s="16" t="s">
        <v>35</v>
      </c>
      <c r="D24" s="29">
        <v>41214</v>
      </c>
      <c r="E24" s="44">
        <f t="shared" si="5"/>
        <v>264794</v>
      </c>
      <c r="F24" s="44">
        <f t="shared" si="2"/>
        <v>24082</v>
      </c>
      <c r="G24" s="13">
        <f t="shared" si="0"/>
        <v>90.946169475139172</v>
      </c>
      <c r="H24" s="44">
        <v>77999</v>
      </c>
      <c r="I24" s="44">
        <v>6896</v>
      </c>
      <c r="J24" s="13">
        <f t="shared" si="3"/>
        <v>88.411389889613972</v>
      </c>
      <c r="K24" s="44">
        <v>77869</v>
      </c>
      <c r="L24" s="44">
        <v>7037</v>
      </c>
      <c r="M24" s="13">
        <f t="shared" si="4"/>
        <v>90.369723509997556</v>
      </c>
      <c r="N24" s="30"/>
      <c r="O24" s="30"/>
      <c r="P24" s="30"/>
      <c r="Q24" s="30"/>
      <c r="R24" s="30"/>
      <c r="S24" s="30"/>
      <c r="T24" s="30"/>
    </row>
    <row r="25" spans="1:20" ht="12.75" customHeight="1">
      <c r="A25" s="85">
        <v>13</v>
      </c>
      <c r="B25" s="16" t="s">
        <v>34</v>
      </c>
      <c r="C25" s="16" t="s">
        <v>35</v>
      </c>
      <c r="D25" s="29">
        <v>41244</v>
      </c>
      <c r="E25" s="44">
        <f t="shared" si="5"/>
        <v>264924</v>
      </c>
      <c r="F25" s="44">
        <f t="shared" si="2"/>
        <v>23941</v>
      </c>
      <c r="G25" s="13">
        <f t="shared" si="0"/>
        <v>90.369313463483863</v>
      </c>
      <c r="H25" s="44">
        <v>112001</v>
      </c>
      <c r="I25" s="44">
        <v>10407</v>
      </c>
      <c r="J25" s="13">
        <f t="shared" si="3"/>
        <v>92.918813224881916</v>
      </c>
      <c r="K25" s="44">
        <v>111109</v>
      </c>
      <c r="L25" s="44">
        <v>10125</v>
      </c>
      <c r="M25" s="13">
        <f t="shared" si="4"/>
        <v>91.126731407896756</v>
      </c>
      <c r="N25" s="30"/>
      <c r="O25" s="30"/>
      <c r="P25" s="30"/>
      <c r="Q25" s="30"/>
      <c r="R25" s="30"/>
      <c r="S25" s="30"/>
      <c r="T25" s="30"/>
    </row>
    <row r="26" spans="1:20" ht="12.75" customHeight="1">
      <c r="N26" s="30"/>
      <c r="O26" s="30"/>
      <c r="P26" s="30"/>
      <c r="Q26" s="30"/>
      <c r="R26" s="30"/>
      <c r="S26" s="30"/>
      <c r="T26" s="30"/>
    </row>
    <row r="27" spans="1:20" ht="12.75" customHeight="1">
      <c r="N27" s="30"/>
      <c r="O27" s="30"/>
      <c r="P27" s="30"/>
      <c r="Q27" s="30"/>
      <c r="R27" s="30"/>
      <c r="S27" s="30"/>
      <c r="T27" s="30"/>
    </row>
    <row r="28" spans="1:20" ht="12.75" customHeight="1">
      <c r="N28" s="30"/>
      <c r="O28" s="30"/>
      <c r="P28" s="30"/>
      <c r="Q28" s="30"/>
      <c r="R28" s="30"/>
      <c r="S28" s="30"/>
      <c r="T28" s="30"/>
    </row>
    <row r="29" spans="1:20" ht="12.75" customHeight="1">
      <c r="N29" s="30"/>
      <c r="O29" s="30"/>
      <c r="P29" s="30"/>
      <c r="Q29" s="30"/>
      <c r="R29" s="30"/>
      <c r="S29" s="30"/>
      <c r="T29" s="30"/>
    </row>
    <row r="30" spans="1:20" ht="12.75" customHeight="1">
      <c r="N30" s="30"/>
      <c r="O30" s="30"/>
      <c r="P30" s="30"/>
      <c r="Q30" s="30"/>
      <c r="R30" s="30"/>
      <c r="S30" s="30"/>
      <c r="T30" s="30"/>
    </row>
    <row r="31" spans="1:20" ht="12.75" customHeight="1">
      <c r="N31" s="30"/>
      <c r="O31" s="30"/>
      <c r="P31" s="30"/>
      <c r="Q31" s="30"/>
      <c r="R31" s="30"/>
      <c r="S31" s="30"/>
      <c r="T31" s="30"/>
    </row>
    <row r="32" spans="1:20" ht="12.75" customHeight="1">
      <c r="N32" s="30"/>
      <c r="O32" s="30"/>
      <c r="P32" s="30"/>
      <c r="Q32" s="30"/>
      <c r="R32" s="30"/>
      <c r="S32" s="30"/>
      <c r="T32" s="30"/>
    </row>
    <row r="33" spans="1:20" ht="12.75" customHeight="1">
      <c r="N33" s="30"/>
      <c r="O33" s="30"/>
      <c r="P33" s="30"/>
      <c r="Q33" s="30"/>
      <c r="R33" s="30"/>
      <c r="S33" s="30"/>
      <c r="T33" s="30"/>
    </row>
    <row r="34" spans="1:20" ht="12.75" customHeight="1">
      <c r="N34" s="30"/>
      <c r="O34" s="30"/>
      <c r="P34" s="30"/>
      <c r="Q34" s="30"/>
      <c r="R34" s="30"/>
      <c r="S34" s="30"/>
      <c r="T34" s="30"/>
    </row>
    <row r="35" spans="1:20" ht="12.75" customHeight="1">
      <c r="N35" s="30"/>
      <c r="O35" s="30"/>
      <c r="P35" s="30"/>
      <c r="Q35" s="30"/>
      <c r="R35" s="30"/>
      <c r="S35" s="30"/>
      <c r="T35" s="30"/>
    </row>
    <row r="36" spans="1:20" ht="12.75" customHeight="1">
      <c r="N36" s="30"/>
      <c r="O36" s="30"/>
      <c r="P36" s="30"/>
      <c r="Q36" s="30"/>
      <c r="R36" s="30"/>
      <c r="S36" s="30"/>
      <c r="T36" s="30"/>
    </row>
    <row r="37" spans="1:20" ht="12.75" customHeight="1">
      <c r="N37" s="30"/>
      <c r="O37" s="30"/>
      <c r="P37" s="30"/>
      <c r="Q37" s="30"/>
      <c r="R37" s="30"/>
      <c r="S37" s="30"/>
      <c r="T37" s="30"/>
    </row>
    <row r="38" spans="1:20" ht="13.5" customHeight="1">
      <c r="A38" s="80" t="s">
        <v>32</v>
      </c>
      <c r="B38" s="9"/>
      <c r="C38" s="10"/>
      <c r="D38" s="11"/>
      <c r="E38" s="40"/>
      <c r="F38" s="40"/>
      <c r="G38" s="9"/>
      <c r="H38" s="40"/>
      <c r="I38" s="40"/>
      <c r="J38" s="9"/>
      <c r="K38" s="40"/>
      <c r="L38" s="40"/>
      <c r="M38" s="12" t="s">
        <v>33</v>
      </c>
      <c r="N38" s="30"/>
      <c r="O38" s="30"/>
      <c r="P38" s="30"/>
      <c r="Q38" s="30"/>
      <c r="R38" s="30"/>
      <c r="S38" s="30"/>
      <c r="T38" s="30"/>
    </row>
    <row r="39" spans="1:20" ht="12.75" customHeight="1">
      <c r="A39" s="79" t="s">
        <v>0</v>
      </c>
      <c r="B39" s="14"/>
      <c r="C39" s="15"/>
      <c r="D39" s="7"/>
      <c r="E39" s="39"/>
      <c r="F39" s="39" t="s">
        <v>1</v>
      </c>
      <c r="G39" s="14"/>
      <c r="H39" s="39"/>
      <c r="I39" s="39"/>
      <c r="J39" s="14"/>
      <c r="K39" s="39"/>
      <c r="L39" s="39" t="s">
        <v>116</v>
      </c>
      <c r="M39" s="14"/>
      <c r="N39" s="30"/>
      <c r="O39" s="30"/>
      <c r="P39" s="30"/>
      <c r="Q39" s="30"/>
      <c r="R39" s="30"/>
      <c r="S39" s="30"/>
      <c r="T39" s="30"/>
    </row>
    <row r="40" spans="1:20">
      <c r="A40" s="80" t="s">
        <v>2</v>
      </c>
      <c r="B40" s="9"/>
      <c r="C40" s="9"/>
      <c r="D40" s="9"/>
      <c r="E40" s="40"/>
      <c r="F40" s="87" t="s">
        <v>3</v>
      </c>
      <c r="G40" s="87"/>
      <c r="H40" s="87"/>
      <c r="I40" s="87"/>
      <c r="J40" s="9" t="s">
        <v>4</v>
      </c>
      <c r="K40" s="40"/>
      <c r="L40" s="40"/>
      <c r="M40" s="9"/>
      <c r="N40" s="30"/>
      <c r="O40" s="30"/>
      <c r="P40" s="30"/>
      <c r="Q40" s="30"/>
      <c r="R40" s="30"/>
      <c r="S40" s="30"/>
      <c r="T40" s="30"/>
    </row>
    <row r="41" spans="1:20">
      <c r="A41" s="81"/>
      <c r="B41" s="1"/>
      <c r="C41" s="1"/>
      <c r="D41" s="1"/>
      <c r="E41" s="41"/>
      <c r="F41" s="88"/>
      <c r="G41" s="88"/>
      <c r="H41" s="88"/>
      <c r="I41" s="88"/>
      <c r="J41" s="15" t="s">
        <v>40</v>
      </c>
      <c r="K41" s="41" t="s">
        <v>5</v>
      </c>
      <c r="L41" s="41"/>
      <c r="M41" s="1"/>
      <c r="N41" s="30"/>
      <c r="O41" s="30"/>
      <c r="P41" s="30"/>
      <c r="Q41" s="30"/>
      <c r="R41" s="30"/>
      <c r="S41" s="30"/>
      <c r="T41" s="30"/>
    </row>
    <row r="42" spans="1:20" ht="15" customHeight="1">
      <c r="A42" s="81" t="s">
        <v>54</v>
      </c>
      <c r="B42" s="1"/>
      <c r="C42" s="77"/>
      <c r="D42" s="2"/>
      <c r="E42" s="41"/>
      <c r="F42" s="88"/>
      <c r="G42" s="88"/>
      <c r="H42" s="88"/>
      <c r="I42" s="88"/>
      <c r="J42" s="14"/>
      <c r="K42" s="41" t="s">
        <v>6</v>
      </c>
      <c r="L42" s="41"/>
      <c r="M42" s="1"/>
      <c r="N42" s="30"/>
      <c r="O42" s="30"/>
      <c r="P42" s="30"/>
      <c r="Q42" s="30"/>
      <c r="R42" s="30"/>
      <c r="S42" s="30"/>
      <c r="T42" s="30"/>
    </row>
    <row r="43" spans="1:20">
      <c r="A43" s="81"/>
      <c r="B43" s="1"/>
      <c r="C43" s="77"/>
      <c r="D43" s="2"/>
      <c r="E43" s="41"/>
      <c r="F43" s="88"/>
      <c r="G43" s="88"/>
      <c r="H43" s="88"/>
      <c r="I43" s="88"/>
      <c r="J43" s="15"/>
      <c r="K43" s="41" t="s">
        <v>55</v>
      </c>
      <c r="L43" s="41"/>
      <c r="M43" s="1"/>
      <c r="N43" s="30"/>
      <c r="O43" s="30"/>
      <c r="P43" s="30"/>
      <c r="Q43" s="30"/>
      <c r="R43" s="30"/>
      <c r="S43" s="30"/>
      <c r="T43" s="30"/>
    </row>
    <row r="44" spans="1:20">
      <c r="A44" s="79" t="s">
        <v>56</v>
      </c>
      <c r="B44" s="14"/>
      <c r="C44" s="15"/>
      <c r="D44" s="7"/>
      <c r="E44" s="39"/>
      <c r="F44" s="89"/>
      <c r="G44" s="89"/>
      <c r="H44" s="89"/>
      <c r="I44" s="89"/>
      <c r="J44" s="3" t="s">
        <v>159</v>
      </c>
      <c r="K44" s="39"/>
      <c r="L44" s="39"/>
      <c r="M44" s="14"/>
      <c r="N44" s="30"/>
      <c r="O44" s="30"/>
      <c r="P44" s="30"/>
      <c r="Q44" s="30"/>
      <c r="R44" s="30"/>
      <c r="S44" s="30"/>
      <c r="T44" s="30"/>
    </row>
    <row r="45" spans="1:20" ht="12.75" customHeight="1">
      <c r="A45" s="80"/>
      <c r="B45" s="9"/>
      <c r="C45" s="10"/>
      <c r="D45" s="11"/>
      <c r="E45" s="40"/>
      <c r="F45" s="42"/>
      <c r="G45" s="4"/>
      <c r="H45" s="42"/>
      <c r="I45" s="42"/>
      <c r="J45" s="9"/>
      <c r="K45" s="40"/>
      <c r="L45" s="40"/>
      <c r="M45" s="9"/>
      <c r="N45" s="30"/>
      <c r="O45" s="30"/>
      <c r="P45" s="30"/>
      <c r="Q45" s="30"/>
      <c r="R45" s="30"/>
      <c r="S45" s="30"/>
      <c r="T45" s="30"/>
    </row>
    <row r="46" spans="1:20" ht="12.75" customHeight="1">
      <c r="A46" s="82" t="s">
        <v>7</v>
      </c>
      <c r="B46" s="5" t="s">
        <v>8</v>
      </c>
      <c r="C46" s="5" t="s">
        <v>9</v>
      </c>
      <c r="D46" s="5" t="s">
        <v>10</v>
      </c>
      <c r="E46" s="43" t="s">
        <v>11</v>
      </c>
      <c r="F46" s="43" t="s">
        <v>12</v>
      </c>
      <c r="G46" s="5" t="s">
        <v>13</v>
      </c>
      <c r="H46" s="43" t="s">
        <v>14</v>
      </c>
      <c r="I46" s="43" t="s">
        <v>15</v>
      </c>
      <c r="J46" s="5" t="s">
        <v>16</v>
      </c>
      <c r="K46" s="43" t="s">
        <v>17</v>
      </c>
      <c r="L46" s="43" t="s">
        <v>18</v>
      </c>
      <c r="M46" s="5" t="s">
        <v>19</v>
      </c>
      <c r="N46" s="30"/>
      <c r="O46" s="30"/>
      <c r="P46" s="30"/>
      <c r="Q46" s="30"/>
      <c r="R46" s="30"/>
      <c r="S46" s="30"/>
      <c r="T46" s="30"/>
    </row>
    <row r="47" spans="1:20" ht="12.75" customHeight="1">
      <c r="B47" s="77"/>
      <c r="D47" s="17"/>
      <c r="E47" s="44"/>
      <c r="F47" s="44"/>
      <c r="G47" s="16"/>
      <c r="H47" s="44"/>
      <c r="I47" s="44"/>
      <c r="J47" s="16"/>
      <c r="K47" s="44"/>
      <c r="L47" s="44"/>
      <c r="M47" s="16"/>
      <c r="N47" s="30"/>
      <c r="O47" s="30"/>
      <c r="P47" s="30"/>
      <c r="Q47" s="30"/>
      <c r="R47" s="30"/>
      <c r="S47" s="30"/>
      <c r="T47" s="30"/>
    </row>
    <row r="48" spans="1:20" ht="12.75" customHeight="1">
      <c r="B48" s="16"/>
      <c r="E48" s="90" t="s">
        <v>37</v>
      </c>
      <c r="F48" s="90"/>
      <c r="G48" s="90"/>
      <c r="H48" s="90" t="s">
        <v>38</v>
      </c>
      <c r="I48" s="90"/>
      <c r="J48" s="90"/>
      <c r="K48" s="90" t="s">
        <v>39</v>
      </c>
      <c r="L48" s="90"/>
      <c r="M48" s="90"/>
      <c r="N48" s="30"/>
      <c r="O48" s="30"/>
      <c r="P48" s="30"/>
      <c r="Q48" s="30"/>
      <c r="R48" s="30"/>
      <c r="S48" s="30"/>
      <c r="T48" s="30"/>
    </row>
    <row r="49" spans="1:20" ht="12.75" customHeight="1">
      <c r="B49" s="16"/>
      <c r="E49" s="45" t="s">
        <v>23</v>
      </c>
      <c r="F49" s="45"/>
      <c r="G49" s="6"/>
      <c r="H49" s="45" t="s">
        <v>24</v>
      </c>
      <c r="I49" s="45"/>
      <c r="J49" s="6"/>
      <c r="K49" s="45" t="s">
        <v>24</v>
      </c>
      <c r="L49" s="45"/>
      <c r="M49" s="6"/>
      <c r="N49" s="30"/>
      <c r="O49" s="30"/>
      <c r="P49" s="30"/>
      <c r="Q49" s="30"/>
      <c r="R49" s="30"/>
      <c r="S49" s="30"/>
      <c r="T49" s="30"/>
    </row>
    <row r="50" spans="1:20" ht="28.5" customHeight="1">
      <c r="A50" s="84" t="s">
        <v>25</v>
      </c>
      <c r="B50" s="15" t="s">
        <v>26</v>
      </c>
      <c r="C50" s="15" t="s">
        <v>27</v>
      </c>
      <c r="D50" s="7" t="s">
        <v>28</v>
      </c>
      <c r="E50" s="46" t="s">
        <v>29</v>
      </c>
      <c r="F50" s="47" t="s">
        <v>30</v>
      </c>
      <c r="G50" s="15" t="s">
        <v>31</v>
      </c>
      <c r="H50" s="46" t="s">
        <v>29</v>
      </c>
      <c r="I50" s="47" t="s">
        <v>30</v>
      </c>
      <c r="J50" s="15" t="s">
        <v>31</v>
      </c>
      <c r="K50" s="46" t="s">
        <v>29</v>
      </c>
      <c r="L50" s="47" t="s">
        <v>30</v>
      </c>
      <c r="M50" s="15" t="s">
        <v>31</v>
      </c>
      <c r="N50" s="30"/>
      <c r="O50" s="30"/>
      <c r="P50" s="30"/>
      <c r="Q50" s="30"/>
      <c r="R50" s="30"/>
      <c r="S50" s="30"/>
      <c r="T50" s="30"/>
    </row>
    <row r="51" spans="1:20" ht="12.75" customHeight="1">
      <c r="A51" s="85">
        <v>1</v>
      </c>
      <c r="B51" s="16" t="s">
        <v>34</v>
      </c>
      <c r="C51" s="16" t="s">
        <v>35</v>
      </c>
      <c r="D51" s="29">
        <v>40878</v>
      </c>
      <c r="E51" s="44">
        <v>0</v>
      </c>
      <c r="F51" s="44">
        <v>0</v>
      </c>
      <c r="G51" s="13">
        <v>0</v>
      </c>
      <c r="H51" s="44">
        <v>0</v>
      </c>
      <c r="I51" s="44">
        <v>0</v>
      </c>
      <c r="J51" s="13">
        <v>0</v>
      </c>
      <c r="K51" s="44">
        <f>E13+H13-K13-E51+H51</f>
        <v>260000</v>
      </c>
      <c r="L51" s="44">
        <f t="shared" ref="L51" si="6">F13+I13-L13-F51+I51</f>
        <v>29593</v>
      </c>
      <c r="M51" s="13">
        <f>L51*1000/K51</f>
        <v>113.81923076923077</v>
      </c>
      <c r="N51" s="30"/>
      <c r="O51" s="30"/>
      <c r="P51" s="30"/>
      <c r="Q51" s="30"/>
      <c r="R51" s="30"/>
      <c r="S51" s="30"/>
      <c r="T51" s="30"/>
    </row>
    <row r="52" spans="1:20" ht="12.75" customHeight="1">
      <c r="A52" s="85">
        <v>2</v>
      </c>
      <c r="B52" s="16" t="s">
        <v>34</v>
      </c>
      <c r="C52" s="16" t="s">
        <v>35</v>
      </c>
      <c r="D52" s="29">
        <v>40909</v>
      </c>
      <c r="E52" s="44">
        <v>0</v>
      </c>
      <c r="F52" s="44">
        <v>0</v>
      </c>
      <c r="G52" s="13">
        <v>0</v>
      </c>
      <c r="H52" s="44">
        <v>0</v>
      </c>
      <c r="I52" s="44">
        <v>0</v>
      </c>
      <c r="J52" s="13">
        <v>0</v>
      </c>
      <c r="K52" s="44">
        <v>264000</v>
      </c>
      <c r="L52" s="44">
        <v>28509</v>
      </c>
      <c r="M52" s="13">
        <f t="shared" ref="M52:M63" si="7">L52*1000/K52</f>
        <v>107.98863636363636</v>
      </c>
      <c r="N52" s="30"/>
      <c r="O52" s="30"/>
      <c r="P52" s="30"/>
      <c r="Q52" s="30"/>
      <c r="R52" s="30"/>
      <c r="S52" s="30"/>
      <c r="T52" s="30"/>
    </row>
    <row r="53" spans="1:20" ht="12.75" customHeight="1">
      <c r="A53" s="85">
        <v>3</v>
      </c>
      <c r="B53" s="16" t="s">
        <v>34</v>
      </c>
      <c r="C53" s="16" t="s">
        <v>35</v>
      </c>
      <c r="D53" s="29">
        <v>40940</v>
      </c>
      <c r="E53" s="44">
        <v>0</v>
      </c>
      <c r="F53" s="44">
        <v>0</v>
      </c>
      <c r="G53" s="13">
        <v>0</v>
      </c>
      <c r="H53" s="44">
        <v>0</v>
      </c>
      <c r="I53" s="44">
        <v>0</v>
      </c>
      <c r="J53" s="13">
        <v>0</v>
      </c>
      <c r="K53" s="44">
        <v>264463</v>
      </c>
      <c r="L53" s="44">
        <v>26996</v>
      </c>
      <c r="M53" s="13">
        <f t="shared" si="7"/>
        <v>102.07855163104101</v>
      </c>
      <c r="N53" s="30"/>
      <c r="O53" s="30"/>
      <c r="P53" s="30"/>
      <c r="Q53" s="30"/>
      <c r="R53" s="30"/>
      <c r="S53" s="30"/>
      <c r="T53" s="30"/>
    </row>
    <row r="54" spans="1:20" ht="12.75" customHeight="1">
      <c r="A54" s="85">
        <v>4</v>
      </c>
      <c r="B54" s="16" t="s">
        <v>34</v>
      </c>
      <c r="C54" s="16" t="s">
        <v>35</v>
      </c>
      <c r="D54" s="29">
        <v>40969</v>
      </c>
      <c r="E54" s="44">
        <v>0</v>
      </c>
      <c r="F54" s="44">
        <v>0</v>
      </c>
      <c r="G54" s="13">
        <v>0</v>
      </c>
      <c r="H54" s="44">
        <v>0</v>
      </c>
      <c r="I54" s="44">
        <v>0</v>
      </c>
      <c r="J54" s="13">
        <v>0</v>
      </c>
      <c r="K54" s="44">
        <v>265172</v>
      </c>
      <c r="L54" s="44">
        <v>26742</v>
      </c>
      <c r="M54" s="13">
        <f t="shared" si="7"/>
        <v>100.84775164798697</v>
      </c>
      <c r="N54" s="30"/>
      <c r="O54" s="30"/>
      <c r="P54" s="30"/>
      <c r="Q54" s="30"/>
      <c r="R54" s="30"/>
      <c r="S54" s="30"/>
      <c r="T54" s="30"/>
    </row>
    <row r="55" spans="1:20" ht="12.75" customHeight="1">
      <c r="A55" s="85">
        <v>5</v>
      </c>
      <c r="B55" s="16" t="s">
        <v>34</v>
      </c>
      <c r="C55" s="16" t="s">
        <v>35</v>
      </c>
      <c r="D55" s="29">
        <v>41000</v>
      </c>
      <c r="E55" s="44">
        <v>0</v>
      </c>
      <c r="F55" s="44">
        <v>0</v>
      </c>
      <c r="G55" s="13">
        <v>0</v>
      </c>
      <c r="H55" s="44">
        <v>0</v>
      </c>
      <c r="I55" s="44">
        <v>0</v>
      </c>
      <c r="J55" s="13">
        <v>0</v>
      </c>
      <c r="K55" s="44">
        <v>264361</v>
      </c>
      <c r="L55" s="44">
        <v>25748</v>
      </c>
      <c r="M55" s="13">
        <f t="shared" si="7"/>
        <v>97.397119847481278</v>
      </c>
      <c r="N55" s="30"/>
      <c r="O55" s="30"/>
      <c r="P55" s="30"/>
      <c r="Q55" s="30"/>
      <c r="R55" s="30"/>
      <c r="S55" s="30"/>
      <c r="T55" s="30"/>
    </row>
    <row r="56" spans="1:20" ht="12.75" customHeight="1">
      <c r="A56" s="85">
        <v>6</v>
      </c>
      <c r="B56" s="16" t="s">
        <v>34</v>
      </c>
      <c r="C56" s="16" t="s">
        <v>35</v>
      </c>
      <c r="D56" s="29">
        <v>41030</v>
      </c>
      <c r="E56" s="44">
        <v>0</v>
      </c>
      <c r="F56" s="44">
        <v>0</v>
      </c>
      <c r="G56" s="13">
        <v>0</v>
      </c>
      <c r="H56" s="44">
        <v>0</v>
      </c>
      <c r="I56" s="44">
        <v>0</v>
      </c>
      <c r="J56" s="13">
        <v>0</v>
      </c>
      <c r="K56" s="44">
        <v>265911</v>
      </c>
      <c r="L56" s="44">
        <v>25459</v>
      </c>
      <c r="M56" s="13">
        <f t="shared" si="7"/>
        <v>95.742560480762364</v>
      </c>
      <c r="N56" s="30"/>
      <c r="O56" s="30"/>
      <c r="P56" s="30"/>
      <c r="Q56" s="30"/>
      <c r="R56" s="30"/>
      <c r="S56" s="30"/>
      <c r="T56" s="30"/>
    </row>
    <row r="57" spans="1:20" ht="12.75" customHeight="1">
      <c r="A57" s="85">
        <v>7</v>
      </c>
      <c r="B57" s="16" t="s">
        <v>34</v>
      </c>
      <c r="C57" s="16" t="s">
        <v>35</v>
      </c>
      <c r="D57" s="29">
        <v>41061</v>
      </c>
      <c r="E57" s="44">
        <v>0</v>
      </c>
      <c r="F57" s="44">
        <v>0</v>
      </c>
      <c r="G57" s="13">
        <v>0</v>
      </c>
      <c r="H57" s="44">
        <v>0</v>
      </c>
      <c r="I57" s="44">
        <v>0</v>
      </c>
      <c r="J57" s="13">
        <v>0</v>
      </c>
      <c r="K57" s="44">
        <v>263998</v>
      </c>
      <c r="L57" s="44">
        <v>24500</v>
      </c>
      <c r="M57" s="13">
        <f t="shared" si="7"/>
        <v>92.803733361616381</v>
      </c>
      <c r="N57" s="30"/>
      <c r="O57" s="30"/>
      <c r="P57" s="30"/>
      <c r="Q57" s="30"/>
      <c r="R57" s="30"/>
      <c r="S57" s="30"/>
      <c r="T57" s="30"/>
    </row>
    <row r="58" spans="1:20" ht="12.75" customHeight="1">
      <c r="A58" s="85">
        <v>8</v>
      </c>
      <c r="B58" s="16" t="s">
        <v>34</v>
      </c>
      <c r="C58" s="16" t="s">
        <v>35</v>
      </c>
      <c r="D58" s="29">
        <v>41091</v>
      </c>
      <c r="E58" s="44">
        <v>0</v>
      </c>
      <c r="F58" s="44">
        <v>0</v>
      </c>
      <c r="G58" s="13">
        <v>0</v>
      </c>
      <c r="H58" s="44">
        <v>0</v>
      </c>
      <c r="I58" s="44">
        <v>0</v>
      </c>
      <c r="J58" s="13">
        <v>0</v>
      </c>
      <c r="K58" s="44">
        <v>263998</v>
      </c>
      <c r="L58" s="44">
        <v>24127</v>
      </c>
      <c r="M58" s="13">
        <f t="shared" si="7"/>
        <v>91.390843870029315</v>
      </c>
      <c r="N58" s="30"/>
      <c r="O58" s="30"/>
      <c r="P58" s="30"/>
      <c r="Q58" s="30"/>
      <c r="R58" s="30"/>
      <c r="S58" s="30"/>
      <c r="T58" s="30"/>
    </row>
    <row r="59" spans="1:20" ht="12.75" customHeight="1">
      <c r="A59" s="85">
        <v>9</v>
      </c>
      <c r="B59" s="16" t="s">
        <v>34</v>
      </c>
      <c r="C59" s="16" t="s">
        <v>35</v>
      </c>
      <c r="D59" s="29">
        <v>41122</v>
      </c>
      <c r="E59" s="44">
        <v>0</v>
      </c>
      <c r="F59" s="44">
        <v>0</v>
      </c>
      <c r="G59" s="13">
        <v>0</v>
      </c>
      <c r="H59" s="44">
        <v>0</v>
      </c>
      <c r="I59" s="44">
        <v>0</v>
      </c>
      <c r="J59" s="13">
        <v>0</v>
      </c>
      <c r="K59" s="44">
        <v>263997</v>
      </c>
      <c r="L59" s="44">
        <v>23937</v>
      </c>
      <c r="M59" s="13">
        <f t="shared" si="7"/>
        <v>90.671484903237541</v>
      </c>
      <c r="N59" s="30"/>
      <c r="O59" s="30"/>
      <c r="P59" s="30"/>
      <c r="Q59" s="30"/>
      <c r="R59" s="30"/>
      <c r="S59" s="30"/>
      <c r="T59" s="30"/>
    </row>
    <row r="60" spans="1:20" ht="12.75" customHeight="1">
      <c r="A60" s="85">
        <v>10</v>
      </c>
      <c r="B60" s="16" t="s">
        <v>34</v>
      </c>
      <c r="C60" s="16" t="s">
        <v>35</v>
      </c>
      <c r="D60" s="29">
        <v>41153</v>
      </c>
      <c r="E60" s="44">
        <v>0</v>
      </c>
      <c r="F60" s="44">
        <v>0</v>
      </c>
      <c r="G60" s="13">
        <v>0</v>
      </c>
      <c r="H60" s="44">
        <v>0</v>
      </c>
      <c r="I60" s="44">
        <v>0</v>
      </c>
      <c r="J60" s="13">
        <v>0</v>
      </c>
      <c r="K60" s="44">
        <v>264001</v>
      </c>
      <c r="L60" s="44">
        <v>24290</v>
      </c>
      <c r="M60" s="13">
        <f t="shared" si="7"/>
        <v>92.007227245351345</v>
      </c>
      <c r="N60" s="30"/>
      <c r="O60" s="30"/>
      <c r="P60" s="30"/>
      <c r="Q60" s="30"/>
      <c r="R60" s="30"/>
      <c r="S60" s="30"/>
      <c r="T60" s="30"/>
    </row>
    <row r="61" spans="1:20" ht="12.75" customHeight="1">
      <c r="A61" s="85">
        <v>11</v>
      </c>
      <c r="B61" s="16" t="s">
        <v>34</v>
      </c>
      <c r="C61" s="16" t="s">
        <v>35</v>
      </c>
      <c r="D61" s="29">
        <v>41183</v>
      </c>
      <c r="E61" s="44">
        <v>0</v>
      </c>
      <c r="F61" s="44">
        <v>0</v>
      </c>
      <c r="G61" s="13">
        <v>0</v>
      </c>
      <c r="H61" s="44">
        <v>0</v>
      </c>
      <c r="I61" s="44">
        <v>0</v>
      </c>
      <c r="J61" s="13">
        <v>0</v>
      </c>
      <c r="K61" s="44">
        <v>264794</v>
      </c>
      <c r="L61" s="44">
        <v>24082</v>
      </c>
      <c r="M61" s="13">
        <f t="shared" si="7"/>
        <v>90.946169475139172</v>
      </c>
      <c r="N61" s="30"/>
      <c r="O61" s="30"/>
      <c r="P61" s="30"/>
      <c r="Q61" s="30"/>
      <c r="R61" s="30"/>
      <c r="S61" s="30"/>
      <c r="T61" s="30"/>
    </row>
    <row r="62" spans="1:20" ht="12.75" customHeight="1">
      <c r="A62" s="85">
        <v>12</v>
      </c>
      <c r="B62" s="16" t="s">
        <v>34</v>
      </c>
      <c r="C62" s="16" t="s">
        <v>35</v>
      </c>
      <c r="D62" s="29">
        <v>41214</v>
      </c>
      <c r="E62" s="44">
        <v>0</v>
      </c>
      <c r="F62" s="44">
        <v>0</v>
      </c>
      <c r="G62" s="13">
        <v>0</v>
      </c>
      <c r="H62" s="44">
        <v>0</v>
      </c>
      <c r="I62" s="44">
        <v>0</v>
      </c>
      <c r="J62" s="13">
        <v>0</v>
      </c>
      <c r="K62" s="44">
        <v>264924</v>
      </c>
      <c r="L62" s="44">
        <v>23941</v>
      </c>
      <c r="M62" s="13">
        <f t="shared" si="7"/>
        <v>90.369313463483863</v>
      </c>
      <c r="N62" s="30"/>
      <c r="O62" s="30"/>
      <c r="P62" s="30"/>
      <c r="Q62" s="30"/>
      <c r="R62" s="30"/>
      <c r="S62" s="30"/>
      <c r="T62" s="30"/>
    </row>
    <row r="63" spans="1:20" ht="12.75" customHeight="1">
      <c r="A63" s="85">
        <v>13</v>
      </c>
      <c r="B63" s="16" t="s">
        <v>34</v>
      </c>
      <c r="C63" s="16" t="s">
        <v>35</v>
      </c>
      <c r="D63" s="29">
        <v>41244</v>
      </c>
      <c r="E63" s="44">
        <v>0</v>
      </c>
      <c r="F63" s="44">
        <v>0</v>
      </c>
      <c r="G63" s="13">
        <v>0</v>
      </c>
      <c r="H63" s="44">
        <v>0</v>
      </c>
      <c r="I63" s="44">
        <v>0</v>
      </c>
      <c r="J63" s="13">
        <v>0</v>
      </c>
      <c r="K63" s="44">
        <v>265816</v>
      </c>
      <c r="L63" s="44">
        <v>24223</v>
      </c>
      <c r="M63" s="13">
        <f t="shared" si="7"/>
        <v>91.12694495440455</v>
      </c>
      <c r="N63" s="30"/>
      <c r="O63" s="30"/>
      <c r="P63" s="30"/>
      <c r="Q63" s="30"/>
      <c r="R63" s="30"/>
      <c r="S63" s="30"/>
      <c r="T63" s="30"/>
    </row>
    <row r="64" spans="1:20" ht="12.75" customHeight="1">
      <c r="N64" s="30"/>
      <c r="O64" s="30"/>
      <c r="P64" s="30"/>
      <c r="Q64" s="30"/>
      <c r="R64" s="30"/>
      <c r="S64" s="30"/>
      <c r="T64" s="30"/>
    </row>
    <row r="65" spans="1:20" ht="12.75" customHeight="1">
      <c r="A65" s="85">
        <v>14</v>
      </c>
      <c r="B65" s="16" t="s">
        <v>44</v>
      </c>
      <c r="C65" s="16"/>
      <c r="D65" s="29"/>
      <c r="E65" s="44"/>
      <c r="F65" s="44"/>
      <c r="G65" s="13"/>
      <c r="H65" s="44"/>
      <c r="I65" s="44"/>
      <c r="J65" s="13"/>
      <c r="K65" s="44">
        <f>ROUND(SUM(K51:K63),0)</f>
        <v>3435435</v>
      </c>
      <c r="L65" s="44">
        <f>ROUND(SUM(L51:L63),0)</f>
        <v>332147</v>
      </c>
      <c r="M65" s="13"/>
      <c r="N65" s="30"/>
      <c r="O65" s="30"/>
      <c r="P65" s="30"/>
      <c r="Q65" s="30"/>
      <c r="R65" s="30"/>
      <c r="S65" s="30"/>
      <c r="T65" s="30"/>
    </row>
    <row r="66" spans="1:20" ht="12.75" customHeight="1">
      <c r="N66" s="30"/>
      <c r="O66" s="30"/>
      <c r="P66" s="30"/>
      <c r="Q66" s="30"/>
      <c r="R66" s="30"/>
      <c r="S66" s="30"/>
      <c r="T66" s="30"/>
    </row>
    <row r="67" spans="1:20" ht="12.75" customHeight="1">
      <c r="A67" s="85">
        <v>15</v>
      </c>
      <c r="B67" s="16" t="s">
        <v>34</v>
      </c>
      <c r="C67" s="16" t="s">
        <v>35</v>
      </c>
      <c r="D67" s="29" t="s">
        <v>36</v>
      </c>
      <c r="K67" s="49">
        <f>ROUND(AVERAGE(K51:K63),0)</f>
        <v>264264</v>
      </c>
      <c r="L67" s="49">
        <f>ROUND(AVERAGE(L51:L63),0)</f>
        <v>25550</v>
      </c>
      <c r="M67" s="13">
        <f>ROUND(IF(K67=0,0,L67*1000/K67),2)</f>
        <v>96.68</v>
      </c>
      <c r="N67" s="30"/>
      <c r="O67" s="30"/>
      <c r="P67" s="30"/>
      <c r="Q67" s="30"/>
      <c r="R67" s="30"/>
      <c r="S67" s="30"/>
      <c r="T67" s="30"/>
    </row>
    <row r="68" spans="1:20" ht="12.75" customHeight="1">
      <c r="N68" s="30"/>
      <c r="O68" s="30"/>
      <c r="P68" s="30"/>
      <c r="Q68" s="30"/>
      <c r="R68" s="30"/>
      <c r="S68" s="30"/>
      <c r="T68" s="30"/>
    </row>
    <row r="69" spans="1:20" ht="12.75" customHeight="1">
      <c r="N69" s="30"/>
      <c r="O69" s="30"/>
      <c r="P69" s="30"/>
      <c r="Q69" s="30"/>
      <c r="R69" s="30"/>
      <c r="S69" s="30"/>
      <c r="T69" s="30"/>
    </row>
    <row r="70" spans="1:20" ht="12.75" customHeight="1">
      <c r="N70" s="30"/>
      <c r="O70" s="30"/>
      <c r="P70" s="30"/>
      <c r="Q70" s="30"/>
      <c r="R70" s="30"/>
      <c r="S70" s="30"/>
      <c r="T70" s="30"/>
    </row>
    <row r="71" spans="1:20" ht="12.75" customHeight="1">
      <c r="N71" s="30"/>
      <c r="O71" s="30"/>
      <c r="P71" s="30"/>
      <c r="Q71" s="30"/>
      <c r="R71" s="30"/>
      <c r="S71" s="30"/>
      <c r="T71" s="30"/>
    </row>
    <row r="72" spans="1:20" ht="12.75" customHeight="1">
      <c r="N72" s="30"/>
      <c r="O72" s="30"/>
      <c r="P72" s="30"/>
      <c r="Q72" s="30"/>
      <c r="R72" s="30"/>
      <c r="S72" s="30"/>
      <c r="T72" s="30"/>
    </row>
    <row r="73" spans="1:20" ht="12.75" customHeight="1">
      <c r="N73" s="30"/>
      <c r="O73" s="30"/>
      <c r="P73" s="30"/>
      <c r="Q73" s="30"/>
      <c r="R73" s="30"/>
      <c r="S73" s="30"/>
      <c r="T73" s="30"/>
    </row>
    <row r="74" spans="1:20" ht="12.75" customHeight="1">
      <c r="N74" s="30"/>
      <c r="O74" s="30"/>
      <c r="P74" s="30"/>
      <c r="Q74" s="30"/>
      <c r="R74" s="30"/>
      <c r="S74" s="30"/>
      <c r="T74" s="30"/>
    </row>
    <row r="75" spans="1:20" ht="12.75" customHeight="1">
      <c r="N75" s="30"/>
      <c r="O75" s="30"/>
      <c r="P75" s="30"/>
      <c r="Q75" s="30"/>
      <c r="R75" s="30"/>
      <c r="S75" s="30"/>
      <c r="T75" s="30"/>
    </row>
    <row r="76" spans="1:20" ht="13.5" customHeight="1">
      <c r="A76" s="80" t="s">
        <v>32</v>
      </c>
      <c r="B76" s="9"/>
      <c r="C76" s="10"/>
      <c r="D76" s="11"/>
      <c r="E76" s="40"/>
      <c r="F76" s="40"/>
      <c r="G76" s="9"/>
      <c r="H76" s="40"/>
      <c r="I76" s="40"/>
      <c r="J76" s="9"/>
      <c r="K76" s="40"/>
      <c r="L76" s="40"/>
      <c r="M76" s="12" t="s">
        <v>33</v>
      </c>
      <c r="N76" s="30"/>
      <c r="O76" s="30"/>
      <c r="P76" s="30"/>
      <c r="Q76" s="30"/>
      <c r="R76" s="30"/>
      <c r="S76" s="30"/>
      <c r="T76" s="30"/>
    </row>
    <row r="77" spans="1:20" ht="12.75" customHeight="1">
      <c r="A77" s="79" t="s">
        <v>0</v>
      </c>
      <c r="B77" s="14"/>
      <c r="C77" s="15"/>
      <c r="D77" s="7"/>
      <c r="E77" s="39"/>
      <c r="F77" s="39" t="s">
        <v>1</v>
      </c>
      <c r="G77" s="14"/>
      <c r="H77" s="39"/>
      <c r="I77" s="39"/>
      <c r="J77" s="14"/>
      <c r="K77" s="39"/>
      <c r="L77" s="39" t="s">
        <v>129</v>
      </c>
      <c r="M77" s="14"/>
      <c r="N77" s="30"/>
      <c r="O77" s="30"/>
      <c r="P77" s="30"/>
      <c r="Q77" s="30"/>
      <c r="R77" s="30"/>
      <c r="S77" s="30"/>
      <c r="T77" s="30"/>
    </row>
    <row r="78" spans="1:20" ht="15" customHeight="1">
      <c r="A78" s="80" t="s">
        <v>2</v>
      </c>
      <c r="B78" s="9"/>
      <c r="C78" s="9"/>
      <c r="D78" s="9"/>
      <c r="E78" s="40"/>
      <c r="F78" s="87" t="s">
        <v>3</v>
      </c>
      <c r="G78" s="87"/>
      <c r="H78" s="87"/>
      <c r="I78" s="87"/>
      <c r="J78" s="9" t="s">
        <v>4</v>
      </c>
      <c r="K78" s="40"/>
      <c r="L78" s="40"/>
      <c r="M78" s="9"/>
      <c r="N78" s="30"/>
      <c r="O78" s="30"/>
      <c r="P78" s="30"/>
      <c r="Q78" s="30"/>
      <c r="R78" s="30"/>
      <c r="S78" s="30"/>
      <c r="T78" s="30"/>
    </row>
    <row r="79" spans="1:20" ht="15" customHeight="1">
      <c r="A79" s="81"/>
      <c r="B79" s="1"/>
      <c r="C79" s="1"/>
      <c r="D79" s="1"/>
      <c r="E79" s="41"/>
      <c r="F79" s="88"/>
      <c r="G79" s="88"/>
      <c r="H79" s="88"/>
      <c r="I79" s="88"/>
      <c r="J79" s="15" t="s">
        <v>40</v>
      </c>
      <c r="K79" s="41" t="s">
        <v>5</v>
      </c>
      <c r="L79" s="41"/>
      <c r="M79" s="1"/>
      <c r="N79" s="30"/>
      <c r="O79" s="30"/>
      <c r="P79" s="30"/>
      <c r="Q79" s="30"/>
      <c r="R79" s="30"/>
      <c r="S79" s="30"/>
      <c r="T79" s="30"/>
    </row>
    <row r="80" spans="1:20" ht="15" customHeight="1">
      <c r="A80" s="81" t="s">
        <v>54</v>
      </c>
      <c r="B80" s="1"/>
      <c r="C80" s="77"/>
      <c r="D80" s="2"/>
      <c r="E80" s="41"/>
      <c r="F80" s="88"/>
      <c r="G80" s="88"/>
      <c r="H80" s="88"/>
      <c r="I80" s="88"/>
      <c r="J80" s="14"/>
      <c r="K80" s="41" t="s">
        <v>6</v>
      </c>
      <c r="L80" s="41"/>
      <c r="M80" s="1"/>
      <c r="N80" s="30"/>
      <c r="O80" s="30"/>
      <c r="P80" s="30"/>
      <c r="Q80" s="30"/>
      <c r="R80" s="30"/>
      <c r="S80" s="30"/>
      <c r="T80" s="30"/>
    </row>
    <row r="81" spans="1:20" ht="15" customHeight="1">
      <c r="A81" s="81"/>
      <c r="B81" s="1"/>
      <c r="C81" s="77"/>
      <c r="D81" s="2"/>
      <c r="E81" s="41"/>
      <c r="F81" s="88"/>
      <c r="G81" s="88"/>
      <c r="H81" s="88"/>
      <c r="I81" s="88"/>
      <c r="J81" s="15"/>
      <c r="K81" s="41" t="s">
        <v>55</v>
      </c>
      <c r="L81" s="41"/>
      <c r="M81" s="1"/>
      <c r="N81" s="30"/>
      <c r="O81" s="30"/>
      <c r="P81" s="30"/>
      <c r="Q81" s="30"/>
      <c r="R81" s="30"/>
      <c r="S81" s="30"/>
      <c r="T81" s="30"/>
    </row>
    <row r="82" spans="1:20" ht="15" customHeight="1">
      <c r="A82" s="79" t="s">
        <v>53</v>
      </c>
      <c r="B82" s="14"/>
      <c r="C82" s="15"/>
      <c r="D82" s="7"/>
      <c r="E82" s="39"/>
      <c r="F82" s="89"/>
      <c r="G82" s="89"/>
      <c r="H82" s="89"/>
      <c r="I82" s="89"/>
      <c r="J82" s="3" t="s">
        <v>158</v>
      </c>
      <c r="K82" s="39"/>
      <c r="L82" s="39"/>
      <c r="M82" s="14"/>
      <c r="N82" s="30"/>
      <c r="O82" s="30"/>
      <c r="P82" s="30"/>
      <c r="Q82" s="30"/>
      <c r="R82" s="30"/>
      <c r="S82" s="30"/>
      <c r="T82" s="30"/>
    </row>
    <row r="83" spans="1:20" ht="12.75" customHeight="1">
      <c r="A83" s="80"/>
      <c r="B83" s="9"/>
      <c r="C83" s="10"/>
      <c r="D83" s="11"/>
      <c r="E83" s="40"/>
      <c r="F83" s="42"/>
      <c r="G83" s="4"/>
      <c r="H83" s="42"/>
      <c r="I83" s="42"/>
      <c r="J83" s="9"/>
      <c r="K83" s="40"/>
      <c r="L83" s="40"/>
      <c r="M83" s="9"/>
      <c r="N83" s="30"/>
      <c r="O83" s="30"/>
      <c r="P83" s="30"/>
      <c r="Q83" s="30"/>
      <c r="R83" s="30"/>
      <c r="S83" s="30"/>
      <c r="T83" s="30"/>
    </row>
    <row r="84" spans="1:20" ht="12.75" customHeight="1">
      <c r="A84" s="82" t="s">
        <v>7</v>
      </c>
      <c r="B84" s="5" t="s">
        <v>8</v>
      </c>
      <c r="C84" s="5" t="s">
        <v>9</v>
      </c>
      <c r="D84" s="5" t="s">
        <v>10</v>
      </c>
      <c r="E84" s="43" t="s">
        <v>11</v>
      </c>
      <c r="F84" s="43" t="s">
        <v>12</v>
      </c>
      <c r="G84" s="5" t="s">
        <v>13</v>
      </c>
      <c r="H84" s="43" t="s">
        <v>14</v>
      </c>
      <c r="I84" s="43" t="s">
        <v>15</v>
      </c>
      <c r="J84" s="5" t="s">
        <v>16</v>
      </c>
      <c r="K84" s="43" t="s">
        <v>17</v>
      </c>
      <c r="L84" s="43" t="s">
        <v>18</v>
      </c>
      <c r="M84" s="5" t="s">
        <v>19</v>
      </c>
      <c r="N84" s="30"/>
      <c r="O84" s="30"/>
      <c r="P84" s="30"/>
      <c r="Q84" s="30"/>
      <c r="R84" s="30"/>
      <c r="S84" s="30"/>
      <c r="T84" s="30"/>
    </row>
    <row r="85" spans="1:20" ht="12.75" customHeight="1">
      <c r="B85" s="77"/>
      <c r="D85" s="17"/>
      <c r="E85" s="44"/>
      <c r="F85" s="44"/>
      <c r="G85" s="16"/>
      <c r="H85" s="44"/>
      <c r="I85" s="44"/>
      <c r="J85" s="16"/>
      <c r="K85" s="44"/>
      <c r="L85" s="44"/>
      <c r="M85" s="16"/>
      <c r="N85" s="30"/>
      <c r="O85" s="30"/>
      <c r="P85" s="30"/>
      <c r="Q85" s="30"/>
      <c r="R85" s="30"/>
      <c r="S85" s="30"/>
      <c r="T85" s="30"/>
    </row>
    <row r="86" spans="1:20" ht="12.75" customHeight="1">
      <c r="B86" s="16"/>
      <c r="E86" s="90" t="s">
        <v>20</v>
      </c>
      <c r="F86" s="90"/>
      <c r="G86" s="90"/>
      <c r="H86" s="90" t="s">
        <v>21</v>
      </c>
      <c r="I86" s="90"/>
      <c r="J86" s="90"/>
      <c r="K86" s="90" t="s">
        <v>22</v>
      </c>
      <c r="L86" s="90"/>
      <c r="M86" s="90"/>
      <c r="N86" s="30"/>
      <c r="O86" s="30"/>
      <c r="P86" s="30"/>
      <c r="Q86" s="30"/>
      <c r="R86" s="30"/>
      <c r="S86" s="30"/>
      <c r="T86" s="30"/>
    </row>
    <row r="87" spans="1:20" ht="12.75" customHeight="1">
      <c r="B87" s="16"/>
      <c r="E87" s="45" t="s">
        <v>23</v>
      </c>
      <c r="F87" s="45"/>
      <c r="G87" s="6"/>
      <c r="H87" s="45" t="s">
        <v>24</v>
      </c>
      <c r="I87" s="45"/>
      <c r="J87" s="6"/>
      <c r="K87" s="45" t="s">
        <v>24</v>
      </c>
      <c r="L87" s="45"/>
      <c r="M87" s="6"/>
      <c r="N87" s="30"/>
      <c r="O87" s="30"/>
      <c r="P87" s="30"/>
      <c r="Q87" s="30"/>
      <c r="R87" s="30"/>
      <c r="S87" s="30"/>
      <c r="T87" s="30"/>
    </row>
    <row r="88" spans="1:20" ht="28.5" customHeight="1">
      <c r="A88" s="84" t="s">
        <v>25</v>
      </c>
      <c r="B88" s="15" t="s">
        <v>26</v>
      </c>
      <c r="C88" s="15" t="s">
        <v>27</v>
      </c>
      <c r="D88" s="7" t="s">
        <v>28</v>
      </c>
      <c r="E88" s="46" t="s">
        <v>29</v>
      </c>
      <c r="F88" s="47" t="s">
        <v>30</v>
      </c>
      <c r="G88" s="15" t="s">
        <v>31</v>
      </c>
      <c r="H88" s="46" t="s">
        <v>29</v>
      </c>
      <c r="I88" s="47" t="s">
        <v>30</v>
      </c>
      <c r="J88" s="15" t="s">
        <v>31</v>
      </c>
      <c r="K88" s="46" t="s">
        <v>29</v>
      </c>
      <c r="L88" s="47" t="s">
        <v>30</v>
      </c>
      <c r="M88" s="15" t="s">
        <v>31</v>
      </c>
      <c r="N88" s="30"/>
      <c r="O88" s="30"/>
      <c r="P88" s="30"/>
      <c r="Q88" s="30"/>
      <c r="R88" s="30"/>
      <c r="S88" s="30"/>
      <c r="T88" s="30"/>
    </row>
    <row r="89" spans="1:20" ht="12.75" customHeight="1">
      <c r="A89" s="85">
        <v>1</v>
      </c>
      <c r="B89" s="16" t="s">
        <v>41</v>
      </c>
      <c r="C89" s="16" t="s">
        <v>35</v>
      </c>
      <c r="D89" s="29">
        <v>40878</v>
      </c>
      <c r="E89" s="44">
        <f>E481</f>
        <v>115000</v>
      </c>
      <c r="F89" s="44">
        <f>F481</f>
        <v>16885</v>
      </c>
      <c r="G89" s="13">
        <f t="shared" ref="G89:G101" si="8">F89*1000/E89</f>
        <v>146.82608695652175</v>
      </c>
      <c r="H89" s="44">
        <f t="shared" ref="H89:I89" si="9">H481</f>
        <v>71303</v>
      </c>
      <c r="I89" s="44">
        <f t="shared" si="9"/>
        <v>10305</v>
      </c>
      <c r="J89" s="13">
        <f t="shared" ref="J89:J101" si="10">I89*1000/H89</f>
        <v>144.52407332089814</v>
      </c>
      <c r="K89" s="44">
        <f t="shared" ref="K89:L89" si="11">K481</f>
        <v>71303</v>
      </c>
      <c r="L89" s="44">
        <f t="shared" si="11"/>
        <v>10406</v>
      </c>
      <c r="M89" s="13">
        <f t="shared" ref="M89:M101" si="12">L89*1000/K89</f>
        <v>145.94056351065171</v>
      </c>
      <c r="N89" s="30"/>
      <c r="O89" s="30"/>
      <c r="P89" s="30"/>
      <c r="Q89" s="30"/>
      <c r="R89" s="30"/>
      <c r="S89" s="30"/>
      <c r="T89" s="30"/>
    </row>
    <row r="90" spans="1:20" ht="12.75" customHeight="1">
      <c r="A90" s="85">
        <v>2</v>
      </c>
      <c r="B90" s="16" t="s">
        <v>41</v>
      </c>
      <c r="C90" s="16" t="s">
        <v>35</v>
      </c>
      <c r="D90" s="29">
        <v>40909</v>
      </c>
      <c r="E90" s="44">
        <f t="shared" ref="E90:F101" si="13">K127</f>
        <v>115000</v>
      </c>
      <c r="F90" s="44">
        <f t="shared" si="13"/>
        <v>16784</v>
      </c>
      <c r="G90" s="13">
        <f t="shared" si="8"/>
        <v>145.94782608695652</v>
      </c>
      <c r="H90" s="44">
        <v>68896</v>
      </c>
      <c r="I90" s="44">
        <v>6797</v>
      </c>
      <c r="J90" s="13">
        <f t="shared" si="10"/>
        <v>98.655945192754302</v>
      </c>
      <c r="K90" s="44">
        <v>68897</v>
      </c>
      <c r="L90" s="44">
        <v>8835</v>
      </c>
      <c r="M90" s="13">
        <f t="shared" si="12"/>
        <v>128.23490137451557</v>
      </c>
      <c r="N90" s="30"/>
      <c r="O90" s="30"/>
      <c r="P90" s="30"/>
      <c r="Q90" s="30"/>
      <c r="R90" s="30"/>
      <c r="S90" s="30"/>
      <c r="T90" s="30"/>
    </row>
    <row r="91" spans="1:20" ht="12.75" customHeight="1">
      <c r="A91" s="85">
        <v>3</v>
      </c>
      <c r="B91" s="16" t="s">
        <v>41</v>
      </c>
      <c r="C91" s="16" t="s">
        <v>35</v>
      </c>
      <c r="D91" s="29">
        <v>40940</v>
      </c>
      <c r="E91" s="44">
        <f t="shared" si="13"/>
        <v>114999</v>
      </c>
      <c r="F91" s="44">
        <f t="shared" si="13"/>
        <v>14746</v>
      </c>
      <c r="G91" s="13">
        <f t="shared" si="8"/>
        <v>128.22720197566935</v>
      </c>
      <c r="H91" s="44">
        <v>41034</v>
      </c>
      <c r="I91" s="44">
        <v>4049</v>
      </c>
      <c r="J91" s="13">
        <f t="shared" si="10"/>
        <v>98.674270117463564</v>
      </c>
      <c r="K91" s="44">
        <v>41034</v>
      </c>
      <c r="L91" s="44">
        <v>4943</v>
      </c>
      <c r="M91" s="13">
        <f t="shared" si="12"/>
        <v>120.4610810547351</v>
      </c>
      <c r="N91" s="30"/>
      <c r="O91" s="30"/>
      <c r="P91" s="30"/>
      <c r="Q91" s="30"/>
      <c r="R91" s="30"/>
      <c r="S91" s="30"/>
      <c r="T91" s="30"/>
    </row>
    <row r="92" spans="1:20" ht="12.75" customHeight="1">
      <c r="A92" s="85">
        <v>4</v>
      </c>
      <c r="B92" s="16" t="s">
        <v>41</v>
      </c>
      <c r="C92" s="16" t="s">
        <v>35</v>
      </c>
      <c r="D92" s="29">
        <v>40969</v>
      </c>
      <c r="E92" s="44">
        <f t="shared" si="13"/>
        <v>114999</v>
      </c>
      <c r="F92" s="44">
        <f t="shared" si="13"/>
        <v>13852</v>
      </c>
      <c r="G92" s="13">
        <f t="shared" si="8"/>
        <v>120.4532213323594</v>
      </c>
      <c r="H92" s="44">
        <v>76294</v>
      </c>
      <c r="I92" s="44">
        <v>7526</v>
      </c>
      <c r="J92" s="13">
        <f t="shared" si="10"/>
        <v>98.644716491467221</v>
      </c>
      <c r="K92" s="44">
        <v>76292</v>
      </c>
      <c r="L92" s="44">
        <v>8526</v>
      </c>
      <c r="M92" s="13">
        <f t="shared" si="12"/>
        <v>111.75483668012373</v>
      </c>
      <c r="N92" s="30"/>
      <c r="O92" s="30"/>
      <c r="P92" s="30"/>
      <c r="Q92" s="30"/>
      <c r="R92" s="30"/>
      <c r="S92" s="30"/>
      <c r="T92" s="30"/>
    </row>
    <row r="93" spans="1:20" ht="12.75" customHeight="1">
      <c r="A93" s="85">
        <v>5</v>
      </c>
      <c r="B93" s="16" t="s">
        <v>41</v>
      </c>
      <c r="C93" s="16" t="s">
        <v>35</v>
      </c>
      <c r="D93" s="29">
        <v>41000</v>
      </c>
      <c r="E93" s="44">
        <f t="shared" si="13"/>
        <v>115001</v>
      </c>
      <c r="F93" s="44">
        <f t="shared" si="13"/>
        <v>12852</v>
      </c>
      <c r="G93" s="13">
        <f t="shared" si="8"/>
        <v>111.75554995173955</v>
      </c>
      <c r="H93" s="44">
        <v>81120</v>
      </c>
      <c r="I93" s="44">
        <v>8003</v>
      </c>
      <c r="J93" s="13">
        <f t="shared" si="10"/>
        <v>98.656311637080861</v>
      </c>
      <c r="K93" s="44">
        <v>81120</v>
      </c>
      <c r="L93" s="44">
        <v>8626</v>
      </c>
      <c r="M93" s="13">
        <f t="shared" si="12"/>
        <v>106.33629191321499</v>
      </c>
      <c r="N93" s="30"/>
      <c r="O93" s="30"/>
      <c r="P93" s="30"/>
      <c r="Q93" s="30"/>
      <c r="R93" s="30"/>
      <c r="S93" s="30"/>
      <c r="T93" s="30"/>
    </row>
    <row r="94" spans="1:20" ht="12.75" customHeight="1">
      <c r="A94" s="85">
        <v>6</v>
      </c>
      <c r="B94" s="16" t="s">
        <v>41</v>
      </c>
      <c r="C94" s="16" t="s">
        <v>35</v>
      </c>
      <c r="D94" s="29">
        <v>41030</v>
      </c>
      <c r="E94" s="44">
        <f t="shared" si="13"/>
        <v>115001</v>
      </c>
      <c r="F94" s="44">
        <f t="shared" si="13"/>
        <v>12229</v>
      </c>
      <c r="G94" s="13">
        <f t="shared" si="8"/>
        <v>106.33820575473257</v>
      </c>
      <c r="H94" s="44">
        <v>76709</v>
      </c>
      <c r="I94" s="44">
        <v>7569</v>
      </c>
      <c r="J94" s="13">
        <f t="shared" si="10"/>
        <v>98.671603071347562</v>
      </c>
      <c r="K94" s="44">
        <v>76710</v>
      </c>
      <c r="L94" s="44">
        <v>7922</v>
      </c>
      <c r="M94" s="13">
        <f t="shared" si="12"/>
        <v>103.27206361621693</v>
      </c>
      <c r="N94" s="30"/>
      <c r="O94" s="30"/>
      <c r="P94" s="30"/>
      <c r="Q94" s="30"/>
      <c r="R94" s="30"/>
      <c r="S94" s="30"/>
      <c r="T94" s="30"/>
    </row>
    <row r="95" spans="1:20" ht="12.75" customHeight="1">
      <c r="A95" s="85">
        <v>7</v>
      </c>
      <c r="B95" s="16" t="s">
        <v>41</v>
      </c>
      <c r="C95" s="16" t="s">
        <v>35</v>
      </c>
      <c r="D95" s="29">
        <v>41061</v>
      </c>
      <c r="E95" s="44">
        <f t="shared" si="13"/>
        <v>115000</v>
      </c>
      <c r="F95" s="44">
        <f t="shared" si="13"/>
        <v>11876</v>
      </c>
      <c r="G95" s="13">
        <f t="shared" si="8"/>
        <v>103.2695652173913</v>
      </c>
      <c r="H95" s="44">
        <v>80456</v>
      </c>
      <c r="I95" s="44">
        <v>7938</v>
      </c>
      <c r="J95" s="13">
        <f t="shared" si="10"/>
        <v>98.662623048622848</v>
      </c>
      <c r="K95" s="44">
        <v>80456</v>
      </c>
      <c r="L95" s="44">
        <v>8156</v>
      </c>
      <c r="M95" s="13">
        <f t="shared" si="12"/>
        <v>101.37217858208213</v>
      </c>
      <c r="N95" s="30"/>
      <c r="O95" s="30"/>
      <c r="P95" s="30"/>
      <c r="Q95" s="30"/>
      <c r="R95" s="30"/>
      <c r="S95" s="30"/>
      <c r="T95" s="30"/>
    </row>
    <row r="96" spans="1:20" ht="12.75" customHeight="1">
      <c r="A96" s="85">
        <v>8</v>
      </c>
      <c r="B96" s="16" t="s">
        <v>41</v>
      </c>
      <c r="C96" s="16" t="s">
        <v>35</v>
      </c>
      <c r="D96" s="29">
        <v>41091</v>
      </c>
      <c r="E96" s="44">
        <f t="shared" si="13"/>
        <v>115000</v>
      </c>
      <c r="F96" s="44">
        <f t="shared" si="13"/>
        <v>11658</v>
      </c>
      <c r="G96" s="13">
        <f t="shared" si="8"/>
        <v>101.37391304347825</v>
      </c>
      <c r="H96" s="44">
        <v>83453</v>
      </c>
      <c r="I96" s="44">
        <v>8234</v>
      </c>
      <c r="J96" s="13">
        <f t="shared" si="10"/>
        <v>98.666315171413856</v>
      </c>
      <c r="K96" s="44">
        <v>83453</v>
      </c>
      <c r="L96" s="44">
        <v>8365</v>
      </c>
      <c r="M96" s="13">
        <f t="shared" si="12"/>
        <v>100.23606101638048</v>
      </c>
      <c r="N96" s="30"/>
      <c r="O96" s="30"/>
      <c r="P96" s="30"/>
      <c r="Q96" s="30"/>
      <c r="R96" s="30"/>
      <c r="S96" s="30"/>
      <c r="T96" s="30"/>
    </row>
    <row r="97" spans="1:20" ht="12.75" customHeight="1">
      <c r="A97" s="85">
        <v>9</v>
      </c>
      <c r="B97" s="16" t="s">
        <v>41</v>
      </c>
      <c r="C97" s="16" t="s">
        <v>35</v>
      </c>
      <c r="D97" s="29">
        <v>41122</v>
      </c>
      <c r="E97" s="44">
        <f t="shared" si="13"/>
        <v>115000</v>
      </c>
      <c r="F97" s="44">
        <f t="shared" si="13"/>
        <v>11527</v>
      </c>
      <c r="G97" s="13">
        <f t="shared" si="8"/>
        <v>100.23478260869565</v>
      </c>
      <c r="H97" s="44">
        <v>86050</v>
      </c>
      <c r="I97" s="44">
        <v>8489</v>
      </c>
      <c r="J97" s="13">
        <f t="shared" si="10"/>
        <v>98.651946542707734</v>
      </c>
      <c r="K97" s="44">
        <v>86050</v>
      </c>
      <c r="L97" s="44">
        <v>8567</v>
      </c>
      <c r="M97" s="13">
        <f t="shared" si="12"/>
        <v>99.558396281231836</v>
      </c>
      <c r="N97" s="30"/>
      <c r="O97" s="30"/>
      <c r="P97" s="30"/>
      <c r="Q97" s="30"/>
      <c r="R97" s="30"/>
      <c r="S97" s="30"/>
      <c r="T97" s="30"/>
    </row>
    <row r="98" spans="1:20" ht="12.75" customHeight="1">
      <c r="A98" s="85">
        <v>10</v>
      </c>
      <c r="B98" s="16" t="s">
        <v>41</v>
      </c>
      <c r="C98" s="16" t="s">
        <v>35</v>
      </c>
      <c r="D98" s="29">
        <v>41153</v>
      </c>
      <c r="E98" s="44">
        <f t="shared" si="13"/>
        <v>115000</v>
      </c>
      <c r="F98" s="44">
        <f t="shared" si="13"/>
        <v>11449</v>
      </c>
      <c r="G98" s="13">
        <f t="shared" si="8"/>
        <v>99.556521739130432</v>
      </c>
      <c r="H98" s="44">
        <v>76913</v>
      </c>
      <c r="I98" s="44">
        <v>7589</v>
      </c>
      <c r="J98" s="13">
        <f t="shared" si="10"/>
        <v>98.669925760274594</v>
      </c>
      <c r="K98" s="44">
        <v>76913</v>
      </c>
      <c r="L98" s="44">
        <v>7630</v>
      </c>
      <c r="M98" s="13">
        <f t="shared" si="12"/>
        <v>99.20299559242261</v>
      </c>
      <c r="N98" s="30"/>
      <c r="O98" s="30"/>
      <c r="P98" s="30"/>
      <c r="Q98" s="30"/>
      <c r="R98" s="30"/>
      <c r="S98" s="30"/>
      <c r="T98" s="30"/>
    </row>
    <row r="99" spans="1:20" ht="12.75" customHeight="1">
      <c r="A99" s="85">
        <v>11</v>
      </c>
      <c r="B99" s="16" t="s">
        <v>41</v>
      </c>
      <c r="C99" s="16" t="s">
        <v>35</v>
      </c>
      <c r="D99" s="29">
        <v>41183</v>
      </c>
      <c r="E99" s="44">
        <f t="shared" si="13"/>
        <v>115000</v>
      </c>
      <c r="F99" s="44">
        <f t="shared" si="13"/>
        <v>11408</v>
      </c>
      <c r="G99" s="13">
        <f t="shared" si="8"/>
        <v>99.2</v>
      </c>
      <c r="H99" s="44">
        <v>79185</v>
      </c>
      <c r="I99" s="44">
        <v>7812</v>
      </c>
      <c r="J99" s="13">
        <f t="shared" si="10"/>
        <v>98.655048304603142</v>
      </c>
      <c r="K99" s="44">
        <v>79185</v>
      </c>
      <c r="L99" s="44">
        <v>7838</v>
      </c>
      <c r="M99" s="13">
        <f t="shared" si="12"/>
        <v>98.983393319441817</v>
      </c>
      <c r="N99" s="30"/>
      <c r="O99" s="30"/>
      <c r="P99" s="30"/>
      <c r="Q99" s="30"/>
      <c r="R99" s="30"/>
      <c r="S99" s="30"/>
      <c r="T99" s="30"/>
    </row>
    <row r="100" spans="1:20" ht="12.75" customHeight="1">
      <c r="A100" s="85">
        <v>12</v>
      </c>
      <c r="B100" s="16" t="s">
        <v>41</v>
      </c>
      <c r="C100" s="16" t="s">
        <v>35</v>
      </c>
      <c r="D100" s="29">
        <v>41214</v>
      </c>
      <c r="E100" s="44">
        <f t="shared" si="13"/>
        <v>115000</v>
      </c>
      <c r="F100" s="44">
        <f t="shared" si="13"/>
        <v>11382</v>
      </c>
      <c r="G100" s="13">
        <f t="shared" si="8"/>
        <v>98.973913043478262</v>
      </c>
      <c r="H100" s="44">
        <v>69738</v>
      </c>
      <c r="I100" s="44">
        <v>6881</v>
      </c>
      <c r="J100" s="13">
        <f t="shared" si="10"/>
        <v>98.669305113424528</v>
      </c>
      <c r="K100" s="44">
        <v>69738</v>
      </c>
      <c r="L100" s="44">
        <v>6894</v>
      </c>
      <c r="M100" s="13">
        <f t="shared" si="12"/>
        <v>98.85571711262152</v>
      </c>
      <c r="N100" s="30"/>
      <c r="O100" s="30"/>
      <c r="P100" s="30"/>
      <c r="Q100" s="30"/>
      <c r="R100" s="30"/>
      <c r="S100" s="30"/>
      <c r="T100" s="30"/>
    </row>
    <row r="101" spans="1:20" ht="12.75" customHeight="1">
      <c r="A101" s="85">
        <v>13</v>
      </c>
      <c r="B101" s="16" t="s">
        <v>41</v>
      </c>
      <c r="C101" s="16" t="s">
        <v>35</v>
      </c>
      <c r="D101" s="29">
        <v>41244</v>
      </c>
      <c r="E101" s="44">
        <f t="shared" si="13"/>
        <v>115000</v>
      </c>
      <c r="F101" s="44">
        <f t="shared" si="13"/>
        <v>11369</v>
      </c>
      <c r="G101" s="13">
        <f t="shared" si="8"/>
        <v>98.860869565217385</v>
      </c>
      <c r="H101" s="44">
        <v>65942</v>
      </c>
      <c r="I101" s="44">
        <v>6505</v>
      </c>
      <c r="J101" s="13">
        <f t="shared" si="10"/>
        <v>98.647296108701582</v>
      </c>
      <c r="K101" s="44">
        <v>65942</v>
      </c>
      <c r="L101" s="44">
        <v>6514</v>
      </c>
      <c r="M101" s="13">
        <f t="shared" si="12"/>
        <v>98.78377968517789</v>
      </c>
      <c r="N101" s="30"/>
      <c r="O101" s="30"/>
      <c r="P101" s="30"/>
      <c r="Q101" s="30"/>
      <c r="R101" s="30"/>
      <c r="S101" s="30"/>
      <c r="T101" s="30"/>
    </row>
    <row r="102" spans="1:20" ht="12.75" customHeight="1">
      <c r="N102" s="30"/>
      <c r="O102" s="30"/>
      <c r="P102" s="30"/>
      <c r="Q102" s="30"/>
      <c r="R102" s="30"/>
      <c r="S102" s="30"/>
      <c r="T102" s="30"/>
    </row>
    <row r="103" spans="1:20" ht="12.75" customHeight="1">
      <c r="N103" s="30"/>
      <c r="O103" s="30"/>
      <c r="P103" s="30"/>
      <c r="Q103" s="30"/>
      <c r="R103" s="30"/>
      <c r="S103" s="30"/>
      <c r="T103" s="30"/>
    </row>
    <row r="104" spans="1:20" ht="12.75" customHeight="1">
      <c r="N104" s="30"/>
      <c r="O104" s="30"/>
      <c r="P104" s="30"/>
      <c r="Q104" s="30"/>
      <c r="R104" s="30"/>
      <c r="S104" s="30"/>
      <c r="T104" s="30"/>
    </row>
    <row r="105" spans="1:20" ht="12.75" customHeight="1">
      <c r="N105" s="30"/>
      <c r="O105" s="30"/>
      <c r="P105" s="30"/>
      <c r="Q105" s="30"/>
      <c r="R105" s="30"/>
      <c r="S105" s="30"/>
      <c r="T105" s="30"/>
    </row>
    <row r="106" spans="1:20" ht="12.75" customHeight="1">
      <c r="N106" s="30"/>
      <c r="O106" s="30"/>
      <c r="P106" s="30"/>
      <c r="Q106" s="30"/>
      <c r="R106" s="30"/>
      <c r="S106" s="30"/>
      <c r="T106" s="30"/>
    </row>
    <row r="107" spans="1:20" ht="12.75" customHeight="1">
      <c r="N107" s="30"/>
      <c r="O107" s="30"/>
      <c r="P107" s="30"/>
      <c r="Q107" s="30"/>
      <c r="R107" s="30"/>
      <c r="S107" s="30"/>
      <c r="T107" s="30"/>
    </row>
    <row r="108" spans="1:20" ht="12.75" customHeight="1">
      <c r="N108" s="30"/>
      <c r="O108" s="30"/>
      <c r="P108" s="30"/>
      <c r="Q108" s="30"/>
      <c r="R108" s="30"/>
      <c r="S108" s="30"/>
      <c r="T108" s="30"/>
    </row>
    <row r="109" spans="1:20" ht="12.75" customHeight="1">
      <c r="N109" s="30"/>
      <c r="O109" s="30"/>
      <c r="P109" s="30"/>
      <c r="Q109" s="30"/>
      <c r="R109" s="30"/>
      <c r="S109" s="30"/>
      <c r="T109" s="30"/>
    </row>
    <row r="110" spans="1:20" ht="12.75" customHeight="1">
      <c r="N110" s="30"/>
      <c r="O110" s="30"/>
      <c r="P110" s="30"/>
      <c r="Q110" s="30"/>
      <c r="R110" s="30"/>
      <c r="S110" s="30"/>
      <c r="T110" s="30"/>
    </row>
    <row r="111" spans="1:20" ht="12.75" customHeight="1">
      <c r="N111" s="30"/>
      <c r="O111" s="30"/>
      <c r="P111" s="30"/>
      <c r="Q111" s="30"/>
      <c r="R111" s="30"/>
      <c r="S111" s="30"/>
      <c r="T111" s="30"/>
    </row>
    <row r="112" spans="1:20" ht="12.75" customHeight="1">
      <c r="N112" s="30"/>
      <c r="O112" s="30"/>
      <c r="P112" s="30"/>
      <c r="Q112" s="30"/>
      <c r="R112" s="30"/>
      <c r="S112" s="30"/>
      <c r="T112" s="30"/>
    </row>
    <row r="113" spans="1:20" ht="12.75" customHeight="1">
      <c r="N113" s="30"/>
      <c r="O113" s="30"/>
      <c r="P113" s="30"/>
      <c r="Q113" s="30"/>
      <c r="R113" s="30"/>
      <c r="S113" s="30"/>
      <c r="T113" s="30"/>
    </row>
    <row r="114" spans="1:20" ht="13.5" customHeight="1">
      <c r="A114" s="80" t="s">
        <v>32</v>
      </c>
      <c r="B114" s="9"/>
      <c r="C114" s="10"/>
      <c r="D114" s="11"/>
      <c r="E114" s="40"/>
      <c r="F114" s="40"/>
      <c r="G114" s="9"/>
      <c r="H114" s="40"/>
      <c r="I114" s="40"/>
      <c r="J114" s="9"/>
      <c r="K114" s="40"/>
      <c r="L114" s="40"/>
      <c r="M114" s="12" t="s">
        <v>33</v>
      </c>
      <c r="N114" s="30"/>
      <c r="O114" s="30"/>
      <c r="P114" s="30"/>
      <c r="Q114" s="30"/>
      <c r="R114" s="30"/>
      <c r="S114" s="30"/>
      <c r="T114" s="30"/>
    </row>
    <row r="115" spans="1:20" ht="12.75" customHeight="1">
      <c r="A115" s="79" t="s">
        <v>0</v>
      </c>
      <c r="B115" s="14"/>
      <c r="C115" s="15"/>
      <c r="D115" s="7"/>
      <c r="E115" s="39"/>
      <c r="F115" s="39" t="s">
        <v>1</v>
      </c>
      <c r="G115" s="14"/>
      <c r="H115" s="39"/>
      <c r="I115" s="39"/>
      <c r="J115" s="14"/>
      <c r="K115" s="39"/>
      <c r="L115" s="39" t="s">
        <v>130</v>
      </c>
      <c r="M115" s="14"/>
      <c r="N115" s="30"/>
      <c r="O115" s="30"/>
      <c r="P115" s="30"/>
      <c r="Q115" s="30"/>
      <c r="R115" s="30"/>
      <c r="S115" s="30"/>
      <c r="T115" s="30"/>
    </row>
    <row r="116" spans="1:20">
      <c r="A116" s="80" t="s">
        <v>2</v>
      </c>
      <c r="B116" s="9"/>
      <c r="C116" s="9"/>
      <c r="D116" s="9"/>
      <c r="E116" s="40"/>
      <c r="F116" s="87" t="s">
        <v>3</v>
      </c>
      <c r="G116" s="87"/>
      <c r="H116" s="87"/>
      <c r="I116" s="87"/>
      <c r="J116" s="9" t="s">
        <v>4</v>
      </c>
      <c r="K116" s="40"/>
      <c r="L116" s="40"/>
      <c r="M116" s="9"/>
      <c r="N116" s="30"/>
      <c r="O116" s="30"/>
      <c r="P116" s="30"/>
      <c r="Q116" s="30"/>
      <c r="R116" s="30"/>
      <c r="S116" s="30"/>
      <c r="T116" s="30"/>
    </row>
    <row r="117" spans="1:20">
      <c r="A117" s="81"/>
      <c r="B117" s="1"/>
      <c r="C117" s="1"/>
      <c r="D117" s="1"/>
      <c r="E117" s="41"/>
      <c r="F117" s="88"/>
      <c r="G117" s="88"/>
      <c r="H117" s="88"/>
      <c r="I117" s="88"/>
      <c r="J117" s="15" t="s">
        <v>40</v>
      </c>
      <c r="K117" s="41" t="s">
        <v>5</v>
      </c>
      <c r="L117" s="41"/>
      <c r="M117" s="1"/>
      <c r="N117" s="30"/>
      <c r="O117" s="30"/>
      <c r="P117" s="30"/>
      <c r="Q117" s="30"/>
      <c r="R117" s="30"/>
      <c r="S117" s="30"/>
      <c r="T117" s="30"/>
    </row>
    <row r="118" spans="1:20">
      <c r="A118" s="81" t="s">
        <v>54</v>
      </c>
      <c r="B118" s="1"/>
      <c r="C118" s="77"/>
      <c r="D118" s="2"/>
      <c r="E118" s="41"/>
      <c r="F118" s="88"/>
      <c r="G118" s="88"/>
      <c r="H118" s="88"/>
      <c r="I118" s="88"/>
      <c r="J118" s="14"/>
      <c r="K118" s="41" t="s">
        <v>6</v>
      </c>
      <c r="L118" s="41"/>
      <c r="M118" s="1"/>
      <c r="N118" s="30"/>
      <c r="O118" s="30"/>
      <c r="P118" s="30"/>
      <c r="Q118" s="30"/>
      <c r="R118" s="30"/>
      <c r="S118" s="30"/>
      <c r="T118" s="30"/>
    </row>
    <row r="119" spans="1:20">
      <c r="A119" s="81"/>
      <c r="B119" s="1"/>
      <c r="C119" s="77"/>
      <c r="D119" s="2"/>
      <c r="E119" s="41"/>
      <c r="F119" s="88"/>
      <c r="G119" s="88"/>
      <c r="H119" s="88"/>
      <c r="I119" s="88"/>
      <c r="J119" s="15"/>
      <c r="K119" s="41" t="s">
        <v>55</v>
      </c>
      <c r="L119" s="41"/>
      <c r="M119" s="1"/>
      <c r="N119" s="30"/>
      <c r="O119" s="30"/>
      <c r="P119" s="30"/>
      <c r="Q119" s="30"/>
      <c r="R119" s="30"/>
      <c r="S119" s="30"/>
      <c r="T119" s="30"/>
    </row>
    <row r="120" spans="1:20">
      <c r="A120" s="79" t="s">
        <v>53</v>
      </c>
      <c r="B120" s="14"/>
      <c r="C120" s="15"/>
      <c r="D120" s="7"/>
      <c r="E120" s="39"/>
      <c r="F120" s="89"/>
      <c r="G120" s="89"/>
      <c r="H120" s="89"/>
      <c r="I120" s="89"/>
      <c r="J120" s="3" t="s">
        <v>158</v>
      </c>
      <c r="K120" s="39"/>
      <c r="L120" s="39"/>
      <c r="M120" s="14"/>
      <c r="N120" s="30"/>
      <c r="O120" s="30"/>
      <c r="P120" s="30"/>
      <c r="Q120" s="30"/>
      <c r="R120" s="30"/>
      <c r="S120" s="30"/>
      <c r="T120" s="30"/>
    </row>
    <row r="121" spans="1:20" ht="12.75" customHeight="1">
      <c r="A121" s="80"/>
      <c r="B121" s="9"/>
      <c r="C121" s="10"/>
      <c r="D121" s="11"/>
      <c r="E121" s="40"/>
      <c r="F121" s="42"/>
      <c r="G121" s="4"/>
      <c r="H121" s="42"/>
      <c r="I121" s="42"/>
      <c r="J121" s="9"/>
      <c r="K121" s="40"/>
      <c r="L121" s="40"/>
      <c r="M121" s="9"/>
      <c r="N121" s="30"/>
      <c r="O121" s="30"/>
      <c r="P121" s="30"/>
      <c r="Q121" s="30"/>
      <c r="R121" s="30"/>
      <c r="S121" s="30"/>
      <c r="T121" s="30"/>
    </row>
    <row r="122" spans="1:20" ht="12.75" customHeight="1">
      <c r="A122" s="82" t="s">
        <v>7</v>
      </c>
      <c r="B122" s="5" t="s">
        <v>8</v>
      </c>
      <c r="C122" s="5" t="s">
        <v>9</v>
      </c>
      <c r="D122" s="5" t="s">
        <v>10</v>
      </c>
      <c r="E122" s="43" t="s">
        <v>11</v>
      </c>
      <c r="F122" s="43" t="s">
        <v>12</v>
      </c>
      <c r="G122" s="5" t="s">
        <v>13</v>
      </c>
      <c r="H122" s="43" t="s">
        <v>14</v>
      </c>
      <c r="I122" s="43" t="s">
        <v>15</v>
      </c>
      <c r="J122" s="5" t="s">
        <v>16</v>
      </c>
      <c r="K122" s="43" t="s">
        <v>17</v>
      </c>
      <c r="L122" s="43" t="s">
        <v>18</v>
      </c>
      <c r="M122" s="5" t="s">
        <v>19</v>
      </c>
      <c r="N122" s="30"/>
      <c r="O122" s="30"/>
      <c r="P122" s="30"/>
      <c r="Q122" s="30"/>
      <c r="R122" s="30"/>
      <c r="S122" s="30"/>
      <c r="T122" s="30"/>
    </row>
    <row r="123" spans="1:20" ht="12.75" customHeight="1">
      <c r="B123" s="77"/>
      <c r="D123" s="17"/>
      <c r="E123" s="44"/>
      <c r="F123" s="44"/>
      <c r="G123" s="16"/>
      <c r="H123" s="44"/>
      <c r="I123" s="44"/>
      <c r="J123" s="16"/>
      <c r="K123" s="44"/>
      <c r="L123" s="44"/>
      <c r="M123" s="16"/>
      <c r="N123" s="30"/>
      <c r="O123" s="30"/>
      <c r="P123" s="30"/>
      <c r="Q123" s="30"/>
      <c r="R123" s="30"/>
      <c r="S123" s="30"/>
      <c r="T123" s="30"/>
    </row>
    <row r="124" spans="1:20" ht="12.75" customHeight="1">
      <c r="B124" s="16"/>
      <c r="E124" s="90" t="s">
        <v>37</v>
      </c>
      <c r="F124" s="90"/>
      <c r="G124" s="90"/>
      <c r="H124" s="90" t="s">
        <v>38</v>
      </c>
      <c r="I124" s="90"/>
      <c r="J124" s="90"/>
      <c r="K124" s="90" t="s">
        <v>39</v>
      </c>
      <c r="L124" s="90"/>
      <c r="M124" s="90"/>
      <c r="N124" s="30"/>
      <c r="O124" s="30"/>
      <c r="P124" s="30"/>
      <c r="Q124" s="30"/>
      <c r="R124" s="30"/>
      <c r="S124" s="30"/>
      <c r="T124" s="30"/>
    </row>
    <row r="125" spans="1:20" ht="12.75" customHeight="1">
      <c r="B125" s="16"/>
      <c r="E125" s="45" t="s">
        <v>23</v>
      </c>
      <c r="F125" s="45"/>
      <c r="G125" s="6"/>
      <c r="H125" s="45" t="s">
        <v>24</v>
      </c>
      <c r="I125" s="45"/>
      <c r="J125" s="6"/>
      <c r="K125" s="45" t="s">
        <v>24</v>
      </c>
      <c r="L125" s="45"/>
      <c r="M125" s="6"/>
      <c r="N125" s="30"/>
      <c r="O125" s="30"/>
      <c r="P125" s="30"/>
      <c r="Q125" s="30"/>
      <c r="R125" s="30"/>
      <c r="S125" s="30"/>
      <c r="T125" s="30"/>
    </row>
    <row r="126" spans="1:20" ht="28.5" customHeight="1">
      <c r="A126" s="84" t="s">
        <v>25</v>
      </c>
      <c r="B126" s="15" t="s">
        <v>26</v>
      </c>
      <c r="C126" s="15" t="s">
        <v>27</v>
      </c>
      <c r="D126" s="7" t="s">
        <v>28</v>
      </c>
      <c r="E126" s="46" t="s">
        <v>29</v>
      </c>
      <c r="F126" s="47" t="s">
        <v>30</v>
      </c>
      <c r="G126" s="15" t="s">
        <v>31</v>
      </c>
      <c r="H126" s="46" t="s">
        <v>29</v>
      </c>
      <c r="I126" s="47" t="s">
        <v>30</v>
      </c>
      <c r="J126" s="15" t="s">
        <v>31</v>
      </c>
      <c r="K126" s="46" t="s">
        <v>29</v>
      </c>
      <c r="L126" s="47" t="s">
        <v>30</v>
      </c>
      <c r="M126" s="15" t="s">
        <v>31</v>
      </c>
      <c r="N126" s="30"/>
      <c r="O126" s="30"/>
      <c r="P126" s="30"/>
      <c r="Q126" s="30"/>
      <c r="R126" s="30"/>
      <c r="S126" s="30"/>
      <c r="T126" s="30"/>
    </row>
    <row r="127" spans="1:20" ht="12.75" customHeight="1">
      <c r="A127" s="85">
        <v>1</v>
      </c>
      <c r="B127" s="16" t="s">
        <v>41</v>
      </c>
      <c r="C127" s="16" t="s">
        <v>35</v>
      </c>
      <c r="D127" s="29">
        <v>40878</v>
      </c>
      <c r="E127" s="44">
        <v>0</v>
      </c>
      <c r="F127" s="44">
        <v>0</v>
      </c>
      <c r="G127" s="13">
        <v>0</v>
      </c>
      <c r="H127" s="44">
        <v>0</v>
      </c>
      <c r="I127" s="44">
        <v>0</v>
      </c>
      <c r="J127" s="13">
        <v>0</v>
      </c>
      <c r="K127" s="44">
        <f>E89+H89-K89-E127+H127</f>
        <v>115000</v>
      </c>
      <c r="L127" s="44">
        <f>F89+I89-L89-F127+I127</f>
        <v>16784</v>
      </c>
      <c r="M127" s="13">
        <f t="shared" ref="M127:M139" si="14">L127*1000/K127</f>
        <v>145.94782608695652</v>
      </c>
      <c r="N127" s="30"/>
      <c r="O127" s="30"/>
      <c r="P127" s="30"/>
      <c r="Q127" s="30"/>
      <c r="R127" s="30"/>
      <c r="S127" s="30"/>
      <c r="T127" s="30"/>
    </row>
    <row r="128" spans="1:20" ht="12.75" customHeight="1">
      <c r="A128" s="85">
        <v>2</v>
      </c>
      <c r="B128" s="16" t="s">
        <v>41</v>
      </c>
      <c r="C128" s="16" t="s">
        <v>35</v>
      </c>
      <c r="D128" s="29">
        <v>40909</v>
      </c>
      <c r="E128" s="44">
        <v>0</v>
      </c>
      <c r="F128" s="44">
        <v>0</v>
      </c>
      <c r="G128" s="13">
        <v>0</v>
      </c>
      <c r="H128" s="44">
        <v>0</v>
      </c>
      <c r="I128" s="44">
        <v>0</v>
      </c>
      <c r="J128" s="13">
        <v>0</v>
      </c>
      <c r="K128" s="44">
        <v>114999</v>
      </c>
      <c r="L128" s="44">
        <v>14746</v>
      </c>
      <c r="M128" s="13">
        <f t="shared" si="14"/>
        <v>128.22720197566935</v>
      </c>
      <c r="N128" s="30"/>
      <c r="O128" s="30"/>
      <c r="P128" s="30"/>
      <c r="Q128" s="30"/>
      <c r="R128" s="30"/>
      <c r="S128" s="30"/>
      <c r="T128" s="30"/>
    </row>
    <row r="129" spans="1:20" ht="12.75" customHeight="1">
      <c r="A129" s="85">
        <v>3</v>
      </c>
      <c r="B129" s="16" t="s">
        <v>41</v>
      </c>
      <c r="C129" s="16" t="s">
        <v>35</v>
      </c>
      <c r="D129" s="29">
        <v>40940</v>
      </c>
      <c r="E129" s="44">
        <v>0</v>
      </c>
      <c r="F129" s="44">
        <v>0</v>
      </c>
      <c r="G129" s="13">
        <v>0</v>
      </c>
      <c r="H129" s="44">
        <v>0</v>
      </c>
      <c r="I129" s="44">
        <v>0</v>
      </c>
      <c r="J129" s="13">
        <v>0</v>
      </c>
      <c r="K129" s="44">
        <v>114999</v>
      </c>
      <c r="L129" s="44">
        <v>13852</v>
      </c>
      <c r="M129" s="13">
        <f t="shared" si="14"/>
        <v>120.4532213323594</v>
      </c>
      <c r="N129" s="30"/>
      <c r="O129" s="30"/>
      <c r="P129" s="30"/>
      <c r="Q129" s="30"/>
      <c r="R129" s="30"/>
      <c r="S129" s="30"/>
      <c r="T129" s="30"/>
    </row>
    <row r="130" spans="1:20" ht="12.75" customHeight="1">
      <c r="A130" s="85">
        <v>4</v>
      </c>
      <c r="B130" s="16" t="s">
        <v>41</v>
      </c>
      <c r="C130" s="16" t="s">
        <v>35</v>
      </c>
      <c r="D130" s="29">
        <v>40969</v>
      </c>
      <c r="E130" s="44">
        <v>0</v>
      </c>
      <c r="F130" s="44">
        <v>0</v>
      </c>
      <c r="G130" s="13">
        <v>0</v>
      </c>
      <c r="H130" s="44">
        <v>0</v>
      </c>
      <c r="I130" s="44">
        <v>0</v>
      </c>
      <c r="J130" s="13">
        <v>0</v>
      </c>
      <c r="K130" s="44">
        <v>115001</v>
      </c>
      <c r="L130" s="44">
        <v>12852</v>
      </c>
      <c r="M130" s="13">
        <f t="shared" si="14"/>
        <v>111.75554995173955</v>
      </c>
      <c r="N130" s="30"/>
      <c r="O130" s="30"/>
      <c r="P130" s="30"/>
      <c r="Q130" s="30"/>
      <c r="R130" s="30"/>
      <c r="S130" s="30"/>
      <c r="T130" s="30"/>
    </row>
    <row r="131" spans="1:20" ht="12.75" customHeight="1">
      <c r="A131" s="85">
        <v>5</v>
      </c>
      <c r="B131" s="16" t="s">
        <v>41</v>
      </c>
      <c r="C131" s="16" t="s">
        <v>35</v>
      </c>
      <c r="D131" s="29">
        <v>41000</v>
      </c>
      <c r="E131" s="44">
        <v>0</v>
      </c>
      <c r="F131" s="44">
        <v>0</v>
      </c>
      <c r="G131" s="13">
        <v>0</v>
      </c>
      <c r="H131" s="44">
        <v>0</v>
      </c>
      <c r="I131" s="44">
        <v>0</v>
      </c>
      <c r="J131" s="13">
        <v>0</v>
      </c>
      <c r="K131" s="44">
        <v>115001</v>
      </c>
      <c r="L131" s="44">
        <v>12229</v>
      </c>
      <c r="M131" s="13">
        <f t="shared" si="14"/>
        <v>106.33820575473257</v>
      </c>
      <c r="N131" s="30"/>
      <c r="O131" s="30"/>
      <c r="P131" s="30"/>
      <c r="Q131" s="30"/>
      <c r="R131" s="30"/>
      <c r="S131" s="30"/>
      <c r="T131" s="30"/>
    </row>
    <row r="132" spans="1:20" ht="12.75" customHeight="1">
      <c r="A132" s="85">
        <v>6</v>
      </c>
      <c r="B132" s="16" t="s">
        <v>41</v>
      </c>
      <c r="C132" s="16" t="s">
        <v>35</v>
      </c>
      <c r="D132" s="29">
        <v>41030</v>
      </c>
      <c r="E132" s="44">
        <v>0</v>
      </c>
      <c r="F132" s="44">
        <v>0</v>
      </c>
      <c r="G132" s="13">
        <v>0</v>
      </c>
      <c r="H132" s="44">
        <v>0</v>
      </c>
      <c r="I132" s="44">
        <v>0</v>
      </c>
      <c r="J132" s="13">
        <v>0</v>
      </c>
      <c r="K132" s="44">
        <v>115000</v>
      </c>
      <c r="L132" s="44">
        <v>11876</v>
      </c>
      <c r="M132" s="13">
        <f t="shared" si="14"/>
        <v>103.2695652173913</v>
      </c>
      <c r="N132" s="30"/>
      <c r="O132" s="30"/>
      <c r="P132" s="30"/>
      <c r="Q132" s="30"/>
      <c r="R132" s="30"/>
      <c r="S132" s="30"/>
      <c r="T132" s="30"/>
    </row>
    <row r="133" spans="1:20" ht="12.75" customHeight="1">
      <c r="A133" s="85">
        <v>7</v>
      </c>
      <c r="B133" s="16" t="s">
        <v>41</v>
      </c>
      <c r="C133" s="16" t="s">
        <v>35</v>
      </c>
      <c r="D133" s="29">
        <v>41061</v>
      </c>
      <c r="E133" s="44">
        <v>0</v>
      </c>
      <c r="F133" s="44">
        <v>0</v>
      </c>
      <c r="G133" s="13">
        <v>0</v>
      </c>
      <c r="H133" s="44">
        <v>0</v>
      </c>
      <c r="I133" s="44">
        <v>0</v>
      </c>
      <c r="J133" s="13">
        <v>0</v>
      </c>
      <c r="K133" s="44">
        <v>115000</v>
      </c>
      <c r="L133" s="44">
        <v>11658</v>
      </c>
      <c r="M133" s="13">
        <f t="shared" si="14"/>
        <v>101.37391304347825</v>
      </c>
      <c r="N133" s="30"/>
      <c r="O133" s="30"/>
      <c r="P133" s="30"/>
      <c r="Q133" s="30"/>
      <c r="R133" s="30"/>
      <c r="S133" s="30"/>
      <c r="T133" s="30"/>
    </row>
    <row r="134" spans="1:20" ht="12.75" customHeight="1">
      <c r="A134" s="85">
        <v>8</v>
      </c>
      <c r="B134" s="16" t="s">
        <v>41</v>
      </c>
      <c r="C134" s="16" t="s">
        <v>35</v>
      </c>
      <c r="D134" s="29">
        <v>41091</v>
      </c>
      <c r="E134" s="44">
        <v>0</v>
      </c>
      <c r="F134" s="44">
        <v>0</v>
      </c>
      <c r="G134" s="13">
        <v>0</v>
      </c>
      <c r="H134" s="44">
        <v>0</v>
      </c>
      <c r="I134" s="44">
        <v>0</v>
      </c>
      <c r="J134" s="13">
        <v>0</v>
      </c>
      <c r="K134" s="44">
        <v>115000</v>
      </c>
      <c r="L134" s="44">
        <v>11527</v>
      </c>
      <c r="M134" s="13">
        <f t="shared" si="14"/>
        <v>100.23478260869565</v>
      </c>
      <c r="N134" s="30"/>
      <c r="O134" s="30"/>
      <c r="P134" s="30"/>
      <c r="Q134" s="30"/>
      <c r="R134" s="30"/>
      <c r="S134" s="30"/>
      <c r="T134" s="30"/>
    </row>
    <row r="135" spans="1:20" ht="12.75" customHeight="1">
      <c r="A135" s="85">
        <v>9</v>
      </c>
      <c r="B135" s="16" t="s">
        <v>41</v>
      </c>
      <c r="C135" s="16" t="s">
        <v>35</v>
      </c>
      <c r="D135" s="29">
        <v>41122</v>
      </c>
      <c r="E135" s="44">
        <v>0</v>
      </c>
      <c r="F135" s="44">
        <v>0</v>
      </c>
      <c r="G135" s="13">
        <v>0</v>
      </c>
      <c r="H135" s="44">
        <v>0</v>
      </c>
      <c r="I135" s="44">
        <v>0</v>
      </c>
      <c r="J135" s="13">
        <v>0</v>
      </c>
      <c r="K135" s="44">
        <v>115000</v>
      </c>
      <c r="L135" s="44">
        <v>11449</v>
      </c>
      <c r="M135" s="13">
        <f t="shared" si="14"/>
        <v>99.556521739130432</v>
      </c>
      <c r="N135" s="30"/>
      <c r="O135" s="30"/>
      <c r="P135" s="30"/>
      <c r="Q135" s="30"/>
      <c r="R135" s="30"/>
      <c r="S135" s="30"/>
      <c r="T135" s="30"/>
    </row>
    <row r="136" spans="1:20" ht="12.75" customHeight="1">
      <c r="A136" s="85">
        <v>10</v>
      </c>
      <c r="B136" s="16" t="s">
        <v>41</v>
      </c>
      <c r="C136" s="16" t="s">
        <v>35</v>
      </c>
      <c r="D136" s="29">
        <v>41153</v>
      </c>
      <c r="E136" s="44">
        <v>0</v>
      </c>
      <c r="F136" s="44">
        <v>0</v>
      </c>
      <c r="G136" s="13">
        <v>0</v>
      </c>
      <c r="H136" s="44">
        <v>0</v>
      </c>
      <c r="I136" s="44">
        <v>0</v>
      </c>
      <c r="J136" s="13">
        <v>0</v>
      </c>
      <c r="K136" s="44">
        <v>115000</v>
      </c>
      <c r="L136" s="44">
        <v>11408</v>
      </c>
      <c r="M136" s="13">
        <f t="shared" si="14"/>
        <v>99.2</v>
      </c>
      <c r="N136" s="30"/>
      <c r="O136" s="30"/>
      <c r="P136" s="30"/>
      <c r="Q136" s="30"/>
      <c r="R136" s="30"/>
      <c r="S136" s="30"/>
      <c r="T136" s="30"/>
    </row>
    <row r="137" spans="1:20" ht="12.75" customHeight="1">
      <c r="A137" s="85">
        <v>11</v>
      </c>
      <c r="B137" s="16" t="s">
        <v>41</v>
      </c>
      <c r="C137" s="16" t="s">
        <v>35</v>
      </c>
      <c r="D137" s="29">
        <v>41183</v>
      </c>
      <c r="E137" s="44">
        <v>0</v>
      </c>
      <c r="F137" s="44">
        <v>0</v>
      </c>
      <c r="G137" s="13">
        <v>0</v>
      </c>
      <c r="H137" s="44">
        <v>0</v>
      </c>
      <c r="I137" s="44">
        <v>0</v>
      </c>
      <c r="J137" s="13">
        <v>0</v>
      </c>
      <c r="K137" s="44">
        <v>115000</v>
      </c>
      <c r="L137" s="44">
        <v>11382</v>
      </c>
      <c r="M137" s="13">
        <f t="shared" si="14"/>
        <v>98.973913043478262</v>
      </c>
      <c r="N137" s="30"/>
      <c r="O137" s="30"/>
      <c r="P137" s="30"/>
      <c r="Q137" s="30"/>
      <c r="R137" s="30"/>
      <c r="S137" s="30"/>
      <c r="T137" s="30"/>
    </row>
    <row r="138" spans="1:20" ht="12.75" customHeight="1">
      <c r="A138" s="85">
        <v>12</v>
      </c>
      <c r="B138" s="16" t="s">
        <v>41</v>
      </c>
      <c r="C138" s="16" t="s">
        <v>35</v>
      </c>
      <c r="D138" s="29">
        <v>41214</v>
      </c>
      <c r="E138" s="44">
        <v>0</v>
      </c>
      <c r="F138" s="44">
        <v>0</v>
      </c>
      <c r="G138" s="13">
        <v>0</v>
      </c>
      <c r="H138" s="44">
        <v>0</v>
      </c>
      <c r="I138" s="44">
        <v>0</v>
      </c>
      <c r="J138" s="13">
        <v>0</v>
      </c>
      <c r="K138" s="44">
        <v>115000</v>
      </c>
      <c r="L138" s="44">
        <v>11369</v>
      </c>
      <c r="M138" s="13">
        <f t="shared" si="14"/>
        <v>98.860869565217385</v>
      </c>
      <c r="N138" s="30"/>
      <c r="O138" s="30"/>
      <c r="P138" s="30"/>
      <c r="Q138" s="30"/>
      <c r="R138" s="30"/>
      <c r="S138" s="30"/>
      <c r="T138" s="30"/>
    </row>
    <row r="139" spans="1:20" ht="12.75" customHeight="1">
      <c r="A139" s="85">
        <v>13</v>
      </c>
      <c r="B139" s="16" t="s">
        <v>41</v>
      </c>
      <c r="C139" s="16" t="s">
        <v>35</v>
      </c>
      <c r="D139" s="29">
        <v>41244</v>
      </c>
      <c r="E139" s="44">
        <v>0</v>
      </c>
      <c r="F139" s="44">
        <v>0</v>
      </c>
      <c r="G139" s="13">
        <v>0</v>
      </c>
      <c r="H139" s="44">
        <v>0</v>
      </c>
      <c r="I139" s="44">
        <v>0</v>
      </c>
      <c r="J139" s="13">
        <v>0</v>
      </c>
      <c r="K139" s="44">
        <v>115000</v>
      </c>
      <c r="L139" s="44">
        <v>11360</v>
      </c>
      <c r="M139" s="13">
        <f t="shared" si="14"/>
        <v>98.782608695652172</v>
      </c>
      <c r="N139" s="30"/>
      <c r="O139" s="30"/>
      <c r="P139" s="30"/>
      <c r="Q139" s="30"/>
      <c r="R139" s="30"/>
      <c r="S139" s="30"/>
      <c r="T139" s="30"/>
    </row>
    <row r="140" spans="1:20" ht="12.75" customHeight="1">
      <c r="N140" s="30"/>
      <c r="O140" s="30"/>
      <c r="P140" s="30"/>
      <c r="Q140" s="30"/>
      <c r="R140" s="30"/>
      <c r="S140" s="30"/>
      <c r="T140" s="30"/>
    </row>
    <row r="141" spans="1:20" ht="12.75" customHeight="1">
      <c r="A141" s="85">
        <v>14</v>
      </c>
      <c r="B141" s="16" t="s">
        <v>44</v>
      </c>
      <c r="C141" s="16"/>
      <c r="D141" s="29"/>
      <c r="E141" s="44"/>
      <c r="F141" s="44"/>
      <c r="G141" s="13"/>
      <c r="H141" s="44"/>
      <c r="I141" s="44"/>
      <c r="J141" s="13"/>
      <c r="K141" s="44">
        <f>ROUND(SUM(K127:K139),0)</f>
        <v>1495000</v>
      </c>
      <c r="L141" s="44">
        <f>ROUND(SUM(L127:L139),0)</f>
        <v>162492</v>
      </c>
      <c r="M141" s="13"/>
      <c r="N141" s="30"/>
      <c r="O141" s="30"/>
      <c r="P141" s="30"/>
      <c r="Q141" s="30"/>
      <c r="R141" s="30"/>
      <c r="S141" s="30"/>
      <c r="T141" s="30"/>
    </row>
    <row r="142" spans="1:20" ht="12.75" customHeight="1">
      <c r="N142" s="30"/>
      <c r="O142" s="30"/>
      <c r="P142" s="30"/>
      <c r="Q142" s="30"/>
      <c r="R142" s="30"/>
      <c r="S142" s="30"/>
      <c r="T142" s="30"/>
    </row>
    <row r="143" spans="1:20" ht="12.75" customHeight="1">
      <c r="A143" s="85">
        <v>15</v>
      </c>
      <c r="B143" s="16" t="s">
        <v>41</v>
      </c>
      <c r="C143" s="16" t="s">
        <v>35</v>
      </c>
      <c r="D143" s="29" t="s">
        <v>36</v>
      </c>
      <c r="K143" s="49">
        <f>ROUND(AVERAGE(K127:K139),0)</f>
        <v>115000</v>
      </c>
      <c r="L143" s="49">
        <f>ROUND(AVERAGE(L127:L139),0)</f>
        <v>12499</v>
      </c>
      <c r="M143" s="13">
        <f>ROUND(IF(K143=0,0,L143*1000/K143),2)</f>
        <v>108.69</v>
      </c>
      <c r="N143" s="30"/>
      <c r="O143" s="30"/>
      <c r="P143" s="30"/>
      <c r="Q143" s="30"/>
      <c r="R143" s="30"/>
      <c r="S143" s="30"/>
      <c r="T143" s="30"/>
    </row>
    <row r="144" spans="1:20" ht="12.75" customHeight="1">
      <c r="N144" s="30"/>
      <c r="O144" s="30"/>
      <c r="P144" s="30"/>
      <c r="Q144" s="30"/>
      <c r="R144" s="30"/>
      <c r="S144" s="30"/>
      <c r="T144" s="30"/>
    </row>
    <row r="145" spans="1:20" ht="12.75" customHeight="1">
      <c r="N145" s="30"/>
      <c r="O145" s="30"/>
      <c r="P145" s="30"/>
      <c r="Q145" s="30"/>
      <c r="R145" s="30"/>
      <c r="S145" s="30"/>
      <c r="T145" s="30"/>
    </row>
    <row r="146" spans="1:20" ht="12.75" customHeight="1">
      <c r="N146" s="30"/>
      <c r="O146" s="30"/>
      <c r="P146" s="30"/>
      <c r="Q146" s="30"/>
      <c r="R146" s="30"/>
      <c r="S146" s="30"/>
      <c r="T146" s="30"/>
    </row>
    <row r="147" spans="1:20" ht="12.75" customHeight="1">
      <c r="N147" s="30"/>
      <c r="O147" s="30"/>
      <c r="P147" s="30"/>
      <c r="Q147" s="30"/>
      <c r="R147" s="30"/>
      <c r="S147" s="30"/>
      <c r="T147" s="30"/>
    </row>
    <row r="148" spans="1:20" ht="12.75" customHeight="1">
      <c r="N148" s="30"/>
      <c r="O148" s="30"/>
      <c r="P148" s="30"/>
      <c r="Q148" s="30"/>
      <c r="R148" s="30"/>
      <c r="S148" s="30"/>
      <c r="T148" s="30"/>
    </row>
    <row r="149" spans="1:20" ht="12.75" customHeight="1">
      <c r="N149" s="30"/>
      <c r="O149" s="30"/>
      <c r="P149" s="30"/>
      <c r="Q149" s="30"/>
      <c r="R149" s="30"/>
      <c r="S149" s="30"/>
      <c r="T149" s="30"/>
    </row>
    <row r="150" spans="1:20" ht="12.75" customHeight="1">
      <c r="N150" s="30"/>
      <c r="O150" s="30"/>
      <c r="P150" s="30"/>
      <c r="Q150" s="30"/>
      <c r="R150" s="30"/>
      <c r="S150" s="30"/>
      <c r="T150" s="30"/>
    </row>
    <row r="151" spans="1:20" ht="12.75" customHeight="1">
      <c r="N151" s="30"/>
      <c r="O151" s="30"/>
      <c r="P151" s="30"/>
      <c r="Q151" s="30"/>
      <c r="R151" s="30"/>
      <c r="S151" s="30"/>
      <c r="T151" s="30"/>
    </row>
    <row r="152" spans="1:20" ht="13.5" customHeight="1">
      <c r="A152" s="80" t="s">
        <v>32</v>
      </c>
      <c r="B152" s="9"/>
      <c r="C152" s="10"/>
      <c r="D152" s="11"/>
      <c r="E152" s="40"/>
      <c r="F152" s="40"/>
      <c r="G152" s="9"/>
      <c r="H152" s="40"/>
      <c r="I152" s="40"/>
      <c r="J152" s="9"/>
      <c r="K152" s="40"/>
      <c r="L152" s="40"/>
      <c r="M152" s="12" t="s">
        <v>33</v>
      </c>
      <c r="N152" s="30"/>
      <c r="O152" s="30"/>
      <c r="P152" s="30"/>
      <c r="Q152" s="30"/>
      <c r="R152" s="30"/>
      <c r="S152" s="30"/>
      <c r="T152" s="30"/>
    </row>
    <row r="153" spans="1:20" ht="12.75" customHeight="1">
      <c r="A153" s="79" t="s">
        <v>0</v>
      </c>
      <c r="B153" s="14"/>
      <c r="C153" s="15"/>
      <c r="D153" s="7"/>
      <c r="E153" s="39"/>
      <c r="F153" s="39" t="s">
        <v>1</v>
      </c>
      <c r="G153" s="14"/>
      <c r="H153" s="39"/>
      <c r="I153" s="39"/>
      <c r="J153" s="14"/>
      <c r="K153" s="39"/>
      <c r="L153" s="39" t="s">
        <v>131</v>
      </c>
      <c r="M153" s="14"/>
      <c r="N153" s="30"/>
      <c r="O153" s="30"/>
      <c r="P153" s="30"/>
      <c r="Q153" s="30"/>
      <c r="R153" s="30"/>
      <c r="S153" s="30"/>
      <c r="T153" s="30"/>
    </row>
    <row r="154" spans="1:20">
      <c r="A154" s="80" t="s">
        <v>2</v>
      </c>
      <c r="B154" s="9"/>
      <c r="C154" s="9"/>
      <c r="D154" s="9"/>
      <c r="E154" s="40"/>
      <c r="F154" s="87" t="s">
        <v>3</v>
      </c>
      <c r="G154" s="87"/>
      <c r="H154" s="87"/>
      <c r="I154" s="87"/>
      <c r="J154" s="9" t="s">
        <v>4</v>
      </c>
      <c r="K154" s="40"/>
      <c r="L154" s="40"/>
      <c r="M154" s="9"/>
      <c r="N154" s="30"/>
      <c r="O154" s="30"/>
      <c r="P154" s="30"/>
      <c r="Q154" s="30"/>
      <c r="R154" s="30"/>
      <c r="S154" s="30"/>
      <c r="T154" s="30"/>
    </row>
    <row r="155" spans="1:20">
      <c r="A155" s="81"/>
      <c r="B155" s="1"/>
      <c r="C155" s="1"/>
      <c r="D155" s="1"/>
      <c r="E155" s="41"/>
      <c r="F155" s="88"/>
      <c r="G155" s="88"/>
      <c r="H155" s="88"/>
      <c r="I155" s="88"/>
      <c r="J155" s="15" t="s">
        <v>40</v>
      </c>
      <c r="K155" s="41" t="s">
        <v>5</v>
      </c>
      <c r="L155" s="41"/>
      <c r="M155" s="1"/>
      <c r="N155" s="30"/>
      <c r="O155" s="30"/>
      <c r="P155" s="30"/>
      <c r="Q155" s="30"/>
      <c r="R155" s="30"/>
      <c r="S155" s="30"/>
      <c r="T155" s="30"/>
    </row>
    <row r="156" spans="1:20">
      <c r="A156" s="81" t="s">
        <v>54</v>
      </c>
      <c r="B156" s="1"/>
      <c r="C156" s="77"/>
      <c r="D156" s="2"/>
      <c r="E156" s="41"/>
      <c r="F156" s="88"/>
      <c r="G156" s="88"/>
      <c r="H156" s="88"/>
      <c r="I156" s="88"/>
      <c r="J156" s="14"/>
      <c r="K156" s="41" t="s">
        <v>6</v>
      </c>
      <c r="L156" s="41"/>
      <c r="M156" s="1"/>
      <c r="N156" s="30"/>
      <c r="O156" s="30"/>
      <c r="P156" s="30"/>
      <c r="Q156" s="30"/>
      <c r="R156" s="30"/>
      <c r="S156" s="30"/>
      <c r="T156" s="30"/>
    </row>
    <row r="157" spans="1:20">
      <c r="A157" s="81"/>
      <c r="B157" s="1"/>
      <c r="C157" s="77"/>
      <c r="D157" s="2"/>
      <c r="E157" s="41"/>
      <c r="F157" s="88"/>
      <c r="G157" s="88"/>
      <c r="H157" s="88"/>
      <c r="I157" s="88"/>
      <c r="J157" s="15"/>
      <c r="K157" s="41" t="s">
        <v>55</v>
      </c>
      <c r="L157" s="41"/>
      <c r="M157" s="1"/>
      <c r="N157" s="30"/>
      <c r="O157" s="30"/>
      <c r="P157" s="30"/>
      <c r="Q157" s="30"/>
      <c r="R157" s="30"/>
      <c r="S157" s="30"/>
      <c r="T157" s="30"/>
    </row>
    <row r="158" spans="1:20">
      <c r="A158" s="79" t="s">
        <v>53</v>
      </c>
      <c r="B158" s="14"/>
      <c r="C158" s="15"/>
      <c r="D158" s="7"/>
      <c r="E158" s="39"/>
      <c r="F158" s="89"/>
      <c r="G158" s="89"/>
      <c r="H158" s="89"/>
      <c r="I158" s="89"/>
      <c r="J158" s="3" t="s">
        <v>158</v>
      </c>
      <c r="K158" s="39"/>
      <c r="L158" s="39"/>
      <c r="M158" s="14"/>
      <c r="N158" s="30"/>
      <c r="O158" s="30"/>
      <c r="P158" s="30"/>
      <c r="Q158" s="30"/>
      <c r="R158" s="30"/>
      <c r="S158" s="30"/>
      <c r="T158" s="30"/>
    </row>
    <row r="159" spans="1:20" ht="12.75" customHeight="1">
      <c r="A159" s="80"/>
      <c r="B159" s="9"/>
      <c r="C159" s="10"/>
      <c r="D159" s="11"/>
      <c r="E159" s="40"/>
      <c r="F159" s="42"/>
      <c r="G159" s="4"/>
      <c r="H159" s="42"/>
      <c r="I159" s="42"/>
      <c r="J159" s="9"/>
      <c r="K159" s="40"/>
      <c r="L159" s="40"/>
      <c r="M159" s="9"/>
      <c r="N159" s="30"/>
      <c r="O159" s="30"/>
      <c r="P159" s="30"/>
      <c r="Q159" s="30"/>
      <c r="R159" s="30"/>
      <c r="S159" s="30"/>
      <c r="T159" s="30"/>
    </row>
    <row r="160" spans="1:20" ht="12.75" customHeight="1">
      <c r="A160" s="82" t="s">
        <v>7</v>
      </c>
      <c r="B160" s="5" t="s">
        <v>8</v>
      </c>
      <c r="C160" s="5" t="s">
        <v>9</v>
      </c>
      <c r="D160" s="5" t="s">
        <v>10</v>
      </c>
      <c r="E160" s="43" t="s">
        <v>11</v>
      </c>
      <c r="F160" s="43" t="s">
        <v>12</v>
      </c>
      <c r="G160" s="5" t="s">
        <v>13</v>
      </c>
      <c r="H160" s="43" t="s">
        <v>14</v>
      </c>
      <c r="I160" s="43" t="s">
        <v>15</v>
      </c>
      <c r="J160" s="5" t="s">
        <v>16</v>
      </c>
      <c r="K160" s="43" t="s">
        <v>17</v>
      </c>
      <c r="L160" s="43" t="s">
        <v>18</v>
      </c>
      <c r="M160" s="5" t="s">
        <v>19</v>
      </c>
      <c r="N160" s="30"/>
      <c r="O160" s="30"/>
      <c r="P160" s="30"/>
      <c r="Q160" s="30"/>
      <c r="R160" s="30"/>
      <c r="S160" s="30"/>
      <c r="T160" s="30"/>
    </row>
    <row r="161" spans="1:20" ht="12.75" customHeight="1">
      <c r="B161" s="77"/>
      <c r="D161" s="17"/>
      <c r="E161" s="44"/>
      <c r="F161" s="44"/>
      <c r="G161" s="16"/>
      <c r="H161" s="44"/>
      <c r="I161" s="44"/>
      <c r="J161" s="16"/>
      <c r="K161" s="44"/>
      <c r="L161" s="44"/>
      <c r="M161" s="16"/>
      <c r="N161" s="30"/>
      <c r="O161" s="30"/>
      <c r="P161" s="30"/>
      <c r="Q161" s="30"/>
      <c r="R161" s="30"/>
      <c r="S161" s="30"/>
      <c r="T161" s="30"/>
    </row>
    <row r="162" spans="1:20" ht="12.75" customHeight="1">
      <c r="B162" s="16"/>
      <c r="E162" s="90" t="s">
        <v>20</v>
      </c>
      <c r="F162" s="90"/>
      <c r="G162" s="90"/>
      <c r="H162" s="90" t="s">
        <v>21</v>
      </c>
      <c r="I162" s="90"/>
      <c r="J162" s="90"/>
      <c r="K162" s="90" t="s">
        <v>22</v>
      </c>
      <c r="L162" s="90"/>
      <c r="M162" s="90"/>
      <c r="N162" s="30"/>
      <c r="O162" s="30"/>
      <c r="P162" s="30"/>
      <c r="Q162" s="30"/>
      <c r="R162" s="30"/>
      <c r="S162" s="30"/>
      <c r="T162" s="30"/>
    </row>
    <row r="163" spans="1:20" ht="12.75" customHeight="1">
      <c r="B163" s="16"/>
      <c r="E163" s="45" t="s">
        <v>23</v>
      </c>
      <c r="F163" s="45"/>
      <c r="G163" s="6"/>
      <c r="H163" s="45" t="s">
        <v>24</v>
      </c>
      <c r="I163" s="45"/>
      <c r="J163" s="6"/>
      <c r="K163" s="45" t="s">
        <v>24</v>
      </c>
      <c r="L163" s="45"/>
      <c r="M163" s="6"/>
      <c r="N163" s="30"/>
      <c r="O163" s="30"/>
      <c r="P163" s="30"/>
      <c r="Q163" s="30"/>
      <c r="R163" s="30"/>
      <c r="S163" s="30"/>
      <c r="T163" s="30"/>
    </row>
    <row r="164" spans="1:20" ht="28.5" customHeight="1">
      <c r="A164" s="84" t="s">
        <v>25</v>
      </c>
      <c r="B164" s="15" t="s">
        <v>26</v>
      </c>
      <c r="C164" s="15" t="s">
        <v>27</v>
      </c>
      <c r="D164" s="7" t="s">
        <v>28</v>
      </c>
      <c r="E164" s="46" t="s">
        <v>29</v>
      </c>
      <c r="F164" s="47" t="s">
        <v>30</v>
      </c>
      <c r="G164" s="15" t="s">
        <v>31</v>
      </c>
      <c r="H164" s="46" t="s">
        <v>29</v>
      </c>
      <c r="I164" s="47" t="s">
        <v>30</v>
      </c>
      <c r="J164" s="15" t="s">
        <v>31</v>
      </c>
      <c r="K164" s="46" t="s">
        <v>29</v>
      </c>
      <c r="L164" s="47" t="s">
        <v>30</v>
      </c>
      <c r="M164" s="15" t="s">
        <v>31</v>
      </c>
      <c r="N164" s="30"/>
      <c r="O164" s="30"/>
      <c r="P164" s="30"/>
      <c r="Q164" s="30"/>
      <c r="R164" s="30"/>
      <c r="S164" s="30"/>
      <c r="T164" s="30"/>
    </row>
    <row r="165" spans="1:20" ht="12.75" customHeight="1">
      <c r="A165" s="85">
        <v>1</v>
      </c>
      <c r="B165" s="16" t="s">
        <v>42</v>
      </c>
      <c r="C165" s="16" t="s">
        <v>35</v>
      </c>
      <c r="D165" s="29">
        <v>40878</v>
      </c>
      <c r="E165" s="44">
        <f>E557</f>
        <v>11577</v>
      </c>
      <c r="F165" s="44">
        <f>F557</f>
        <v>1177</v>
      </c>
      <c r="G165" s="13">
        <f t="shared" ref="G165:G166" si="15">F165*1000/E165</f>
        <v>101.66709855748466</v>
      </c>
      <c r="H165" s="44">
        <f t="shared" ref="H165:I165" si="16">H557</f>
        <v>11000</v>
      </c>
      <c r="I165" s="44">
        <f t="shared" si="16"/>
        <v>1082</v>
      </c>
      <c r="J165" s="13">
        <f t="shared" ref="J165:J166" si="17">I165*1000/H165</f>
        <v>98.36363636363636</v>
      </c>
      <c r="K165" s="44">
        <f>K557</f>
        <v>577</v>
      </c>
      <c r="L165" s="44">
        <f>L557</f>
        <v>58</v>
      </c>
      <c r="M165" s="13">
        <f t="shared" ref="M165:M166" si="18">L165*1000/K165</f>
        <v>100.51993067590988</v>
      </c>
      <c r="N165" s="30"/>
      <c r="O165" s="30"/>
      <c r="P165" s="30"/>
      <c r="Q165" s="30"/>
      <c r="R165" s="30"/>
      <c r="S165" s="30"/>
      <c r="T165" s="30"/>
    </row>
    <row r="166" spans="1:20" ht="12.75" customHeight="1">
      <c r="A166" s="85">
        <v>2</v>
      </c>
      <c r="B166" s="16" t="s">
        <v>42</v>
      </c>
      <c r="C166" s="16" t="s">
        <v>35</v>
      </c>
      <c r="D166" s="29">
        <v>40909</v>
      </c>
      <c r="E166" s="44">
        <f t="shared" ref="E166:F177" si="19">K203</f>
        <v>22000</v>
      </c>
      <c r="F166" s="44">
        <f t="shared" si="19"/>
        <v>2201</v>
      </c>
      <c r="G166" s="13">
        <f t="shared" si="15"/>
        <v>100.04545454545455</v>
      </c>
      <c r="H166" s="44">
        <v>768</v>
      </c>
      <c r="I166" s="44">
        <v>85</v>
      </c>
      <c r="J166" s="13">
        <f t="shared" si="17"/>
        <v>110.67708333333333</v>
      </c>
      <c r="K166" s="44">
        <v>2768</v>
      </c>
      <c r="L166" s="44">
        <v>278</v>
      </c>
      <c r="M166" s="13">
        <f t="shared" si="18"/>
        <v>100.43352601156069</v>
      </c>
      <c r="N166" s="30"/>
      <c r="O166" s="30"/>
      <c r="P166" s="30"/>
      <c r="Q166" s="30"/>
      <c r="R166" s="30"/>
      <c r="S166" s="30"/>
      <c r="T166" s="30"/>
    </row>
    <row r="167" spans="1:20" ht="12.75" customHeight="1">
      <c r="A167" s="85">
        <v>3</v>
      </c>
      <c r="B167" s="16" t="s">
        <v>42</v>
      </c>
      <c r="C167" s="16" t="s">
        <v>35</v>
      </c>
      <c r="D167" s="29">
        <v>40940</v>
      </c>
      <c r="E167" s="44">
        <f t="shared" ref="E167:E177" si="20">K204</f>
        <v>20000</v>
      </c>
      <c r="F167" s="44">
        <f t="shared" si="19"/>
        <v>2008</v>
      </c>
      <c r="G167" s="13">
        <f t="shared" ref="G167:G177" si="21">F167*1000/E167</f>
        <v>100.4</v>
      </c>
      <c r="H167" s="44">
        <v>1411</v>
      </c>
      <c r="I167" s="44">
        <v>156</v>
      </c>
      <c r="J167" s="13">
        <f t="shared" ref="J167:J177" si="22">I167*1000/H167</f>
        <v>110.5598866052445</v>
      </c>
      <c r="K167" s="44">
        <v>1411</v>
      </c>
      <c r="L167" s="44">
        <v>143</v>
      </c>
      <c r="M167" s="13">
        <f t="shared" ref="M167:M177" si="23">L167*1000/K167</f>
        <v>101.34656272147413</v>
      </c>
      <c r="N167" s="30"/>
      <c r="O167" s="30"/>
      <c r="P167" s="30"/>
      <c r="Q167" s="30"/>
      <c r="R167" s="30"/>
      <c r="S167" s="30"/>
      <c r="T167" s="30"/>
    </row>
    <row r="168" spans="1:20" ht="12.75" customHeight="1">
      <c r="A168" s="85">
        <v>4</v>
      </c>
      <c r="B168" s="16" t="s">
        <v>42</v>
      </c>
      <c r="C168" s="16" t="s">
        <v>35</v>
      </c>
      <c r="D168" s="29">
        <v>40969</v>
      </c>
      <c r="E168" s="44">
        <f t="shared" si="20"/>
        <v>20000</v>
      </c>
      <c r="F168" s="44">
        <f t="shared" si="19"/>
        <v>2021</v>
      </c>
      <c r="G168" s="13">
        <f t="shared" si="21"/>
        <v>101.05</v>
      </c>
      <c r="H168" s="44">
        <v>1382</v>
      </c>
      <c r="I168" s="44">
        <v>154</v>
      </c>
      <c r="J168" s="13">
        <f t="shared" si="22"/>
        <v>111.43270622286541</v>
      </c>
      <c r="K168" s="44">
        <v>1382</v>
      </c>
      <c r="L168" s="44">
        <v>141</v>
      </c>
      <c r="M168" s="13">
        <f t="shared" si="23"/>
        <v>102.0260492040521</v>
      </c>
      <c r="N168" s="30"/>
      <c r="O168" s="30"/>
      <c r="P168" s="30"/>
      <c r="Q168" s="30"/>
      <c r="R168" s="30"/>
      <c r="S168" s="30"/>
      <c r="T168" s="30"/>
    </row>
    <row r="169" spans="1:20" ht="12.75" customHeight="1">
      <c r="A169" s="85">
        <v>5</v>
      </c>
      <c r="B169" s="16" t="s">
        <v>42</v>
      </c>
      <c r="C169" s="16" t="s">
        <v>35</v>
      </c>
      <c r="D169" s="29">
        <v>41000</v>
      </c>
      <c r="E169" s="44">
        <f t="shared" si="20"/>
        <v>20000</v>
      </c>
      <c r="F169" s="44">
        <f t="shared" si="19"/>
        <v>2034</v>
      </c>
      <c r="G169" s="13">
        <f t="shared" si="21"/>
        <v>101.7</v>
      </c>
      <c r="H169" s="44">
        <v>2803</v>
      </c>
      <c r="I169" s="44">
        <v>310</v>
      </c>
      <c r="J169" s="13">
        <f t="shared" si="22"/>
        <v>110.59579022475918</v>
      </c>
      <c r="K169" s="44">
        <v>2803</v>
      </c>
      <c r="L169" s="44">
        <v>288</v>
      </c>
      <c r="M169" s="13">
        <f t="shared" si="23"/>
        <v>102.74705672493756</v>
      </c>
      <c r="N169" s="30"/>
      <c r="O169" s="30"/>
      <c r="P169" s="30"/>
      <c r="Q169" s="30"/>
      <c r="R169" s="30"/>
      <c r="S169" s="30"/>
      <c r="T169" s="30"/>
    </row>
    <row r="170" spans="1:20" ht="12.75" customHeight="1">
      <c r="A170" s="85">
        <v>6</v>
      </c>
      <c r="B170" s="16" t="s">
        <v>42</v>
      </c>
      <c r="C170" s="16" t="s">
        <v>35</v>
      </c>
      <c r="D170" s="29">
        <v>41030</v>
      </c>
      <c r="E170" s="44">
        <f t="shared" si="20"/>
        <v>20000</v>
      </c>
      <c r="F170" s="44">
        <f t="shared" si="19"/>
        <v>2056</v>
      </c>
      <c r="G170" s="13">
        <f t="shared" si="21"/>
        <v>102.8</v>
      </c>
      <c r="H170" s="44">
        <v>5445</v>
      </c>
      <c r="I170" s="44">
        <v>603</v>
      </c>
      <c r="J170" s="13">
        <f t="shared" si="22"/>
        <v>110.74380165289256</v>
      </c>
      <c r="K170" s="44">
        <v>5445</v>
      </c>
      <c r="L170" s="44">
        <v>569</v>
      </c>
      <c r="M170" s="13">
        <f t="shared" si="23"/>
        <v>104.49954086317723</v>
      </c>
      <c r="N170" s="30"/>
      <c r="O170" s="30"/>
      <c r="P170" s="30"/>
      <c r="Q170" s="30"/>
      <c r="R170" s="30"/>
      <c r="S170" s="30"/>
      <c r="T170" s="30"/>
    </row>
    <row r="171" spans="1:20" ht="12.75" customHeight="1">
      <c r="A171" s="85">
        <v>7</v>
      </c>
      <c r="B171" s="16" t="s">
        <v>42</v>
      </c>
      <c r="C171" s="16" t="s">
        <v>35</v>
      </c>
      <c r="D171" s="29">
        <v>41061</v>
      </c>
      <c r="E171" s="44">
        <f t="shared" si="20"/>
        <v>20000</v>
      </c>
      <c r="F171" s="44">
        <f t="shared" si="19"/>
        <v>2090</v>
      </c>
      <c r="G171" s="13">
        <f t="shared" si="21"/>
        <v>104.5</v>
      </c>
      <c r="H171" s="44">
        <v>10508</v>
      </c>
      <c r="I171" s="44">
        <v>1162</v>
      </c>
      <c r="J171" s="13">
        <f t="shared" si="22"/>
        <v>110.5824133993148</v>
      </c>
      <c r="K171" s="44">
        <v>10508</v>
      </c>
      <c r="L171" s="44">
        <v>1120</v>
      </c>
      <c r="M171" s="13">
        <f t="shared" si="23"/>
        <v>106.58545869813476</v>
      </c>
      <c r="N171" s="30"/>
      <c r="O171" s="30"/>
      <c r="P171" s="30"/>
      <c r="Q171" s="30"/>
      <c r="R171" s="30"/>
      <c r="S171" s="30"/>
      <c r="T171" s="30"/>
    </row>
    <row r="172" spans="1:20" ht="12.75" customHeight="1">
      <c r="A172" s="85">
        <v>8</v>
      </c>
      <c r="B172" s="16" t="s">
        <v>42</v>
      </c>
      <c r="C172" s="16" t="s">
        <v>35</v>
      </c>
      <c r="D172" s="29">
        <v>41091</v>
      </c>
      <c r="E172" s="44">
        <f t="shared" si="20"/>
        <v>20000</v>
      </c>
      <c r="F172" s="44">
        <f t="shared" si="19"/>
        <v>2132</v>
      </c>
      <c r="G172" s="13">
        <f t="shared" si="21"/>
        <v>106.6</v>
      </c>
      <c r="H172" s="44">
        <v>10264</v>
      </c>
      <c r="I172" s="44">
        <v>1137</v>
      </c>
      <c r="J172" s="13">
        <f t="shared" si="22"/>
        <v>110.7755261106781</v>
      </c>
      <c r="K172" s="44">
        <v>10264</v>
      </c>
      <c r="L172" s="44">
        <v>1109</v>
      </c>
      <c r="M172" s="13">
        <f t="shared" si="23"/>
        <v>108.04754481683554</v>
      </c>
      <c r="N172" s="30"/>
      <c r="O172" s="30"/>
      <c r="P172" s="30"/>
      <c r="Q172" s="30"/>
      <c r="R172" s="30"/>
      <c r="S172" s="30"/>
      <c r="T172" s="30"/>
    </row>
    <row r="173" spans="1:20" ht="12.75" customHeight="1">
      <c r="A173" s="85">
        <v>9</v>
      </c>
      <c r="B173" s="16" t="s">
        <v>42</v>
      </c>
      <c r="C173" s="16" t="s">
        <v>35</v>
      </c>
      <c r="D173" s="29">
        <v>41122</v>
      </c>
      <c r="E173" s="44">
        <f t="shared" si="20"/>
        <v>20000</v>
      </c>
      <c r="F173" s="44">
        <f t="shared" si="19"/>
        <v>2160</v>
      </c>
      <c r="G173" s="13">
        <f t="shared" si="21"/>
        <v>108</v>
      </c>
      <c r="H173" s="44">
        <v>12732</v>
      </c>
      <c r="I173" s="44">
        <v>1409</v>
      </c>
      <c r="J173" s="13">
        <f t="shared" si="22"/>
        <v>110.6660383286208</v>
      </c>
      <c r="K173" s="44">
        <v>12732</v>
      </c>
      <c r="L173" s="44">
        <v>1388</v>
      </c>
      <c r="M173" s="13">
        <f t="shared" si="23"/>
        <v>109.01665095821552</v>
      </c>
      <c r="N173" s="30"/>
      <c r="O173" s="30"/>
      <c r="P173" s="30"/>
      <c r="Q173" s="30"/>
      <c r="R173" s="30"/>
      <c r="S173" s="30"/>
      <c r="T173" s="30"/>
    </row>
    <row r="174" spans="1:20" ht="12.75" customHeight="1">
      <c r="A174" s="85">
        <v>10</v>
      </c>
      <c r="B174" s="16" t="s">
        <v>42</v>
      </c>
      <c r="C174" s="16" t="s">
        <v>35</v>
      </c>
      <c r="D174" s="29">
        <v>41153</v>
      </c>
      <c r="E174" s="44">
        <f t="shared" si="20"/>
        <v>20000</v>
      </c>
      <c r="F174" s="44">
        <f t="shared" si="19"/>
        <v>2181</v>
      </c>
      <c r="G174" s="13">
        <f t="shared" si="21"/>
        <v>109.05</v>
      </c>
      <c r="H174" s="44">
        <v>5982</v>
      </c>
      <c r="I174" s="44">
        <v>663</v>
      </c>
      <c r="J174" s="13">
        <f t="shared" si="22"/>
        <v>110.83249749247743</v>
      </c>
      <c r="K174" s="44">
        <v>5982</v>
      </c>
      <c r="L174" s="44">
        <v>655</v>
      </c>
      <c r="M174" s="13">
        <f t="shared" si="23"/>
        <v>109.49515212303578</v>
      </c>
      <c r="N174" s="30"/>
      <c r="O174" s="30"/>
      <c r="P174" s="30"/>
      <c r="Q174" s="30"/>
      <c r="R174" s="30"/>
      <c r="S174" s="30"/>
      <c r="T174" s="30"/>
    </row>
    <row r="175" spans="1:20" ht="12.75" customHeight="1">
      <c r="A175" s="85">
        <v>11</v>
      </c>
      <c r="B175" s="16" t="s">
        <v>42</v>
      </c>
      <c r="C175" s="16" t="s">
        <v>35</v>
      </c>
      <c r="D175" s="29">
        <v>41183</v>
      </c>
      <c r="E175" s="44">
        <f t="shared" si="20"/>
        <v>20000</v>
      </c>
      <c r="F175" s="44">
        <f t="shared" si="19"/>
        <v>2189</v>
      </c>
      <c r="G175" s="13">
        <f t="shared" si="21"/>
        <v>109.45</v>
      </c>
      <c r="H175" s="44">
        <v>4180</v>
      </c>
      <c r="I175" s="44">
        <v>462</v>
      </c>
      <c r="J175" s="13">
        <f t="shared" si="22"/>
        <v>110.52631578947368</v>
      </c>
      <c r="K175" s="44">
        <v>4180</v>
      </c>
      <c r="L175" s="44">
        <v>458</v>
      </c>
      <c r="M175" s="13">
        <f t="shared" si="23"/>
        <v>109.56937799043062</v>
      </c>
      <c r="N175" s="30"/>
      <c r="O175" s="30"/>
      <c r="P175" s="30"/>
      <c r="Q175" s="30"/>
      <c r="R175" s="30"/>
      <c r="S175" s="30"/>
      <c r="T175" s="30"/>
    </row>
    <row r="176" spans="1:20" ht="12.75" customHeight="1">
      <c r="A176" s="85">
        <v>12</v>
      </c>
      <c r="B176" s="16" t="s">
        <v>42</v>
      </c>
      <c r="C176" s="16" t="s">
        <v>35</v>
      </c>
      <c r="D176" s="29">
        <v>41214</v>
      </c>
      <c r="E176" s="44">
        <f t="shared" si="20"/>
        <v>20000</v>
      </c>
      <c r="F176" s="44">
        <f t="shared" si="19"/>
        <v>2193</v>
      </c>
      <c r="G176" s="13">
        <f t="shared" si="21"/>
        <v>109.65</v>
      </c>
      <c r="H176" s="44">
        <v>2179</v>
      </c>
      <c r="I176" s="44">
        <v>241</v>
      </c>
      <c r="J176" s="13">
        <f t="shared" si="22"/>
        <v>110.60119320789353</v>
      </c>
      <c r="K176" s="44">
        <v>2179</v>
      </c>
      <c r="L176" s="44">
        <v>239</v>
      </c>
      <c r="M176" s="13">
        <f t="shared" si="23"/>
        <v>109.68334098210188</v>
      </c>
      <c r="N176" s="30"/>
      <c r="O176" s="30"/>
      <c r="P176" s="30"/>
      <c r="Q176" s="30"/>
      <c r="R176" s="30"/>
      <c r="S176" s="30"/>
      <c r="T176" s="30"/>
    </row>
    <row r="177" spans="1:20" ht="12.75" customHeight="1">
      <c r="A177" s="85">
        <v>13</v>
      </c>
      <c r="B177" s="16" t="s">
        <v>42</v>
      </c>
      <c r="C177" s="16" t="s">
        <v>35</v>
      </c>
      <c r="D177" s="29">
        <v>41244</v>
      </c>
      <c r="E177" s="44">
        <f t="shared" si="20"/>
        <v>20000</v>
      </c>
      <c r="F177" s="44">
        <f t="shared" si="19"/>
        <v>2195</v>
      </c>
      <c r="G177" s="13">
        <f t="shared" si="21"/>
        <v>109.75</v>
      </c>
      <c r="H177" s="44">
        <v>4674</v>
      </c>
      <c r="I177" s="44">
        <v>517</v>
      </c>
      <c r="J177" s="13">
        <f t="shared" si="22"/>
        <v>110.61189559264014</v>
      </c>
      <c r="K177" s="44">
        <v>674</v>
      </c>
      <c r="L177" s="44">
        <v>74</v>
      </c>
      <c r="M177" s="13">
        <f t="shared" si="23"/>
        <v>109.79228486646885</v>
      </c>
      <c r="N177" s="30"/>
      <c r="O177" s="30"/>
      <c r="P177" s="30"/>
      <c r="Q177" s="30"/>
      <c r="R177" s="30"/>
      <c r="S177" s="30"/>
      <c r="T177" s="30"/>
    </row>
    <row r="178" spans="1:20" ht="12.75" customHeight="1">
      <c r="N178" s="30"/>
      <c r="O178" s="30"/>
      <c r="P178" s="30"/>
      <c r="Q178" s="30"/>
      <c r="R178" s="30"/>
      <c r="S178" s="30"/>
      <c r="T178" s="30"/>
    </row>
    <row r="179" spans="1:20" ht="12.75" customHeight="1">
      <c r="N179" s="30"/>
      <c r="O179" s="30"/>
      <c r="P179" s="30"/>
      <c r="Q179" s="30"/>
      <c r="R179" s="30"/>
      <c r="S179" s="30"/>
      <c r="T179" s="30"/>
    </row>
    <row r="180" spans="1:20" ht="12.75" customHeight="1">
      <c r="N180" s="30"/>
      <c r="O180" s="30"/>
      <c r="P180" s="30"/>
      <c r="Q180" s="30"/>
      <c r="R180" s="30"/>
      <c r="S180" s="30"/>
      <c r="T180" s="30"/>
    </row>
    <row r="181" spans="1:20" ht="12.75" customHeight="1">
      <c r="N181" s="30"/>
      <c r="O181" s="30"/>
      <c r="P181" s="30"/>
      <c r="Q181" s="30"/>
      <c r="R181" s="30"/>
      <c r="S181" s="30"/>
      <c r="T181" s="30"/>
    </row>
    <row r="182" spans="1:20" ht="12.75" customHeight="1">
      <c r="N182" s="30"/>
      <c r="O182" s="30"/>
      <c r="P182" s="30"/>
      <c r="Q182" s="30"/>
      <c r="R182" s="30"/>
      <c r="S182" s="30"/>
      <c r="T182" s="30"/>
    </row>
    <row r="183" spans="1:20" ht="12.75" customHeight="1">
      <c r="N183" s="30"/>
      <c r="O183" s="30"/>
      <c r="P183" s="30"/>
      <c r="Q183" s="30"/>
      <c r="R183" s="30"/>
      <c r="S183" s="30"/>
      <c r="T183" s="30"/>
    </row>
    <row r="184" spans="1:20" ht="12.75" customHeight="1">
      <c r="N184" s="30"/>
      <c r="O184" s="30"/>
      <c r="P184" s="30"/>
      <c r="Q184" s="30"/>
      <c r="R184" s="30"/>
      <c r="S184" s="30"/>
      <c r="T184" s="30"/>
    </row>
    <row r="185" spans="1:20" ht="12.75" customHeight="1">
      <c r="N185" s="30"/>
      <c r="O185" s="30"/>
      <c r="P185" s="30"/>
      <c r="Q185" s="30"/>
      <c r="R185" s="30"/>
      <c r="S185" s="30"/>
      <c r="T185" s="30"/>
    </row>
    <row r="186" spans="1:20" ht="12.75" customHeight="1">
      <c r="N186" s="30"/>
      <c r="O186" s="30"/>
      <c r="P186" s="30"/>
      <c r="Q186" s="30"/>
      <c r="R186" s="30"/>
      <c r="S186" s="30"/>
      <c r="T186" s="30"/>
    </row>
    <row r="187" spans="1:20" ht="12.75" customHeight="1">
      <c r="N187" s="30"/>
      <c r="O187" s="30"/>
      <c r="P187" s="30"/>
      <c r="Q187" s="30"/>
      <c r="R187" s="30"/>
      <c r="S187" s="30"/>
      <c r="T187" s="30"/>
    </row>
    <row r="188" spans="1:20" ht="12.75" customHeight="1">
      <c r="N188" s="30"/>
      <c r="O188" s="30"/>
      <c r="P188" s="30"/>
      <c r="Q188" s="30"/>
      <c r="R188" s="30"/>
      <c r="S188" s="30"/>
      <c r="T188" s="30"/>
    </row>
    <row r="189" spans="1:20" ht="12.75" customHeight="1">
      <c r="N189" s="30"/>
      <c r="O189" s="30"/>
      <c r="P189" s="30"/>
      <c r="Q189" s="30"/>
      <c r="R189" s="30"/>
      <c r="S189" s="30"/>
      <c r="T189" s="30"/>
    </row>
    <row r="190" spans="1:20" ht="13.5" customHeight="1">
      <c r="A190" s="80" t="s">
        <v>32</v>
      </c>
      <c r="B190" s="9"/>
      <c r="C190" s="10"/>
      <c r="D190" s="11"/>
      <c r="E190" s="40"/>
      <c r="F190" s="40"/>
      <c r="G190" s="9"/>
      <c r="H190" s="40"/>
      <c r="I190" s="40"/>
      <c r="J190" s="9"/>
      <c r="K190" s="40"/>
      <c r="L190" s="40"/>
      <c r="M190" s="12" t="s">
        <v>33</v>
      </c>
      <c r="N190" s="30"/>
      <c r="O190" s="30"/>
      <c r="P190" s="30"/>
      <c r="Q190" s="30"/>
      <c r="R190" s="30"/>
      <c r="S190" s="30"/>
      <c r="T190" s="30"/>
    </row>
    <row r="191" spans="1:20" ht="12.75" customHeight="1">
      <c r="A191" s="79" t="s">
        <v>0</v>
      </c>
      <c r="B191" s="14"/>
      <c r="C191" s="15"/>
      <c r="D191" s="7"/>
      <c r="E191" s="39"/>
      <c r="F191" s="39" t="s">
        <v>1</v>
      </c>
      <c r="G191" s="14"/>
      <c r="H191" s="39"/>
      <c r="I191" s="39"/>
      <c r="J191" s="14"/>
      <c r="K191" s="39"/>
      <c r="L191" s="39" t="s">
        <v>132</v>
      </c>
      <c r="M191" s="14"/>
      <c r="N191" s="30"/>
      <c r="O191" s="30"/>
      <c r="P191" s="30"/>
      <c r="Q191" s="30"/>
      <c r="R191" s="30"/>
      <c r="S191" s="30"/>
      <c r="T191" s="30"/>
    </row>
    <row r="192" spans="1:20">
      <c r="A192" s="80" t="s">
        <v>2</v>
      </c>
      <c r="B192" s="9"/>
      <c r="C192" s="9"/>
      <c r="D192" s="9"/>
      <c r="E192" s="40"/>
      <c r="F192" s="87" t="s">
        <v>3</v>
      </c>
      <c r="G192" s="87"/>
      <c r="H192" s="87"/>
      <c r="I192" s="87"/>
      <c r="J192" s="9" t="s">
        <v>4</v>
      </c>
      <c r="K192" s="40"/>
      <c r="L192" s="40"/>
      <c r="M192" s="9"/>
      <c r="N192" s="30"/>
      <c r="O192" s="30"/>
      <c r="P192" s="30"/>
      <c r="Q192" s="30"/>
      <c r="R192" s="30"/>
      <c r="S192" s="30"/>
      <c r="T192" s="30"/>
    </row>
    <row r="193" spans="1:20">
      <c r="A193" s="81"/>
      <c r="B193" s="1"/>
      <c r="C193" s="1"/>
      <c r="D193" s="1"/>
      <c r="E193" s="41"/>
      <c r="F193" s="88"/>
      <c r="G193" s="88"/>
      <c r="H193" s="88"/>
      <c r="I193" s="88"/>
      <c r="J193" s="15" t="s">
        <v>40</v>
      </c>
      <c r="K193" s="41" t="s">
        <v>5</v>
      </c>
      <c r="L193" s="41"/>
      <c r="M193" s="1"/>
      <c r="N193" s="30"/>
      <c r="O193" s="30"/>
      <c r="P193" s="30"/>
      <c r="Q193" s="30"/>
      <c r="R193" s="30"/>
      <c r="S193" s="30"/>
      <c r="T193" s="30"/>
    </row>
    <row r="194" spans="1:20">
      <c r="A194" s="81" t="s">
        <v>54</v>
      </c>
      <c r="B194" s="1"/>
      <c r="C194" s="77"/>
      <c r="D194" s="2"/>
      <c r="E194" s="41"/>
      <c r="F194" s="88"/>
      <c r="G194" s="88"/>
      <c r="H194" s="88"/>
      <c r="I194" s="88"/>
      <c r="J194" s="14"/>
      <c r="K194" s="41" t="s">
        <v>6</v>
      </c>
      <c r="L194" s="41"/>
      <c r="M194" s="1"/>
      <c r="N194" s="30"/>
      <c r="O194" s="30"/>
      <c r="P194" s="30"/>
      <c r="Q194" s="30"/>
      <c r="R194" s="30"/>
      <c r="S194" s="30"/>
      <c r="T194" s="30"/>
    </row>
    <row r="195" spans="1:20">
      <c r="A195" s="81"/>
      <c r="B195" s="1"/>
      <c r="C195" s="77"/>
      <c r="D195" s="2"/>
      <c r="E195" s="41"/>
      <c r="F195" s="88"/>
      <c r="G195" s="88"/>
      <c r="H195" s="88"/>
      <c r="I195" s="88"/>
      <c r="J195" s="15"/>
      <c r="K195" s="41" t="s">
        <v>55</v>
      </c>
      <c r="L195" s="41"/>
      <c r="M195" s="1"/>
      <c r="N195" s="30"/>
      <c r="O195" s="30"/>
      <c r="P195" s="30"/>
      <c r="Q195" s="30"/>
      <c r="R195" s="30"/>
      <c r="S195" s="30"/>
      <c r="T195" s="30"/>
    </row>
    <row r="196" spans="1:20">
      <c r="A196" s="79" t="s">
        <v>53</v>
      </c>
      <c r="B196" s="14"/>
      <c r="C196" s="15"/>
      <c r="D196" s="7"/>
      <c r="E196" s="39"/>
      <c r="F196" s="89"/>
      <c r="G196" s="89"/>
      <c r="H196" s="89"/>
      <c r="I196" s="89"/>
      <c r="J196" s="3" t="s">
        <v>158</v>
      </c>
      <c r="K196" s="39"/>
      <c r="L196" s="39"/>
      <c r="M196" s="14"/>
      <c r="N196" s="30"/>
      <c r="O196" s="30"/>
      <c r="P196" s="30"/>
      <c r="Q196" s="30"/>
      <c r="R196" s="30"/>
      <c r="S196" s="30"/>
      <c r="T196" s="30"/>
    </row>
    <row r="197" spans="1:20" ht="12.75" customHeight="1">
      <c r="A197" s="80"/>
      <c r="B197" s="9"/>
      <c r="C197" s="10"/>
      <c r="D197" s="11"/>
      <c r="E197" s="40"/>
      <c r="F197" s="42"/>
      <c r="G197" s="4"/>
      <c r="H197" s="42"/>
      <c r="I197" s="42"/>
      <c r="J197" s="9"/>
      <c r="K197" s="40"/>
      <c r="L197" s="40"/>
      <c r="M197" s="9"/>
      <c r="N197" s="30"/>
      <c r="O197" s="30"/>
      <c r="P197" s="30"/>
      <c r="Q197" s="30"/>
      <c r="R197" s="30"/>
      <c r="S197" s="30"/>
      <c r="T197" s="30"/>
    </row>
    <row r="198" spans="1:20" ht="12.75" customHeight="1">
      <c r="A198" s="82" t="s">
        <v>7</v>
      </c>
      <c r="B198" s="5" t="s">
        <v>8</v>
      </c>
      <c r="C198" s="5" t="s">
        <v>9</v>
      </c>
      <c r="D198" s="5" t="s">
        <v>10</v>
      </c>
      <c r="E198" s="43" t="s">
        <v>11</v>
      </c>
      <c r="F198" s="43" t="s">
        <v>12</v>
      </c>
      <c r="G198" s="5" t="s">
        <v>13</v>
      </c>
      <c r="H198" s="43" t="s">
        <v>14</v>
      </c>
      <c r="I198" s="43" t="s">
        <v>15</v>
      </c>
      <c r="J198" s="5" t="s">
        <v>16</v>
      </c>
      <c r="K198" s="43" t="s">
        <v>17</v>
      </c>
      <c r="L198" s="43" t="s">
        <v>18</v>
      </c>
      <c r="M198" s="5" t="s">
        <v>19</v>
      </c>
      <c r="N198" s="30"/>
      <c r="O198" s="30"/>
      <c r="P198" s="30"/>
      <c r="Q198" s="30"/>
      <c r="R198" s="30"/>
      <c r="S198" s="30"/>
      <c r="T198" s="30"/>
    </row>
    <row r="199" spans="1:20" ht="12.75" customHeight="1">
      <c r="B199" s="77"/>
      <c r="D199" s="17"/>
      <c r="E199" s="44"/>
      <c r="F199" s="44"/>
      <c r="G199" s="16"/>
      <c r="H199" s="44"/>
      <c r="I199" s="44"/>
      <c r="J199" s="16"/>
      <c r="K199" s="44"/>
      <c r="L199" s="44"/>
      <c r="M199" s="16"/>
      <c r="N199" s="30"/>
      <c r="O199" s="30"/>
      <c r="P199" s="30"/>
      <c r="Q199" s="30"/>
      <c r="R199" s="30"/>
      <c r="S199" s="30"/>
      <c r="T199" s="30"/>
    </row>
    <row r="200" spans="1:20" ht="12.75" customHeight="1">
      <c r="B200" s="16"/>
      <c r="E200" s="90" t="s">
        <v>37</v>
      </c>
      <c r="F200" s="90"/>
      <c r="G200" s="90"/>
      <c r="H200" s="90" t="s">
        <v>38</v>
      </c>
      <c r="I200" s="90"/>
      <c r="J200" s="90"/>
      <c r="K200" s="90" t="s">
        <v>39</v>
      </c>
      <c r="L200" s="90"/>
      <c r="M200" s="90"/>
      <c r="N200" s="30"/>
      <c r="O200" s="30"/>
      <c r="P200" s="30"/>
      <c r="Q200" s="30"/>
      <c r="R200" s="30"/>
      <c r="S200" s="30"/>
      <c r="T200" s="30"/>
    </row>
    <row r="201" spans="1:20" ht="12.75" customHeight="1">
      <c r="B201" s="16"/>
      <c r="E201" s="45" t="s">
        <v>23</v>
      </c>
      <c r="F201" s="45"/>
      <c r="G201" s="6"/>
      <c r="H201" s="45" t="s">
        <v>24</v>
      </c>
      <c r="I201" s="45"/>
      <c r="J201" s="6"/>
      <c r="K201" s="45" t="s">
        <v>24</v>
      </c>
      <c r="L201" s="45"/>
      <c r="M201" s="6"/>
      <c r="N201" s="30"/>
      <c r="O201" s="30"/>
      <c r="P201" s="30"/>
      <c r="Q201" s="30"/>
      <c r="R201" s="30"/>
      <c r="S201" s="30"/>
      <c r="T201" s="30"/>
    </row>
    <row r="202" spans="1:20" ht="28.5" customHeight="1">
      <c r="A202" s="84" t="s">
        <v>25</v>
      </c>
      <c r="B202" s="15" t="s">
        <v>26</v>
      </c>
      <c r="C202" s="15" t="s">
        <v>27</v>
      </c>
      <c r="D202" s="7" t="s">
        <v>28</v>
      </c>
      <c r="E202" s="46" t="s">
        <v>29</v>
      </c>
      <c r="F202" s="47" t="s">
        <v>30</v>
      </c>
      <c r="G202" s="15" t="s">
        <v>31</v>
      </c>
      <c r="H202" s="46" t="s">
        <v>29</v>
      </c>
      <c r="I202" s="47" t="s">
        <v>30</v>
      </c>
      <c r="J202" s="15" t="s">
        <v>31</v>
      </c>
      <c r="K202" s="46" t="s">
        <v>29</v>
      </c>
      <c r="L202" s="47" t="s">
        <v>30</v>
      </c>
      <c r="M202" s="15" t="s">
        <v>31</v>
      </c>
      <c r="N202" s="30"/>
      <c r="O202" s="30"/>
      <c r="P202" s="30"/>
      <c r="Q202" s="30"/>
      <c r="R202" s="30"/>
      <c r="S202" s="30"/>
      <c r="T202" s="30"/>
    </row>
    <row r="203" spans="1:20" ht="12.75" customHeight="1">
      <c r="A203" s="85">
        <v>1</v>
      </c>
      <c r="B203" s="16" t="s">
        <v>42</v>
      </c>
      <c r="C203" s="16" t="s">
        <v>35</v>
      </c>
      <c r="D203" s="29">
        <v>40878</v>
      </c>
      <c r="E203" s="44">
        <v>0</v>
      </c>
      <c r="F203" s="44">
        <v>0</v>
      </c>
      <c r="G203" s="13">
        <v>0</v>
      </c>
      <c r="H203" s="44">
        <v>0</v>
      </c>
      <c r="I203" s="44">
        <v>0</v>
      </c>
      <c r="J203" s="13">
        <v>0</v>
      </c>
      <c r="K203" s="44">
        <f>E165+H165-K165-E203+H203</f>
        <v>22000</v>
      </c>
      <c r="L203" s="44">
        <f>F165+I165-L165-F203+I203</f>
        <v>2201</v>
      </c>
      <c r="M203" s="13">
        <f t="shared" ref="M203" si="24">L203*1000/K203</f>
        <v>100.04545454545455</v>
      </c>
      <c r="N203" s="30"/>
      <c r="O203" s="30"/>
      <c r="P203" s="30"/>
      <c r="Q203" s="30"/>
      <c r="R203" s="30"/>
      <c r="S203" s="30"/>
      <c r="T203" s="30"/>
    </row>
    <row r="204" spans="1:20" ht="12.75" customHeight="1">
      <c r="A204" s="85">
        <v>2</v>
      </c>
      <c r="B204" s="16" t="s">
        <v>42</v>
      </c>
      <c r="C204" s="16" t="s">
        <v>35</v>
      </c>
      <c r="D204" s="29">
        <v>40909</v>
      </c>
      <c r="E204" s="44">
        <v>0</v>
      </c>
      <c r="F204" s="44">
        <v>0</v>
      </c>
      <c r="G204" s="13">
        <v>0</v>
      </c>
      <c r="H204" s="44">
        <v>0</v>
      </c>
      <c r="I204" s="44">
        <v>0</v>
      </c>
      <c r="J204" s="13">
        <v>0</v>
      </c>
      <c r="K204" s="44">
        <v>20000</v>
      </c>
      <c r="L204" s="44">
        <v>2008</v>
      </c>
      <c r="M204" s="13">
        <f t="shared" ref="M204:M215" si="25">L204*1000/K204</f>
        <v>100.4</v>
      </c>
      <c r="N204" s="30"/>
      <c r="O204" s="30"/>
      <c r="P204" s="30"/>
      <c r="Q204" s="30"/>
      <c r="R204" s="30"/>
      <c r="S204" s="30"/>
      <c r="T204" s="30"/>
    </row>
    <row r="205" spans="1:20" ht="12.75" customHeight="1">
      <c r="A205" s="85">
        <v>3</v>
      </c>
      <c r="B205" s="16" t="s">
        <v>42</v>
      </c>
      <c r="C205" s="16" t="s">
        <v>35</v>
      </c>
      <c r="D205" s="29">
        <v>40940</v>
      </c>
      <c r="E205" s="44">
        <v>0</v>
      </c>
      <c r="F205" s="44">
        <v>0</v>
      </c>
      <c r="G205" s="13">
        <v>0</v>
      </c>
      <c r="H205" s="44">
        <v>0</v>
      </c>
      <c r="I205" s="44">
        <v>0</v>
      </c>
      <c r="J205" s="13">
        <v>0</v>
      </c>
      <c r="K205" s="44">
        <v>20000</v>
      </c>
      <c r="L205" s="44">
        <v>2021</v>
      </c>
      <c r="M205" s="13">
        <f t="shared" si="25"/>
        <v>101.05</v>
      </c>
      <c r="N205" s="30"/>
      <c r="O205" s="30"/>
      <c r="P205" s="30"/>
      <c r="Q205" s="30"/>
      <c r="R205" s="30"/>
      <c r="S205" s="30"/>
      <c r="T205" s="30"/>
    </row>
    <row r="206" spans="1:20" ht="12.75" customHeight="1">
      <c r="A206" s="85">
        <v>4</v>
      </c>
      <c r="B206" s="16" t="s">
        <v>42</v>
      </c>
      <c r="C206" s="16" t="s">
        <v>35</v>
      </c>
      <c r="D206" s="29">
        <v>40969</v>
      </c>
      <c r="E206" s="44">
        <v>0</v>
      </c>
      <c r="F206" s="44">
        <v>0</v>
      </c>
      <c r="G206" s="13">
        <v>0</v>
      </c>
      <c r="H206" s="44">
        <v>0</v>
      </c>
      <c r="I206" s="44">
        <v>0</v>
      </c>
      <c r="J206" s="13">
        <v>0</v>
      </c>
      <c r="K206" s="44">
        <v>20000</v>
      </c>
      <c r="L206" s="44">
        <v>2034</v>
      </c>
      <c r="M206" s="13">
        <f t="shared" si="25"/>
        <v>101.7</v>
      </c>
      <c r="N206" s="30"/>
      <c r="O206" s="30"/>
      <c r="P206" s="30"/>
      <c r="Q206" s="30"/>
      <c r="R206" s="30"/>
      <c r="S206" s="30"/>
      <c r="T206" s="30"/>
    </row>
    <row r="207" spans="1:20" ht="12.75" customHeight="1">
      <c r="A207" s="85">
        <v>5</v>
      </c>
      <c r="B207" s="16" t="s">
        <v>42</v>
      </c>
      <c r="C207" s="16" t="s">
        <v>35</v>
      </c>
      <c r="D207" s="29">
        <v>41000</v>
      </c>
      <c r="E207" s="44">
        <v>0</v>
      </c>
      <c r="F207" s="44">
        <v>0</v>
      </c>
      <c r="G207" s="13">
        <v>0</v>
      </c>
      <c r="H207" s="44">
        <v>0</v>
      </c>
      <c r="I207" s="44">
        <v>0</v>
      </c>
      <c r="J207" s="13">
        <v>0</v>
      </c>
      <c r="K207" s="44">
        <v>20000</v>
      </c>
      <c r="L207" s="44">
        <v>2056</v>
      </c>
      <c r="M207" s="13">
        <f t="shared" si="25"/>
        <v>102.8</v>
      </c>
      <c r="N207" s="30"/>
      <c r="O207" s="30"/>
      <c r="P207" s="30"/>
      <c r="Q207" s="30"/>
      <c r="R207" s="30"/>
      <c r="S207" s="30"/>
      <c r="T207" s="30"/>
    </row>
    <row r="208" spans="1:20" ht="12.75" customHeight="1">
      <c r="A208" s="85">
        <v>6</v>
      </c>
      <c r="B208" s="16" t="s">
        <v>42</v>
      </c>
      <c r="C208" s="16" t="s">
        <v>35</v>
      </c>
      <c r="D208" s="29">
        <v>41030</v>
      </c>
      <c r="E208" s="44">
        <v>0</v>
      </c>
      <c r="F208" s="44">
        <v>0</v>
      </c>
      <c r="G208" s="13">
        <v>0</v>
      </c>
      <c r="H208" s="44">
        <v>0</v>
      </c>
      <c r="I208" s="44">
        <v>0</v>
      </c>
      <c r="J208" s="13">
        <v>0</v>
      </c>
      <c r="K208" s="44">
        <v>20000</v>
      </c>
      <c r="L208" s="44">
        <v>2090</v>
      </c>
      <c r="M208" s="13">
        <f t="shared" si="25"/>
        <v>104.5</v>
      </c>
      <c r="N208" s="30"/>
      <c r="O208" s="30"/>
      <c r="P208" s="30"/>
      <c r="Q208" s="30"/>
      <c r="R208" s="30"/>
      <c r="S208" s="30"/>
      <c r="T208" s="30"/>
    </row>
    <row r="209" spans="1:20" ht="12.75" customHeight="1">
      <c r="A209" s="85">
        <v>7</v>
      </c>
      <c r="B209" s="16" t="s">
        <v>42</v>
      </c>
      <c r="C209" s="16" t="s">
        <v>35</v>
      </c>
      <c r="D209" s="29">
        <v>41061</v>
      </c>
      <c r="E209" s="44">
        <v>0</v>
      </c>
      <c r="F209" s="44">
        <v>0</v>
      </c>
      <c r="G209" s="13">
        <v>0</v>
      </c>
      <c r="H209" s="44">
        <v>0</v>
      </c>
      <c r="I209" s="44">
        <v>0</v>
      </c>
      <c r="J209" s="13">
        <v>0</v>
      </c>
      <c r="K209" s="44">
        <v>20000</v>
      </c>
      <c r="L209" s="44">
        <v>2132</v>
      </c>
      <c r="M209" s="13">
        <f t="shared" si="25"/>
        <v>106.6</v>
      </c>
      <c r="N209" s="30"/>
      <c r="O209" s="30"/>
      <c r="P209" s="30"/>
      <c r="Q209" s="30"/>
      <c r="R209" s="30"/>
      <c r="S209" s="30"/>
      <c r="T209" s="30"/>
    </row>
    <row r="210" spans="1:20" ht="12.75" customHeight="1">
      <c r="A210" s="85">
        <v>8</v>
      </c>
      <c r="B210" s="16" t="s">
        <v>42</v>
      </c>
      <c r="C210" s="16" t="s">
        <v>35</v>
      </c>
      <c r="D210" s="29">
        <v>41091</v>
      </c>
      <c r="E210" s="44">
        <v>0</v>
      </c>
      <c r="F210" s="44">
        <v>0</v>
      </c>
      <c r="G210" s="13">
        <v>0</v>
      </c>
      <c r="H210" s="44">
        <v>0</v>
      </c>
      <c r="I210" s="44">
        <v>0</v>
      </c>
      <c r="J210" s="13">
        <v>0</v>
      </c>
      <c r="K210" s="44">
        <v>20000</v>
      </c>
      <c r="L210" s="44">
        <v>2160</v>
      </c>
      <c r="M210" s="13">
        <f t="shared" si="25"/>
        <v>108</v>
      </c>
      <c r="N210" s="30"/>
      <c r="O210" s="30"/>
      <c r="P210" s="30"/>
      <c r="Q210" s="30"/>
      <c r="R210" s="30"/>
      <c r="S210" s="30"/>
      <c r="T210" s="30"/>
    </row>
    <row r="211" spans="1:20" ht="12.75" customHeight="1">
      <c r="A211" s="85">
        <v>9</v>
      </c>
      <c r="B211" s="16" t="s">
        <v>42</v>
      </c>
      <c r="C211" s="16" t="s">
        <v>35</v>
      </c>
      <c r="D211" s="29">
        <v>41122</v>
      </c>
      <c r="E211" s="44">
        <v>0</v>
      </c>
      <c r="F211" s="44">
        <v>0</v>
      </c>
      <c r="G211" s="13">
        <v>0</v>
      </c>
      <c r="H211" s="44">
        <v>0</v>
      </c>
      <c r="I211" s="44">
        <v>0</v>
      </c>
      <c r="J211" s="13">
        <v>0</v>
      </c>
      <c r="K211" s="44">
        <v>20000</v>
      </c>
      <c r="L211" s="44">
        <v>2181</v>
      </c>
      <c r="M211" s="13">
        <f t="shared" si="25"/>
        <v>109.05</v>
      </c>
      <c r="N211" s="30"/>
      <c r="O211" s="30"/>
      <c r="P211" s="30"/>
      <c r="Q211" s="30"/>
      <c r="R211" s="30"/>
      <c r="S211" s="30"/>
      <c r="T211" s="30"/>
    </row>
    <row r="212" spans="1:20" ht="12.75" customHeight="1">
      <c r="A212" s="85">
        <v>10</v>
      </c>
      <c r="B212" s="16" t="s">
        <v>42</v>
      </c>
      <c r="C212" s="16" t="s">
        <v>35</v>
      </c>
      <c r="D212" s="29">
        <v>41153</v>
      </c>
      <c r="E212" s="44">
        <v>0</v>
      </c>
      <c r="F212" s="44">
        <v>0</v>
      </c>
      <c r="G212" s="13">
        <v>0</v>
      </c>
      <c r="H212" s="44">
        <v>0</v>
      </c>
      <c r="I212" s="44">
        <v>0</v>
      </c>
      <c r="J212" s="13">
        <v>0</v>
      </c>
      <c r="K212" s="44">
        <v>20000</v>
      </c>
      <c r="L212" s="44">
        <v>2189</v>
      </c>
      <c r="M212" s="13">
        <f t="shared" si="25"/>
        <v>109.45</v>
      </c>
      <c r="N212" s="30"/>
      <c r="O212" s="30"/>
      <c r="P212" s="30"/>
      <c r="Q212" s="30"/>
      <c r="R212" s="30"/>
      <c r="S212" s="30"/>
      <c r="T212" s="30"/>
    </row>
    <row r="213" spans="1:20" ht="12.75" customHeight="1">
      <c r="A213" s="85">
        <v>11</v>
      </c>
      <c r="B213" s="16" t="s">
        <v>42</v>
      </c>
      <c r="C213" s="16" t="s">
        <v>35</v>
      </c>
      <c r="D213" s="29">
        <v>41183</v>
      </c>
      <c r="E213" s="44">
        <v>0</v>
      </c>
      <c r="F213" s="44">
        <v>0</v>
      </c>
      <c r="G213" s="13">
        <v>0</v>
      </c>
      <c r="H213" s="44">
        <v>0</v>
      </c>
      <c r="I213" s="44">
        <v>0</v>
      </c>
      <c r="J213" s="13">
        <v>0</v>
      </c>
      <c r="K213" s="44">
        <v>20000</v>
      </c>
      <c r="L213" s="44">
        <v>2193</v>
      </c>
      <c r="M213" s="13">
        <f t="shared" si="25"/>
        <v>109.65</v>
      </c>
      <c r="N213" s="30"/>
      <c r="O213" s="30"/>
      <c r="P213" s="30"/>
      <c r="Q213" s="30"/>
      <c r="R213" s="30"/>
      <c r="S213" s="30"/>
      <c r="T213" s="30"/>
    </row>
    <row r="214" spans="1:20" ht="12.75" customHeight="1">
      <c r="A214" s="85">
        <v>12</v>
      </c>
      <c r="B214" s="16" t="s">
        <v>42</v>
      </c>
      <c r="C214" s="16" t="s">
        <v>35</v>
      </c>
      <c r="D214" s="29">
        <v>41214</v>
      </c>
      <c r="E214" s="44">
        <v>0</v>
      </c>
      <c r="F214" s="44">
        <v>0</v>
      </c>
      <c r="G214" s="13">
        <v>0</v>
      </c>
      <c r="H214" s="44">
        <v>0</v>
      </c>
      <c r="I214" s="44">
        <v>0</v>
      </c>
      <c r="J214" s="13">
        <v>0</v>
      </c>
      <c r="K214" s="44">
        <v>20000</v>
      </c>
      <c r="L214" s="44">
        <v>2195</v>
      </c>
      <c r="M214" s="13">
        <f t="shared" si="25"/>
        <v>109.75</v>
      </c>
      <c r="N214" s="30"/>
      <c r="O214" s="30"/>
      <c r="P214" s="30"/>
      <c r="Q214" s="30"/>
      <c r="R214" s="30"/>
      <c r="S214" s="30"/>
      <c r="T214" s="30"/>
    </row>
    <row r="215" spans="1:20" ht="12.75" customHeight="1">
      <c r="A215" s="85">
        <v>13</v>
      </c>
      <c r="B215" s="16" t="s">
        <v>42</v>
      </c>
      <c r="C215" s="16" t="s">
        <v>35</v>
      </c>
      <c r="D215" s="29">
        <v>41244</v>
      </c>
      <c r="E215" s="44">
        <v>0</v>
      </c>
      <c r="F215" s="44">
        <v>0</v>
      </c>
      <c r="G215" s="13">
        <v>0</v>
      </c>
      <c r="H215" s="44">
        <v>0</v>
      </c>
      <c r="I215" s="44">
        <v>0</v>
      </c>
      <c r="J215" s="13">
        <v>0</v>
      </c>
      <c r="K215" s="44">
        <v>24000</v>
      </c>
      <c r="L215" s="44">
        <v>2638</v>
      </c>
      <c r="M215" s="13">
        <f t="shared" si="25"/>
        <v>109.91666666666667</v>
      </c>
      <c r="N215" s="30"/>
      <c r="O215" s="30"/>
      <c r="P215" s="30"/>
      <c r="Q215" s="30"/>
      <c r="R215" s="30"/>
      <c r="S215" s="30"/>
      <c r="T215" s="30"/>
    </row>
    <row r="216" spans="1:20" ht="12.75" customHeight="1">
      <c r="N216" s="30"/>
      <c r="O216" s="30"/>
      <c r="P216" s="30"/>
      <c r="Q216" s="30"/>
      <c r="R216" s="30"/>
      <c r="S216" s="30"/>
      <c r="T216" s="30"/>
    </row>
    <row r="217" spans="1:20" ht="12.75" customHeight="1">
      <c r="A217" s="85">
        <v>14</v>
      </c>
      <c r="B217" s="16" t="s">
        <v>44</v>
      </c>
      <c r="C217" s="16"/>
      <c r="D217" s="29"/>
      <c r="E217" s="44"/>
      <c r="F217" s="44"/>
      <c r="G217" s="13"/>
      <c r="H217" s="44"/>
      <c r="I217" s="44"/>
      <c r="J217" s="13"/>
      <c r="K217" s="44">
        <f>ROUND(SUM(K203:K215),0)</f>
        <v>266000</v>
      </c>
      <c r="L217" s="44">
        <f>ROUND(SUM(L203:L215),0)</f>
        <v>28098</v>
      </c>
      <c r="M217" s="13"/>
      <c r="N217" s="30"/>
      <c r="O217" s="30"/>
      <c r="P217" s="30"/>
      <c r="Q217" s="30"/>
      <c r="R217" s="30"/>
      <c r="S217" s="30"/>
      <c r="T217" s="30"/>
    </row>
    <row r="218" spans="1:20" ht="12.75" customHeight="1">
      <c r="N218" s="30"/>
      <c r="O218" s="30"/>
      <c r="P218" s="30"/>
      <c r="Q218" s="30"/>
      <c r="R218" s="30"/>
      <c r="S218" s="30"/>
      <c r="T218" s="30"/>
    </row>
    <row r="219" spans="1:20" ht="12.75" customHeight="1">
      <c r="A219" s="85">
        <v>15</v>
      </c>
      <c r="B219" s="16" t="s">
        <v>42</v>
      </c>
      <c r="C219" s="16" t="s">
        <v>35</v>
      </c>
      <c r="D219" s="29" t="s">
        <v>36</v>
      </c>
      <c r="K219" s="49">
        <f t="shared" ref="K219:L219" si="26">ROUND(AVERAGE(K203:K215),0)</f>
        <v>20462</v>
      </c>
      <c r="L219" s="49">
        <f t="shared" si="26"/>
        <v>2161</v>
      </c>
      <c r="M219" s="13">
        <f>ROUND(IF(K219=0,0,L219*1000/K219),2)</f>
        <v>105.61</v>
      </c>
      <c r="N219" s="30"/>
      <c r="O219" s="30"/>
      <c r="P219" s="30"/>
      <c r="Q219" s="30"/>
      <c r="R219" s="30"/>
      <c r="S219" s="30"/>
      <c r="T219" s="30"/>
    </row>
    <row r="220" spans="1:20" ht="12.75" customHeight="1">
      <c r="N220" s="30"/>
      <c r="O220" s="30"/>
      <c r="P220" s="30"/>
      <c r="Q220" s="30"/>
      <c r="R220" s="30"/>
      <c r="S220" s="30"/>
      <c r="T220" s="30"/>
    </row>
    <row r="221" spans="1:20" ht="12.75" customHeight="1">
      <c r="N221" s="30"/>
      <c r="O221" s="30"/>
      <c r="P221" s="30"/>
      <c r="Q221" s="30"/>
      <c r="R221" s="30"/>
      <c r="S221" s="30"/>
      <c r="T221" s="30"/>
    </row>
    <row r="222" spans="1:20" ht="12.75" customHeight="1">
      <c r="N222" s="30"/>
      <c r="O222" s="30"/>
      <c r="P222" s="30"/>
      <c r="Q222" s="30"/>
      <c r="R222" s="30"/>
      <c r="S222" s="30"/>
      <c r="T222" s="30"/>
    </row>
    <row r="223" spans="1:20" ht="12.75" customHeight="1">
      <c r="N223" s="30"/>
      <c r="O223" s="30"/>
      <c r="P223" s="30"/>
      <c r="Q223" s="30"/>
      <c r="R223" s="30"/>
      <c r="S223" s="30"/>
      <c r="T223" s="30"/>
    </row>
    <row r="224" spans="1:20" ht="12.75" customHeight="1">
      <c r="N224" s="30"/>
      <c r="O224" s="30"/>
      <c r="P224" s="30"/>
      <c r="Q224" s="30"/>
      <c r="R224" s="30"/>
      <c r="S224" s="30"/>
      <c r="T224" s="30"/>
    </row>
    <row r="225" spans="1:20" ht="12.75" customHeight="1">
      <c r="N225" s="30"/>
      <c r="O225" s="30"/>
      <c r="P225" s="30"/>
      <c r="Q225" s="30"/>
      <c r="R225" s="30"/>
      <c r="S225" s="30"/>
      <c r="T225" s="30"/>
    </row>
    <row r="226" spans="1:20" ht="12.75" customHeight="1">
      <c r="N226" s="30"/>
      <c r="O226" s="30"/>
      <c r="P226" s="30"/>
      <c r="Q226" s="30"/>
      <c r="R226" s="30"/>
      <c r="S226" s="30"/>
      <c r="T226" s="30"/>
    </row>
    <row r="227" spans="1:20" ht="12.75" customHeight="1">
      <c r="N227" s="30"/>
      <c r="O227" s="30"/>
      <c r="P227" s="30"/>
      <c r="Q227" s="30"/>
      <c r="R227" s="30"/>
      <c r="S227" s="30"/>
      <c r="T227" s="30"/>
    </row>
    <row r="228" spans="1:20" ht="13.5" customHeight="1">
      <c r="A228" s="80" t="s">
        <v>32</v>
      </c>
      <c r="B228" s="9"/>
      <c r="C228" s="10"/>
      <c r="D228" s="11"/>
      <c r="E228" s="40"/>
      <c r="F228" s="40"/>
      <c r="G228" s="9"/>
      <c r="H228" s="40"/>
      <c r="I228" s="40"/>
      <c r="J228" s="9"/>
      <c r="K228" s="40"/>
      <c r="L228" s="40"/>
      <c r="M228" s="12" t="s">
        <v>33</v>
      </c>
      <c r="N228" s="30"/>
      <c r="O228" s="30"/>
      <c r="P228" s="30"/>
      <c r="Q228" s="30"/>
      <c r="R228" s="30"/>
      <c r="S228" s="30"/>
      <c r="T228" s="30"/>
    </row>
    <row r="229" spans="1:20" ht="12.75" customHeight="1">
      <c r="A229" s="79" t="s">
        <v>0</v>
      </c>
      <c r="B229" s="14"/>
      <c r="C229" s="15"/>
      <c r="D229" s="7"/>
      <c r="E229" s="39"/>
      <c r="F229" s="39" t="s">
        <v>1</v>
      </c>
      <c r="G229" s="14"/>
      <c r="H229" s="39"/>
      <c r="I229" s="39"/>
      <c r="J229" s="14"/>
      <c r="K229" s="39"/>
      <c r="L229" s="39" t="s">
        <v>133</v>
      </c>
      <c r="M229" s="14"/>
      <c r="N229" s="30"/>
      <c r="O229" s="30"/>
      <c r="P229" s="30"/>
      <c r="Q229" s="30"/>
      <c r="R229" s="30"/>
      <c r="S229" s="30"/>
      <c r="T229" s="30"/>
    </row>
    <row r="230" spans="1:20">
      <c r="A230" s="80" t="s">
        <v>2</v>
      </c>
      <c r="B230" s="9"/>
      <c r="C230" s="9"/>
      <c r="D230" s="9"/>
      <c r="E230" s="40"/>
      <c r="F230" s="87" t="s">
        <v>3</v>
      </c>
      <c r="G230" s="87"/>
      <c r="H230" s="87"/>
      <c r="I230" s="87"/>
      <c r="J230" s="9" t="s">
        <v>4</v>
      </c>
      <c r="K230" s="40"/>
      <c r="L230" s="40"/>
      <c r="M230" s="9"/>
      <c r="N230" s="30"/>
      <c r="O230" s="30"/>
      <c r="P230" s="30"/>
      <c r="Q230" s="30"/>
      <c r="R230" s="30"/>
      <c r="S230" s="30"/>
      <c r="T230" s="30"/>
    </row>
    <row r="231" spans="1:20">
      <c r="A231" s="81"/>
      <c r="B231" s="1"/>
      <c r="C231" s="1"/>
      <c r="D231" s="1"/>
      <c r="E231" s="41"/>
      <c r="F231" s="88"/>
      <c r="G231" s="88"/>
      <c r="H231" s="88"/>
      <c r="I231" s="88"/>
      <c r="J231" s="15" t="s">
        <v>40</v>
      </c>
      <c r="K231" s="41" t="s">
        <v>5</v>
      </c>
      <c r="L231" s="41"/>
      <c r="M231" s="1"/>
      <c r="N231" s="30"/>
      <c r="O231" s="30"/>
      <c r="P231" s="30"/>
      <c r="Q231" s="30"/>
      <c r="R231" s="30"/>
      <c r="S231" s="30"/>
      <c r="T231" s="30"/>
    </row>
    <row r="232" spans="1:20">
      <c r="A232" s="81" t="s">
        <v>54</v>
      </c>
      <c r="B232" s="1"/>
      <c r="C232" s="77"/>
      <c r="D232" s="2"/>
      <c r="E232" s="41"/>
      <c r="F232" s="88"/>
      <c r="G232" s="88"/>
      <c r="H232" s="88"/>
      <c r="I232" s="88"/>
      <c r="J232" s="14"/>
      <c r="K232" s="41" t="s">
        <v>6</v>
      </c>
      <c r="L232" s="41"/>
      <c r="M232" s="1"/>
      <c r="N232" s="30"/>
      <c r="O232" s="30"/>
      <c r="P232" s="30"/>
      <c r="Q232" s="30"/>
      <c r="R232" s="30"/>
      <c r="S232" s="30"/>
      <c r="T232" s="30"/>
    </row>
    <row r="233" spans="1:20">
      <c r="A233" s="81"/>
      <c r="B233" s="1"/>
      <c r="C233" s="77"/>
      <c r="D233" s="2"/>
      <c r="E233" s="41"/>
      <c r="F233" s="88"/>
      <c r="G233" s="88"/>
      <c r="H233" s="88"/>
      <c r="I233" s="88"/>
      <c r="J233" s="15"/>
      <c r="K233" s="41" t="s">
        <v>55</v>
      </c>
      <c r="L233" s="41"/>
      <c r="M233" s="1"/>
      <c r="N233" s="30"/>
      <c r="O233" s="30"/>
      <c r="P233" s="30"/>
      <c r="Q233" s="30"/>
      <c r="R233" s="30"/>
      <c r="S233" s="30"/>
      <c r="T233" s="30"/>
    </row>
    <row r="234" spans="1:20">
      <c r="A234" s="79" t="s">
        <v>53</v>
      </c>
      <c r="B234" s="14"/>
      <c r="C234" s="15"/>
      <c r="D234" s="7"/>
      <c r="E234" s="39"/>
      <c r="F234" s="89"/>
      <c r="G234" s="89"/>
      <c r="H234" s="89"/>
      <c r="I234" s="89"/>
      <c r="J234" s="3" t="s">
        <v>158</v>
      </c>
      <c r="K234" s="39"/>
      <c r="L234" s="39"/>
      <c r="M234" s="14"/>
      <c r="N234" s="30"/>
      <c r="O234" s="30"/>
      <c r="P234" s="30"/>
      <c r="Q234" s="30"/>
      <c r="R234" s="30"/>
      <c r="S234" s="30"/>
      <c r="T234" s="30"/>
    </row>
    <row r="235" spans="1:20" ht="12.75" customHeight="1">
      <c r="A235" s="80"/>
      <c r="B235" s="9"/>
      <c r="C235" s="10"/>
      <c r="D235" s="11"/>
      <c r="E235" s="40"/>
      <c r="F235" s="42"/>
      <c r="G235" s="4"/>
      <c r="H235" s="42"/>
      <c r="I235" s="42"/>
      <c r="J235" s="9"/>
      <c r="K235" s="40"/>
      <c r="L235" s="40"/>
      <c r="M235" s="9"/>
      <c r="N235" s="30"/>
      <c r="O235" s="30"/>
      <c r="P235" s="30"/>
      <c r="Q235" s="30"/>
      <c r="R235" s="30"/>
      <c r="S235" s="30"/>
      <c r="T235" s="30"/>
    </row>
    <row r="236" spans="1:20" ht="12.75" customHeight="1">
      <c r="A236" s="82" t="s">
        <v>7</v>
      </c>
      <c r="B236" s="5" t="s">
        <v>8</v>
      </c>
      <c r="C236" s="5" t="s">
        <v>9</v>
      </c>
      <c r="D236" s="5" t="s">
        <v>10</v>
      </c>
      <c r="E236" s="43" t="s">
        <v>11</v>
      </c>
      <c r="F236" s="43" t="s">
        <v>12</v>
      </c>
      <c r="G236" s="5" t="s">
        <v>13</v>
      </c>
      <c r="H236" s="43" t="s">
        <v>14</v>
      </c>
      <c r="I236" s="43" t="s">
        <v>15</v>
      </c>
      <c r="J236" s="5" t="s">
        <v>16</v>
      </c>
      <c r="K236" s="43" t="s">
        <v>17</v>
      </c>
      <c r="L236" s="43" t="s">
        <v>18</v>
      </c>
      <c r="M236" s="5" t="s">
        <v>19</v>
      </c>
      <c r="N236" s="30"/>
      <c r="O236" s="30"/>
      <c r="P236" s="30"/>
      <c r="Q236" s="30"/>
      <c r="R236" s="30"/>
      <c r="S236" s="30"/>
      <c r="T236" s="30"/>
    </row>
    <row r="237" spans="1:20" ht="12.75" customHeight="1">
      <c r="B237" s="77"/>
      <c r="D237" s="17"/>
      <c r="E237" s="44"/>
      <c r="F237" s="44"/>
      <c r="G237" s="16"/>
      <c r="H237" s="44"/>
      <c r="I237" s="44"/>
      <c r="J237" s="16"/>
      <c r="K237" s="44"/>
      <c r="L237" s="44"/>
      <c r="M237" s="16"/>
      <c r="N237" s="30"/>
      <c r="O237" s="30"/>
      <c r="P237" s="30"/>
      <c r="Q237" s="30"/>
      <c r="R237" s="30"/>
      <c r="S237" s="30"/>
      <c r="T237" s="30"/>
    </row>
    <row r="238" spans="1:20" ht="12.75" customHeight="1">
      <c r="B238" s="16"/>
      <c r="E238" s="90" t="s">
        <v>20</v>
      </c>
      <c r="F238" s="90"/>
      <c r="G238" s="90"/>
      <c r="H238" s="90" t="s">
        <v>21</v>
      </c>
      <c r="I238" s="90"/>
      <c r="J238" s="90"/>
      <c r="K238" s="90" t="s">
        <v>22</v>
      </c>
      <c r="L238" s="90"/>
      <c r="M238" s="90"/>
      <c r="N238" s="30"/>
      <c r="O238" s="30"/>
      <c r="P238" s="30"/>
      <c r="Q238" s="30"/>
      <c r="R238" s="30"/>
      <c r="S238" s="30"/>
      <c r="T238" s="30"/>
    </row>
    <row r="239" spans="1:20" ht="12.75" customHeight="1">
      <c r="B239" s="16"/>
      <c r="E239" s="45" t="s">
        <v>23</v>
      </c>
      <c r="F239" s="45"/>
      <c r="G239" s="6"/>
      <c r="H239" s="45" t="s">
        <v>24</v>
      </c>
      <c r="I239" s="45"/>
      <c r="J239" s="6"/>
      <c r="K239" s="45" t="s">
        <v>24</v>
      </c>
      <c r="L239" s="45"/>
      <c r="M239" s="6"/>
      <c r="N239" s="30"/>
      <c r="O239" s="30"/>
      <c r="P239" s="30"/>
      <c r="Q239" s="30"/>
      <c r="R239" s="30"/>
      <c r="S239" s="30"/>
      <c r="T239" s="30"/>
    </row>
    <row r="240" spans="1:20" ht="28.5" customHeight="1">
      <c r="A240" s="84" t="s">
        <v>25</v>
      </c>
      <c r="B240" s="15" t="s">
        <v>26</v>
      </c>
      <c r="C240" s="15" t="s">
        <v>27</v>
      </c>
      <c r="D240" s="7" t="s">
        <v>28</v>
      </c>
      <c r="E240" s="46" t="s">
        <v>29</v>
      </c>
      <c r="F240" s="47" t="s">
        <v>30</v>
      </c>
      <c r="G240" s="15" t="s">
        <v>31</v>
      </c>
      <c r="H240" s="46" t="s">
        <v>29</v>
      </c>
      <c r="I240" s="47" t="s">
        <v>30</v>
      </c>
      <c r="J240" s="15" t="s">
        <v>31</v>
      </c>
      <c r="K240" s="46" t="s">
        <v>29</v>
      </c>
      <c r="L240" s="47" t="s">
        <v>30</v>
      </c>
      <c r="M240" s="15" t="s">
        <v>31</v>
      </c>
      <c r="N240" s="30"/>
      <c r="O240" s="30"/>
      <c r="P240" s="30"/>
      <c r="Q240" s="30"/>
      <c r="R240" s="30"/>
      <c r="S240" s="30"/>
      <c r="T240" s="30"/>
    </row>
    <row r="241" spans="1:20" ht="12.75" customHeight="1">
      <c r="A241" s="85">
        <v>1</v>
      </c>
      <c r="B241" s="16" t="s">
        <v>43</v>
      </c>
      <c r="C241" s="16" t="s">
        <v>35</v>
      </c>
      <c r="D241" s="29">
        <v>40878</v>
      </c>
      <c r="E241" s="44">
        <f>E633</f>
        <v>321472</v>
      </c>
      <c r="F241" s="44">
        <f>F633</f>
        <v>27705</v>
      </c>
      <c r="G241" s="13">
        <f t="shared" ref="G241:G253" si="27">F241*1000/E241</f>
        <v>86.181689229544091</v>
      </c>
      <c r="H241" s="44">
        <f t="shared" ref="H241:I241" si="28">H633</f>
        <v>89999</v>
      </c>
      <c r="I241" s="44">
        <f t="shared" si="28"/>
        <v>7688</v>
      </c>
      <c r="J241" s="13">
        <f t="shared" ref="J241:J253" si="29">I241*1000/H241</f>
        <v>85.423171368570763</v>
      </c>
      <c r="K241" s="44">
        <f>K633</f>
        <v>40627</v>
      </c>
      <c r="L241" s="44">
        <f>L633</f>
        <v>3495</v>
      </c>
      <c r="M241" s="13">
        <f t="shared" ref="M241:M253" si="30">L241*1000/K241</f>
        <v>86.0265340783223</v>
      </c>
      <c r="N241" s="30"/>
      <c r="O241" s="30"/>
      <c r="P241" s="30"/>
      <c r="Q241" s="30"/>
      <c r="R241" s="30"/>
      <c r="S241" s="30"/>
      <c r="T241" s="30"/>
    </row>
    <row r="242" spans="1:20" ht="12.75" customHeight="1">
      <c r="A242" s="85">
        <v>2</v>
      </c>
      <c r="B242" s="16" t="s">
        <v>43</v>
      </c>
      <c r="C242" s="16" t="s">
        <v>35</v>
      </c>
      <c r="D242" s="29">
        <v>40909</v>
      </c>
      <c r="E242" s="44">
        <f>K279</f>
        <v>370844</v>
      </c>
      <c r="F242" s="44">
        <f t="shared" ref="F242:F253" si="31">L279</f>
        <v>31898</v>
      </c>
      <c r="G242" s="13">
        <f t="shared" si="27"/>
        <v>86.014604523735045</v>
      </c>
      <c r="H242" s="44">
        <v>81458</v>
      </c>
      <c r="I242" s="44">
        <v>7987</v>
      </c>
      <c r="J242" s="13">
        <f t="shared" si="29"/>
        <v>98.050529107024474</v>
      </c>
      <c r="K242" s="44">
        <v>38381</v>
      </c>
      <c r="L242" s="44">
        <v>3385</v>
      </c>
      <c r="M242" s="13">
        <f t="shared" si="30"/>
        <v>88.194679659206372</v>
      </c>
      <c r="N242" s="30"/>
      <c r="O242" s="30"/>
      <c r="P242" s="30"/>
      <c r="Q242" s="30"/>
      <c r="R242" s="30"/>
      <c r="S242" s="30"/>
      <c r="T242" s="30"/>
    </row>
    <row r="243" spans="1:20" ht="12.75" customHeight="1">
      <c r="A243" s="85">
        <v>3</v>
      </c>
      <c r="B243" s="16" t="s">
        <v>43</v>
      </c>
      <c r="C243" s="16" t="s">
        <v>35</v>
      </c>
      <c r="D243" s="29">
        <v>40940</v>
      </c>
      <c r="E243" s="44">
        <f t="shared" ref="E243:E253" si="32">K280</f>
        <v>413921</v>
      </c>
      <c r="F243" s="44">
        <f t="shared" si="31"/>
        <v>36500</v>
      </c>
      <c r="G243" s="13">
        <f t="shared" si="27"/>
        <v>88.181078031798336</v>
      </c>
      <c r="H243" s="44">
        <v>41667</v>
      </c>
      <c r="I243" s="44">
        <v>4814</v>
      </c>
      <c r="J243" s="13">
        <f t="shared" si="29"/>
        <v>115.53507571939424</v>
      </c>
      <c r="K243" s="44">
        <v>35532</v>
      </c>
      <c r="L243" s="44">
        <v>3222</v>
      </c>
      <c r="M243" s="13">
        <f t="shared" si="30"/>
        <v>90.678824721377907</v>
      </c>
      <c r="N243" s="30"/>
      <c r="O243" s="30"/>
      <c r="P243" s="30"/>
      <c r="Q243" s="30"/>
      <c r="R243" s="30"/>
      <c r="S243" s="30"/>
      <c r="T243" s="30"/>
    </row>
    <row r="244" spans="1:20" ht="12.75" customHeight="1">
      <c r="A244" s="85">
        <v>4</v>
      </c>
      <c r="B244" s="16" t="s">
        <v>43</v>
      </c>
      <c r="C244" s="16" t="s">
        <v>35</v>
      </c>
      <c r="D244" s="29">
        <v>40969</v>
      </c>
      <c r="E244" s="44">
        <f t="shared" si="32"/>
        <v>420056</v>
      </c>
      <c r="F244" s="44">
        <f t="shared" si="31"/>
        <v>38092</v>
      </c>
      <c r="G244" s="13">
        <f t="shared" si="27"/>
        <v>90.683147008970238</v>
      </c>
      <c r="H244" s="44">
        <v>41666</v>
      </c>
      <c r="I244" s="44">
        <v>4780</v>
      </c>
      <c r="J244" s="13">
        <f t="shared" si="29"/>
        <v>114.72183554936879</v>
      </c>
      <c r="K244" s="44">
        <v>96187</v>
      </c>
      <c r="L244" s="44">
        <v>8931</v>
      </c>
      <c r="M244" s="13">
        <f t="shared" si="30"/>
        <v>92.850385187187456</v>
      </c>
      <c r="N244" s="30"/>
      <c r="O244" s="30"/>
      <c r="P244" s="30"/>
      <c r="Q244" s="30"/>
      <c r="R244" s="30"/>
      <c r="S244" s="30"/>
      <c r="T244" s="30"/>
    </row>
    <row r="245" spans="1:20" ht="12.75" customHeight="1">
      <c r="A245" s="85">
        <v>5</v>
      </c>
      <c r="B245" s="16" t="s">
        <v>43</v>
      </c>
      <c r="C245" s="16" t="s">
        <v>35</v>
      </c>
      <c r="D245" s="29">
        <v>41000</v>
      </c>
      <c r="E245" s="44">
        <f t="shared" si="32"/>
        <v>365535</v>
      </c>
      <c r="F245" s="44">
        <f t="shared" si="31"/>
        <v>33941</v>
      </c>
      <c r="G245" s="13">
        <f t="shared" si="27"/>
        <v>92.852941578781781</v>
      </c>
      <c r="H245" s="44">
        <v>41666</v>
      </c>
      <c r="I245" s="44">
        <v>4802</v>
      </c>
      <c r="J245" s="13">
        <f t="shared" si="29"/>
        <v>115.24984399750396</v>
      </c>
      <c r="K245" s="44">
        <v>93068</v>
      </c>
      <c r="L245" s="44">
        <v>8855</v>
      </c>
      <c r="M245" s="13">
        <f t="shared" si="30"/>
        <v>95.145485021704559</v>
      </c>
      <c r="N245" s="30"/>
      <c r="O245" s="30"/>
      <c r="P245" s="30"/>
      <c r="Q245" s="30"/>
      <c r="R245" s="30"/>
      <c r="S245" s="30"/>
      <c r="T245" s="30"/>
    </row>
    <row r="246" spans="1:20" ht="12.75" customHeight="1">
      <c r="A246" s="85">
        <v>6</v>
      </c>
      <c r="B246" s="16" t="s">
        <v>43</v>
      </c>
      <c r="C246" s="16" t="s">
        <v>35</v>
      </c>
      <c r="D246" s="29">
        <v>41030</v>
      </c>
      <c r="E246" s="44">
        <f t="shared" si="32"/>
        <v>314133</v>
      </c>
      <c r="F246" s="44">
        <f t="shared" si="31"/>
        <v>29888</v>
      </c>
      <c r="G246" s="13">
        <f t="shared" si="27"/>
        <v>95.144413353579537</v>
      </c>
      <c r="H246" s="44">
        <v>43769</v>
      </c>
      <c r="I246" s="44">
        <v>5012</v>
      </c>
      <c r="J246" s="13">
        <f t="shared" si="29"/>
        <v>114.51026982567571</v>
      </c>
      <c r="K246" s="44">
        <v>117102</v>
      </c>
      <c r="L246" s="44">
        <v>11419</v>
      </c>
      <c r="M246" s="13">
        <f t="shared" si="30"/>
        <v>97.513279021707575</v>
      </c>
      <c r="N246" s="30"/>
      <c r="O246" s="30"/>
      <c r="P246" s="30"/>
      <c r="Q246" s="30"/>
      <c r="R246" s="30"/>
      <c r="S246" s="30"/>
      <c r="T246" s="30"/>
    </row>
    <row r="247" spans="1:20" ht="12.75" customHeight="1">
      <c r="A247" s="85">
        <v>7</v>
      </c>
      <c r="B247" s="16" t="s">
        <v>43</v>
      </c>
      <c r="C247" s="16" t="s">
        <v>35</v>
      </c>
      <c r="D247" s="29">
        <v>41061</v>
      </c>
      <c r="E247" s="44">
        <f t="shared" si="32"/>
        <v>240800</v>
      </c>
      <c r="F247" s="44">
        <f t="shared" si="31"/>
        <v>23481</v>
      </c>
      <c r="G247" s="13">
        <f t="shared" si="27"/>
        <v>97.512458471760795</v>
      </c>
      <c r="H247" s="44">
        <v>117461</v>
      </c>
      <c r="I247" s="44">
        <v>11587</v>
      </c>
      <c r="J247" s="13">
        <f t="shared" si="29"/>
        <v>98.645507870697514</v>
      </c>
      <c r="K247" s="44">
        <v>117466</v>
      </c>
      <c r="L247" s="44">
        <v>11498</v>
      </c>
      <c r="M247" s="13">
        <f t="shared" si="30"/>
        <v>97.883642926463821</v>
      </c>
      <c r="N247" s="30"/>
      <c r="O247" s="30"/>
      <c r="P247" s="30"/>
      <c r="Q247" s="30"/>
      <c r="R247" s="30"/>
      <c r="S247" s="30"/>
      <c r="T247" s="30"/>
    </row>
    <row r="248" spans="1:20" ht="12.75" customHeight="1">
      <c r="A248" s="85">
        <v>8</v>
      </c>
      <c r="B248" s="16" t="s">
        <v>43</v>
      </c>
      <c r="C248" s="16" t="s">
        <v>35</v>
      </c>
      <c r="D248" s="29">
        <v>41091</v>
      </c>
      <c r="E248" s="44">
        <f t="shared" si="32"/>
        <v>240795</v>
      </c>
      <c r="F248" s="44">
        <f t="shared" si="31"/>
        <v>23570</v>
      </c>
      <c r="G248" s="13">
        <f t="shared" si="27"/>
        <v>97.884092277663569</v>
      </c>
      <c r="H248" s="44">
        <v>123290</v>
      </c>
      <c r="I248" s="44">
        <v>12117</v>
      </c>
      <c r="J248" s="13">
        <f t="shared" si="29"/>
        <v>98.280476924324759</v>
      </c>
      <c r="K248" s="44">
        <v>123302</v>
      </c>
      <c r="L248" s="44">
        <v>12086</v>
      </c>
      <c r="M248" s="13">
        <f t="shared" si="30"/>
        <v>98.019496845144445</v>
      </c>
      <c r="N248" s="30"/>
      <c r="O248" s="30"/>
      <c r="P248" s="30"/>
      <c r="Q248" s="30"/>
      <c r="R248" s="30"/>
      <c r="S248" s="30"/>
      <c r="T248" s="30"/>
    </row>
    <row r="249" spans="1:20" ht="12.75" customHeight="1">
      <c r="A249" s="85">
        <v>9</v>
      </c>
      <c r="B249" s="16" t="s">
        <v>43</v>
      </c>
      <c r="C249" s="16" t="s">
        <v>35</v>
      </c>
      <c r="D249" s="29">
        <v>41122</v>
      </c>
      <c r="E249" s="44">
        <f t="shared" si="32"/>
        <v>240783</v>
      </c>
      <c r="F249" s="44">
        <f t="shared" si="31"/>
        <v>23601</v>
      </c>
      <c r="G249" s="13">
        <f t="shared" si="27"/>
        <v>98.017717197642696</v>
      </c>
      <c r="H249" s="44">
        <v>122631</v>
      </c>
      <c r="I249" s="44">
        <v>12081</v>
      </c>
      <c r="J249" s="13">
        <f t="shared" si="29"/>
        <v>98.515057367223619</v>
      </c>
      <c r="K249" s="44">
        <v>122654</v>
      </c>
      <c r="L249" s="44">
        <v>12043</v>
      </c>
      <c r="M249" s="13">
        <f t="shared" si="30"/>
        <v>98.186769285958874</v>
      </c>
      <c r="N249" s="30"/>
      <c r="O249" s="30"/>
      <c r="P249" s="30"/>
      <c r="Q249" s="30"/>
      <c r="R249" s="30"/>
      <c r="S249" s="30"/>
      <c r="T249" s="30"/>
    </row>
    <row r="250" spans="1:20" ht="12.75" customHeight="1">
      <c r="A250" s="85">
        <v>10</v>
      </c>
      <c r="B250" s="16" t="s">
        <v>43</v>
      </c>
      <c r="C250" s="16" t="s">
        <v>35</v>
      </c>
      <c r="D250" s="29">
        <v>41153</v>
      </c>
      <c r="E250" s="44">
        <f t="shared" si="32"/>
        <v>240760</v>
      </c>
      <c r="F250" s="44">
        <f t="shared" si="31"/>
        <v>23639</v>
      </c>
      <c r="G250" s="13">
        <f t="shared" si="27"/>
        <v>98.184914437614225</v>
      </c>
      <c r="H250" s="44">
        <v>109023</v>
      </c>
      <c r="I250" s="44">
        <v>10888</v>
      </c>
      <c r="J250" s="13">
        <f t="shared" si="29"/>
        <v>99.868835016464416</v>
      </c>
      <c r="K250" s="44">
        <v>108979</v>
      </c>
      <c r="L250" s="44">
        <v>10757</v>
      </c>
      <c r="M250" s="13">
        <f t="shared" si="30"/>
        <v>98.707090356857748</v>
      </c>
      <c r="N250" s="30"/>
      <c r="O250" s="30"/>
      <c r="P250" s="30"/>
      <c r="Q250" s="30"/>
      <c r="R250" s="30"/>
      <c r="S250" s="30"/>
      <c r="T250" s="30"/>
    </row>
    <row r="251" spans="1:20" ht="12.75" customHeight="1">
      <c r="A251" s="85">
        <v>11</v>
      </c>
      <c r="B251" s="16" t="s">
        <v>43</v>
      </c>
      <c r="C251" s="16" t="s">
        <v>35</v>
      </c>
      <c r="D251" s="29">
        <v>41183</v>
      </c>
      <c r="E251" s="44">
        <f t="shared" si="32"/>
        <v>240804</v>
      </c>
      <c r="F251" s="44">
        <f t="shared" si="31"/>
        <v>23770</v>
      </c>
      <c r="G251" s="13">
        <f t="shared" si="27"/>
        <v>98.710984867361006</v>
      </c>
      <c r="H251" s="44">
        <v>113002</v>
      </c>
      <c r="I251" s="44">
        <v>11287</v>
      </c>
      <c r="J251" s="13">
        <f t="shared" si="29"/>
        <v>99.883187908178613</v>
      </c>
      <c r="K251" s="44">
        <v>112994</v>
      </c>
      <c r="L251" s="44">
        <v>11196</v>
      </c>
      <c r="M251" s="13">
        <f t="shared" si="30"/>
        <v>99.084907163212208</v>
      </c>
      <c r="N251" s="30"/>
      <c r="O251" s="30"/>
      <c r="P251" s="30"/>
      <c r="Q251" s="30"/>
      <c r="R251" s="30"/>
      <c r="S251" s="30"/>
      <c r="T251" s="30"/>
    </row>
    <row r="252" spans="1:20" ht="12.75" customHeight="1">
      <c r="A252" s="85">
        <v>12</v>
      </c>
      <c r="B252" s="16" t="s">
        <v>43</v>
      </c>
      <c r="C252" s="16" t="s">
        <v>35</v>
      </c>
      <c r="D252" s="29">
        <v>41214</v>
      </c>
      <c r="E252" s="44">
        <f t="shared" si="32"/>
        <v>240812</v>
      </c>
      <c r="F252" s="44">
        <f t="shared" si="31"/>
        <v>23861</v>
      </c>
      <c r="G252" s="13">
        <f t="shared" si="27"/>
        <v>99.085593741175686</v>
      </c>
      <c r="H252" s="44">
        <v>103275</v>
      </c>
      <c r="I252" s="44">
        <v>10397</v>
      </c>
      <c r="J252" s="13">
        <f t="shared" si="29"/>
        <v>100.67296054224158</v>
      </c>
      <c r="K252" s="44">
        <v>103282</v>
      </c>
      <c r="L252" s="44">
        <v>10283</v>
      </c>
      <c r="M252" s="13">
        <f t="shared" si="30"/>
        <v>99.562363238512035</v>
      </c>
      <c r="N252" s="30"/>
      <c r="O252" s="30"/>
      <c r="P252" s="30"/>
      <c r="Q252" s="30"/>
      <c r="R252" s="30"/>
      <c r="S252" s="30"/>
      <c r="T252" s="30"/>
    </row>
    <row r="253" spans="1:20" ht="12.75" customHeight="1">
      <c r="A253" s="85">
        <v>13</v>
      </c>
      <c r="B253" s="16" t="s">
        <v>43</v>
      </c>
      <c r="C253" s="16" t="s">
        <v>35</v>
      </c>
      <c r="D253" s="29">
        <v>41244</v>
      </c>
      <c r="E253" s="44">
        <f t="shared" si="32"/>
        <v>240805</v>
      </c>
      <c r="F253" s="44">
        <f t="shared" si="31"/>
        <v>23975</v>
      </c>
      <c r="G253" s="13">
        <f t="shared" si="27"/>
        <v>99.561886173459854</v>
      </c>
      <c r="H253" s="44">
        <v>101340</v>
      </c>
      <c r="I253" s="44">
        <v>10226</v>
      </c>
      <c r="J253" s="13">
        <f t="shared" si="29"/>
        <v>100.90783501085455</v>
      </c>
      <c r="K253" s="44">
        <v>97077</v>
      </c>
      <c r="L253" s="44">
        <v>9704</v>
      </c>
      <c r="M253" s="13">
        <f t="shared" si="30"/>
        <v>99.961885925605444</v>
      </c>
      <c r="N253" s="30"/>
      <c r="O253" s="30"/>
      <c r="P253" s="30"/>
      <c r="Q253" s="30"/>
      <c r="R253" s="30"/>
      <c r="S253" s="30"/>
      <c r="T253" s="30"/>
    </row>
    <row r="254" spans="1:20" ht="12.75" customHeight="1">
      <c r="N254" s="30"/>
      <c r="O254" s="30"/>
      <c r="P254" s="30"/>
      <c r="Q254" s="30"/>
      <c r="R254" s="30"/>
      <c r="S254" s="30"/>
      <c r="T254" s="30"/>
    </row>
    <row r="255" spans="1:20" ht="12.75" customHeight="1">
      <c r="N255" s="30"/>
      <c r="O255" s="30"/>
      <c r="P255" s="30"/>
      <c r="Q255" s="30"/>
      <c r="R255" s="30"/>
      <c r="S255" s="30"/>
      <c r="T255" s="30"/>
    </row>
    <row r="256" spans="1:20" ht="12.75" customHeight="1">
      <c r="N256" s="30"/>
      <c r="O256" s="30"/>
      <c r="P256" s="30"/>
      <c r="Q256" s="30"/>
      <c r="R256" s="30"/>
      <c r="S256" s="30"/>
      <c r="T256" s="30"/>
    </row>
    <row r="257" spans="1:20" ht="12.75" customHeight="1">
      <c r="N257" s="30"/>
      <c r="O257" s="30"/>
      <c r="P257" s="30"/>
      <c r="Q257" s="30"/>
      <c r="R257" s="30"/>
      <c r="S257" s="30"/>
      <c r="T257" s="30"/>
    </row>
    <row r="258" spans="1:20" ht="12.75" customHeight="1">
      <c r="N258" s="30"/>
      <c r="O258" s="30"/>
      <c r="P258" s="30"/>
      <c r="Q258" s="30"/>
      <c r="R258" s="30"/>
      <c r="S258" s="30"/>
      <c r="T258" s="30"/>
    </row>
    <row r="259" spans="1:20" ht="12.75" customHeight="1">
      <c r="N259" s="30"/>
      <c r="O259" s="30"/>
      <c r="P259" s="30"/>
      <c r="Q259" s="30"/>
      <c r="R259" s="30"/>
      <c r="S259" s="30"/>
      <c r="T259" s="30"/>
    </row>
    <row r="260" spans="1:20" ht="12.75" customHeight="1">
      <c r="N260" s="30"/>
      <c r="O260" s="30"/>
      <c r="P260" s="30"/>
      <c r="Q260" s="30"/>
      <c r="R260" s="30"/>
      <c r="S260" s="30"/>
      <c r="T260" s="30"/>
    </row>
    <row r="261" spans="1:20" ht="12.75" customHeight="1">
      <c r="N261" s="30"/>
      <c r="O261" s="30"/>
      <c r="P261" s="30"/>
      <c r="Q261" s="30"/>
      <c r="R261" s="30"/>
      <c r="S261" s="30"/>
      <c r="T261" s="30"/>
    </row>
    <row r="262" spans="1:20" ht="12.75" customHeight="1">
      <c r="N262" s="30"/>
      <c r="O262" s="30"/>
      <c r="P262" s="30"/>
      <c r="Q262" s="30"/>
      <c r="R262" s="30"/>
      <c r="S262" s="30"/>
      <c r="T262" s="30"/>
    </row>
    <row r="263" spans="1:20" ht="12.75" customHeight="1">
      <c r="N263" s="30"/>
      <c r="O263" s="30"/>
      <c r="P263" s="30"/>
      <c r="Q263" s="30"/>
      <c r="R263" s="30"/>
      <c r="S263" s="30"/>
      <c r="T263" s="30"/>
    </row>
    <row r="264" spans="1:20" ht="12.75" customHeight="1">
      <c r="N264" s="30"/>
      <c r="O264" s="30"/>
      <c r="P264" s="30"/>
      <c r="Q264" s="30"/>
      <c r="R264" s="30"/>
      <c r="S264" s="30"/>
      <c r="T264" s="30"/>
    </row>
    <row r="265" spans="1:20" ht="12.75" customHeight="1">
      <c r="N265" s="30"/>
      <c r="O265" s="30"/>
      <c r="P265" s="30"/>
      <c r="Q265" s="30"/>
      <c r="R265" s="30"/>
      <c r="S265" s="30"/>
      <c r="T265" s="30"/>
    </row>
    <row r="266" spans="1:20" ht="13.5" customHeight="1">
      <c r="A266" s="80" t="s">
        <v>32</v>
      </c>
      <c r="B266" s="9"/>
      <c r="C266" s="10"/>
      <c r="D266" s="11"/>
      <c r="E266" s="40"/>
      <c r="F266" s="40"/>
      <c r="G266" s="9"/>
      <c r="H266" s="40"/>
      <c r="I266" s="40"/>
      <c r="J266" s="9"/>
      <c r="K266" s="40"/>
      <c r="L266" s="40"/>
      <c r="M266" s="12" t="s">
        <v>33</v>
      </c>
      <c r="N266" s="30"/>
      <c r="O266" s="30"/>
      <c r="P266" s="30"/>
      <c r="Q266" s="30"/>
      <c r="R266" s="30"/>
      <c r="S266" s="30"/>
      <c r="T266" s="30"/>
    </row>
    <row r="267" spans="1:20" ht="12.75" customHeight="1">
      <c r="A267" s="79" t="s">
        <v>0</v>
      </c>
      <c r="B267" s="14"/>
      <c r="C267" s="15"/>
      <c r="D267" s="7"/>
      <c r="E267" s="39"/>
      <c r="F267" s="39" t="s">
        <v>1</v>
      </c>
      <c r="G267" s="14"/>
      <c r="H267" s="39"/>
      <c r="I267" s="39"/>
      <c r="J267" s="14"/>
      <c r="K267" s="39"/>
      <c r="L267" s="39" t="s">
        <v>134</v>
      </c>
      <c r="M267" s="14"/>
      <c r="N267" s="30"/>
      <c r="O267" s="30"/>
      <c r="P267" s="30"/>
      <c r="Q267" s="30"/>
      <c r="R267" s="30"/>
      <c r="S267" s="30"/>
      <c r="T267" s="30"/>
    </row>
    <row r="268" spans="1:20">
      <c r="A268" s="80" t="s">
        <v>2</v>
      </c>
      <c r="B268" s="9"/>
      <c r="C268" s="9"/>
      <c r="D268" s="9"/>
      <c r="E268" s="40"/>
      <c r="F268" s="87" t="s">
        <v>3</v>
      </c>
      <c r="G268" s="87"/>
      <c r="H268" s="87"/>
      <c r="I268" s="87"/>
      <c r="J268" s="9" t="s">
        <v>4</v>
      </c>
      <c r="K268" s="40"/>
      <c r="L268" s="40"/>
      <c r="M268" s="9"/>
      <c r="N268" s="30"/>
      <c r="O268" s="30"/>
      <c r="P268" s="30"/>
      <c r="Q268" s="30"/>
      <c r="R268" s="30"/>
      <c r="S268" s="30"/>
      <c r="T268" s="30"/>
    </row>
    <row r="269" spans="1:20">
      <c r="A269" s="81"/>
      <c r="B269" s="1"/>
      <c r="C269" s="1"/>
      <c r="D269" s="1"/>
      <c r="E269" s="41"/>
      <c r="F269" s="88"/>
      <c r="G269" s="88"/>
      <c r="H269" s="88"/>
      <c r="I269" s="88"/>
      <c r="J269" s="15" t="s">
        <v>40</v>
      </c>
      <c r="K269" s="41" t="s">
        <v>5</v>
      </c>
      <c r="L269" s="41"/>
      <c r="M269" s="1"/>
      <c r="N269" s="30"/>
      <c r="O269" s="30"/>
      <c r="P269" s="30"/>
      <c r="Q269" s="30"/>
      <c r="R269" s="30"/>
      <c r="S269" s="30"/>
      <c r="T269" s="30"/>
    </row>
    <row r="270" spans="1:20">
      <c r="A270" s="81" t="s">
        <v>54</v>
      </c>
      <c r="B270" s="1"/>
      <c r="C270" s="77"/>
      <c r="D270" s="2"/>
      <c r="E270" s="41"/>
      <c r="F270" s="88"/>
      <c r="G270" s="88"/>
      <c r="H270" s="88"/>
      <c r="I270" s="88"/>
      <c r="J270" s="14"/>
      <c r="K270" s="41" t="s">
        <v>6</v>
      </c>
      <c r="L270" s="41"/>
      <c r="M270" s="1"/>
      <c r="N270" s="30"/>
      <c r="O270" s="30"/>
      <c r="P270" s="30"/>
      <c r="Q270" s="30"/>
      <c r="R270" s="30"/>
      <c r="S270" s="30"/>
      <c r="T270" s="30"/>
    </row>
    <row r="271" spans="1:20">
      <c r="A271" s="81"/>
      <c r="B271" s="1"/>
      <c r="C271" s="77"/>
      <c r="D271" s="2"/>
      <c r="E271" s="41"/>
      <c r="F271" s="88"/>
      <c r="G271" s="88"/>
      <c r="H271" s="88"/>
      <c r="I271" s="88"/>
      <c r="J271" s="15"/>
      <c r="K271" s="41" t="s">
        <v>55</v>
      </c>
      <c r="L271" s="41"/>
      <c r="M271" s="1"/>
      <c r="N271" s="30"/>
      <c r="O271" s="30"/>
      <c r="P271" s="30"/>
      <c r="Q271" s="30"/>
      <c r="R271" s="30"/>
      <c r="S271" s="30"/>
      <c r="T271" s="30"/>
    </row>
    <row r="272" spans="1:20">
      <c r="A272" s="79" t="s">
        <v>53</v>
      </c>
      <c r="B272" s="14"/>
      <c r="C272" s="15"/>
      <c r="D272" s="7"/>
      <c r="E272" s="39"/>
      <c r="F272" s="89"/>
      <c r="G272" s="89"/>
      <c r="H272" s="89"/>
      <c r="I272" s="89"/>
      <c r="J272" s="3" t="s">
        <v>158</v>
      </c>
      <c r="K272" s="39"/>
      <c r="L272" s="39"/>
      <c r="M272" s="14"/>
      <c r="N272" s="30"/>
      <c r="O272" s="30"/>
      <c r="P272" s="30"/>
      <c r="Q272" s="30"/>
      <c r="R272" s="30"/>
      <c r="S272" s="30"/>
      <c r="T272" s="30"/>
    </row>
    <row r="273" spans="1:20" ht="12.75" customHeight="1">
      <c r="A273" s="80"/>
      <c r="B273" s="9"/>
      <c r="C273" s="10"/>
      <c r="D273" s="11"/>
      <c r="E273" s="40"/>
      <c r="F273" s="42"/>
      <c r="G273" s="4"/>
      <c r="H273" s="42"/>
      <c r="I273" s="42"/>
      <c r="J273" s="9"/>
      <c r="K273" s="40"/>
      <c r="L273" s="40"/>
      <c r="M273" s="9"/>
      <c r="N273" s="30"/>
      <c r="O273" s="30"/>
      <c r="P273" s="30"/>
      <c r="Q273" s="30"/>
      <c r="R273" s="30"/>
      <c r="S273" s="30"/>
      <c r="T273" s="30"/>
    </row>
    <row r="274" spans="1:20" ht="12.75" customHeight="1">
      <c r="A274" s="82" t="s">
        <v>7</v>
      </c>
      <c r="B274" s="5" t="s">
        <v>8</v>
      </c>
      <c r="C274" s="5" t="s">
        <v>9</v>
      </c>
      <c r="D274" s="5" t="s">
        <v>10</v>
      </c>
      <c r="E274" s="43" t="s">
        <v>11</v>
      </c>
      <c r="F274" s="43" t="s">
        <v>12</v>
      </c>
      <c r="G274" s="5" t="s">
        <v>13</v>
      </c>
      <c r="H274" s="43" t="s">
        <v>14</v>
      </c>
      <c r="I274" s="43" t="s">
        <v>15</v>
      </c>
      <c r="J274" s="5" t="s">
        <v>16</v>
      </c>
      <c r="K274" s="43" t="s">
        <v>17</v>
      </c>
      <c r="L274" s="43" t="s">
        <v>18</v>
      </c>
      <c r="M274" s="5" t="s">
        <v>19</v>
      </c>
      <c r="N274" s="30"/>
      <c r="O274" s="30"/>
      <c r="P274" s="30"/>
      <c r="Q274" s="30"/>
      <c r="R274" s="30"/>
      <c r="S274" s="30"/>
      <c r="T274" s="30"/>
    </row>
    <row r="275" spans="1:20" ht="12.75" customHeight="1">
      <c r="B275" s="77"/>
      <c r="D275" s="17"/>
      <c r="E275" s="44"/>
      <c r="F275" s="44"/>
      <c r="G275" s="16"/>
      <c r="H275" s="44"/>
      <c r="I275" s="44"/>
      <c r="J275" s="16"/>
      <c r="K275" s="44"/>
      <c r="L275" s="44"/>
      <c r="M275" s="16"/>
      <c r="N275" s="30"/>
      <c r="O275" s="30"/>
      <c r="P275" s="30"/>
      <c r="Q275" s="30"/>
      <c r="R275" s="30"/>
      <c r="S275" s="30"/>
      <c r="T275" s="30"/>
    </row>
    <row r="276" spans="1:20" ht="12.75" customHeight="1">
      <c r="B276" s="16"/>
      <c r="E276" s="90" t="s">
        <v>37</v>
      </c>
      <c r="F276" s="90"/>
      <c r="G276" s="90"/>
      <c r="H276" s="90" t="s">
        <v>38</v>
      </c>
      <c r="I276" s="90"/>
      <c r="J276" s="90"/>
      <c r="K276" s="90" t="s">
        <v>39</v>
      </c>
      <c r="L276" s="90"/>
      <c r="M276" s="90"/>
      <c r="N276" s="30"/>
      <c r="O276" s="30"/>
      <c r="P276" s="30"/>
      <c r="Q276" s="30"/>
      <c r="R276" s="30"/>
      <c r="S276" s="30"/>
      <c r="T276" s="30"/>
    </row>
    <row r="277" spans="1:20" ht="12.75" customHeight="1">
      <c r="B277" s="16"/>
      <c r="E277" s="45" t="s">
        <v>23</v>
      </c>
      <c r="F277" s="45"/>
      <c r="G277" s="6"/>
      <c r="H277" s="45" t="s">
        <v>24</v>
      </c>
      <c r="I277" s="45"/>
      <c r="J277" s="6"/>
      <c r="K277" s="45" t="s">
        <v>24</v>
      </c>
      <c r="L277" s="45"/>
      <c r="M277" s="6"/>
      <c r="N277" s="30"/>
      <c r="O277" s="30"/>
      <c r="P277" s="30"/>
      <c r="Q277" s="30"/>
      <c r="R277" s="30"/>
      <c r="S277" s="30"/>
      <c r="T277" s="30"/>
    </row>
    <row r="278" spans="1:20" ht="28.5" customHeight="1">
      <c r="A278" s="84" t="s">
        <v>25</v>
      </c>
      <c r="B278" s="15" t="s">
        <v>26</v>
      </c>
      <c r="C278" s="15" t="s">
        <v>27</v>
      </c>
      <c r="D278" s="7" t="s">
        <v>28</v>
      </c>
      <c r="E278" s="46" t="s">
        <v>29</v>
      </c>
      <c r="F278" s="47" t="s">
        <v>30</v>
      </c>
      <c r="G278" s="15" t="s">
        <v>31</v>
      </c>
      <c r="H278" s="46" t="s">
        <v>29</v>
      </c>
      <c r="I278" s="47" t="s">
        <v>30</v>
      </c>
      <c r="J278" s="15" t="s">
        <v>31</v>
      </c>
      <c r="K278" s="46" t="s">
        <v>29</v>
      </c>
      <c r="L278" s="47" t="s">
        <v>30</v>
      </c>
      <c r="M278" s="15" t="s">
        <v>31</v>
      </c>
      <c r="N278" s="30"/>
      <c r="O278" s="30"/>
      <c r="P278" s="30"/>
      <c r="Q278" s="30"/>
      <c r="R278" s="30"/>
      <c r="S278" s="30"/>
      <c r="T278" s="30"/>
    </row>
    <row r="279" spans="1:20" ht="12.75" customHeight="1">
      <c r="A279" s="85">
        <v>1</v>
      </c>
      <c r="B279" s="16" t="s">
        <v>43</v>
      </c>
      <c r="C279" s="16" t="s">
        <v>35</v>
      </c>
      <c r="D279" s="29">
        <v>40878</v>
      </c>
      <c r="E279" s="44">
        <v>0</v>
      </c>
      <c r="F279" s="44">
        <v>0</v>
      </c>
      <c r="G279" s="13">
        <v>0</v>
      </c>
      <c r="H279" s="44">
        <v>0</v>
      </c>
      <c r="I279" s="44">
        <v>0</v>
      </c>
      <c r="J279" s="13">
        <v>0</v>
      </c>
      <c r="K279" s="44">
        <f>E241+H241-K241-E279+H279</f>
        <v>370844</v>
      </c>
      <c r="L279" s="44">
        <f t="shared" ref="L279" si="33">F241+I241-L241-F279+I279</f>
        <v>31898</v>
      </c>
      <c r="M279" s="13">
        <f t="shared" ref="M279:M291" si="34">L279*1000/K279</f>
        <v>86.014604523735045</v>
      </c>
      <c r="N279" s="30"/>
      <c r="O279" s="30"/>
      <c r="P279" s="30"/>
      <c r="Q279" s="30"/>
      <c r="R279" s="30"/>
      <c r="S279" s="30"/>
      <c r="T279" s="30"/>
    </row>
    <row r="280" spans="1:20" ht="12.75" customHeight="1">
      <c r="A280" s="85">
        <v>2</v>
      </c>
      <c r="B280" s="16" t="s">
        <v>43</v>
      </c>
      <c r="C280" s="16" t="s">
        <v>35</v>
      </c>
      <c r="D280" s="29">
        <v>40909</v>
      </c>
      <c r="E280" s="44">
        <v>0</v>
      </c>
      <c r="F280" s="44">
        <v>0</v>
      </c>
      <c r="G280" s="13">
        <v>0</v>
      </c>
      <c r="H280" s="44">
        <v>0</v>
      </c>
      <c r="I280" s="44">
        <v>0</v>
      </c>
      <c r="J280" s="13">
        <v>0</v>
      </c>
      <c r="K280" s="44">
        <v>413921</v>
      </c>
      <c r="L280" s="44">
        <v>36500</v>
      </c>
      <c r="M280" s="13">
        <f t="shared" si="34"/>
        <v>88.181078031798336</v>
      </c>
      <c r="N280" s="30"/>
      <c r="O280" s="30"/>
      <c r="P280" s="30"/>
      <c r="Q280" s="30"/>
      <c r="R280" s="30"/>
      <c r="S280" s="30"/>
      <c r="T280" s="30"/>
    </row>
    <row r="281" spans="1:20" ht="12.75" customHeight="1">
      <c r="A281" s="85">
        <v>3</v>
      </c>
      <c r="B281" s="16" t="s">
        <v>43</v>
      </c>
      <c r="C281" s="16" t="s">
        <v>35</v>
      </c>
      <c r="D281" s="29">
        <v>40940</v>
      </c>
      <c r="E281" s="44">
        <v>0</v>
      </c>
      <c r="F281" s="44">
        <v>0</v>
      </c>
      <c r="G281" s="13">
        <v>0</v>
      </c>
      <c r="H281" s="44">
        <v>0</v>
      </c>
      <c r="I281" s="44">
        <v>0</v>
      </c>
      <c r="J281" s="13">
        <v>0</v>
      </c>
      <c r="K281" s="44">
        <v>420056</v>
      </c>
      <c r="L281" s="44">
        <v>38092</v>
      </c>
      <c r="M281" s="13">
        <f t="shared" si="34"/>
        <v>90.683147008970238</v>
      </c>
      <c r="N281" s="30"/>
      <c r="O281" s="30"/>
      <c r="P281" s="30"/>
      <c r="Q281" s="30"/>
      <c r="R281" s="30"/>
      <c r="S281" s="30"/>
      <c r="T281" s="30"/>
    </row>
    <row r="282" spans="1:20" ht="12.75" customHeight="1">
      <c r="A282" s="85">
        <v>4</v>
      </c>
      <c r="B282" s="16" t="s">
        <v>43</v>
      </c>
      <c r="C282" s="16" t="s">
        <v>35</v>
      </c>
      <c r="D282" s="29">
        <v>40969</v>
      </c>
      <c r="E282" s="44">
        <v>0</v>
      </c>
      <c r="F282" s="44">
        <v>0</v>
      </c>
      <c r="G282" s="13">
        <v>0</v>
      </c>
      <c r="H282" s="44">
        <v>0</v>
      </c>
      <c r="I282" s="44">
        <v>0</v>
      </c>
      <c r="J282" s="13">
        <v>0</v>
      </c>
      <c r="K282" s="44">
        <v>365535</v>
      </c>
      <c r="L282" s="44">
        <v>33941</v>
      </c>
      <c r="M282" s="13">
        <f t="shared" si="34"/>
        <v>92.852941578781781</v>
      </c>
      <c r="N282" s="30"/>
      <c r="O282" s="30"/>
      <c r="P282" s="30"/>
      <c r="Q282" s="30"/>
      <c r="R282" s="30"/>
      <c r="S282" s="30"/>
      <c r="T282" s="30"/>
    </row>
    <row r="283" spans="1:20" ht="12.75" customHeight="1">
      <c r="A283" s="85">
        <v>5</v>
      </c>
      <c r="B283" s="16" t="s">
        <v>43</v>
      </c>
      <c r="C283" s="16" t="s">
        <v>35</v>
      </c>
      <c r="D283" s="29">
        <v>41000</v>
      </c>
      <c r="E283" s="44">
        <v>0</v>
      </c>
      <c r="F283" s="44">
        <v>0</v>
      </c>
      <c r="G283" s="13">
        <v>0</v>
      </c>
      <c r="H283" s="44">
        <v>0</v>
      </c>
      <c r="I283" s="44">
        <v>0</v>
      </c>
      <c r="J283" s="13">
        <v>0</v>
      </c>
      <c r="K283" s="44">
        <v>314133</v>
      </c>
      <c r="L283" s="44">
        <v>29888</v>
      </c>
      <c r="M283" s="13">
        <f t="shared" si="34"/>
        <v>95.144413353579537</v>
      </c>
      <c r="N283" s="30"/>
      <c r="O283" s="30"/>
      <c r="P283" s="30"/>
      <c r="Q283" s="30"/>
      <c r="R283" s="30"/>
      <c r="S283" s="30"/>
      <c r="T283" s="30"/>
    </row>
    <row r="284" spans="1:20" ht="12.75" customHeight="1">
      <c r="A284" s="85">
        <v>6</v>
      </c>
      <c r="B284" s="16" t="s">
        <v>43</v>
      </c>
      <c r="C284" s="16" t="s">
        <v>35</v>
      </c>
      <c r="D284" s="29">
        <v>41030</v>
      </c>
      <c r="E284" s="44">
        <v>0</v>
      </c>
      <c r="F284" s="44">
        <v>0</v>
      </c>
      <c r="G284" s="13">
        <v>0</v>
      </c>
      <c r="H284" s="44">
        <v>0</v>
      </c>
      <c r="I284" s="44">
        <v>0</v>
      </c>
      <c r="J284" s="13">
        <v>0</v>
      </c>
      <c r="K284" s="44">
        <v>240800</v>
      </c>
      <c r="L284" s="44">
        <v>23481</v>
      </c>
      <c r="M284" s="13">
        <f t="shared" si="34"/>
        <v>97.512458471760795</v>
      </c>
      <c r="N284" s="30"/>
      <c r="O284" s="30"/>
      <c r="P284" s="30"/>
      <c r="Q284" s="30"/>
      <c r="R284" s="30"/>
      <c r="S284" s="30"/>
      <c r="T284" s="30"/>
    </row>
    <row r="285" spans="1:20" ht="12.75" customHeight="1">
      <c r="A285" s="85">
        <v>7</v>
      </c>
      <c r="B285" s="16" t="s">
        <v>43</v>
      </c>
      <c r="C285" s="16" t="s">
        <v>35</v>
      </c>
      <c r="D285" s="29">
        <v>41061</v>
      </c>
      <c r="E285" s="44">
        <v>0</v>
      </c>
      <c r="F285" s="44">
        <v>0</v>
      </c>
      <c r="G285" s="13">
        <v>0</v>
      </c>
      <c r="H285" s="44">
        <v>0</v>
      </c>
      <c r="I285" s="44">
        <v>0</v>
      </c>
      <c r="J285" s="13">
        <v>0</v>
      </c>
      <c r="K285" s="44">
        <v>240795</v>
      </c>
      <c r="L285" s="44">
        <v>23570</v>
      </c>
      <c r="M285" s="13">
        <f t="shared" si="34"/>
        <v>97.884092277663569</v>
      </c>
      <c r="N285" s="30"/>
      <c r="O285" s="30"/>
      <c r="P285" s="30"/>
      <c r="Q285" s="30"/>
      <c r="R285" s="30"/>
      <c r="S285" s="30"/>
      <c r="T285" s="30"/>
    </row>
    <row r="286" spans="1:20" ht="12.75" customHeight="1">
      <c r="A286" s="85">
        <v>8</v>
      </c>
      <c r="B286" s="16" t="s">
        <v>43</v>
      </c>
      <c r="C286" s="16" t="s">
        <v>35</v>
      </c>
      <c r="D286" s="29">
        <v>41091</v>
      </c>
      <c r="E286" s="44">
        <v>0</v>
      </c>
      <c r="F286" s="44">
        <v>0</v>
      </c>
      <c r="G286" s="13">
        <v>0</v>
      </c>
      <c r="H286" s="44">
        <v>0</v>
      </c>
      <c r="I286" s="44">
        <v>0</v>
      </c>
      <c r="J286" s="13">
        <v>0</v>
      </c>
      <c r="K286" s="44">
        <v>240783</v>
      </c>
      <c r="L286" s="44">
        <v>23601</v>
      </c>
      <c r="M286" s="13">
        <f t="shared" si="34"/>
        <v>98.017717197642696</v>
      </c>
      <c r="N286" s="30"/>
      <c r="O286" s="30"/>
      <c r="P286" s="30"/>
      <c r="Q286" s="30"/>
      <c r="R286" s="30"/>
      <c r="S286" s="30"/>
      <c r="T286" s="30"/>
    </row>
    <row r="287" spans="1:20" ht="12.75" customHeight="1">
      <c r="A287" s="85">
        <v>9</v>
      </c>
      <c r="B287" s="16" t="s">
        <v>43</v>
      </c>
      <c r="C287" s="16" t="s">
        <v>35</v>
      </c>
      <c r="D287" s="29">
        <v>41122</v>
      </c>
      <c r="E287" s="44">
        <v>0</v>
      </c>
      <c r="F287" s="44">
        <v>0</v>
      </c>
      <c r="G287" s="13">
        <v>0</v>
      </c>
      <c r="H287" s="44">
        <v>0</v>
      </c>
      <c r="I287" s="44">
        <v>0</v>
      </c>
      <c r="J287" s="13">
        <v>0</v>
      </c>
      <c r="K287" s="44">
        <v>240760</v>
      </c>
      <c r="L287" s="44">
        <v>23639</v>
      </c>
      <c r="M287" s="13">
        <f t="shared" si="34"/>
        <v>98.184914437614225</v>
      </c>
      <c r="N287" s="30"/>
      <c r="O287" s="30"/>
      <c r="P287" s="30"/>
      <c r="Q287" s="30"/>
      <c r="R287" s="30"/>
      <c r="S287" s="30"/>
      <c r="T287" s="30"/>
    </row>
    <row r="288" spans="1:20" ht="12.75" customHeight="1">
      <c r="A288" s="85">
        <v>10</v>
      </c>
      <c r="B288" s="16" t="s">
        <v>43</v>
      </c>
      <c r="C288" s="16" t="s">
        <v>35</v>
      </c>
      <c r="D288" s="29">
        <v>41153</v>
      </c>
      <c r="E288" s="44">
        <v>0</v>
      </c>
      <c r="F288" s="44">
        <v>0</v>
      </c>
      <c r="G288" s="13">
        <v>0</v>
      </c>
      <c r="H288" s="44">
        <v>0</v>
      </c>
      <c r="I288" s="44">
        <v>0</v>
      </c>
      <c r="J288" s="13">
        <v>0</v>
      </c>
      <c r="K288" s="44">
        <v>240804</v>
      </c>
      <c r="L288" s="44">
        <v>23770</v>
      </c>
      <c r="M288" s="13">
        <f t="shared" si="34"/>
        <v>98.710984867361006</v>
      </c>
      <c r="N288" s="30"/>
      <c r="O288" s="30"/>
      <c r="P288" s="30"/>
      <c r="Q288" s="30"/>
      <c r="R288" s="30"/>
      <c r="S288" s="30"/>
      <c r="T288" s="30"/>
    </row>
    <row r="289" spans="1:20" ht="12.75" customHeight="1">
      <c r="A289" s="85">
        <v>11</v>
      </c>
      <c r="B289" s="16" t="s">
        <v>43</v>
      </c>
      <c r="C289" s="16" t="s">
        <v>35</v>
      </c>
      <c r="D289" s="29">
        <v>41183</v>
      </c>
      <c r="E289" s="44">
        <v>0</v>
      </c>
      <c r="F289" s="44">
        <v>0</v>
      </c>
      <c r="G289" s="13">
        <v>0</v>
      </c>
      <c r="H289" s="44">
        <v>0</v>
      </c>
      <c r="I289" s="44">
        <v>0</v>
      </c>
      <c r="J289" s="13">
        <v>0</v>
      </c>
      <c r="K289" s="44">
        <v>240812</v>
      </c>
      <c r="L289" s="44">
        <v>23861</v>
      </c>
      <c r="M289" s="13">
        <f t="shared" si="34"/>
        <v>99.085593741175686</v>
      </c>
      <c r="N289" s="30"/>
      <c r="O289" s="30"/>
      <c r="P289" s="30"/>
      <c r="Q289" s="30"/>
      <c r="R289" s="30"/>
      <c r="S289" s="30"/>
      <c r="T289" s="30"/>
    </row>
    <row r="290" spans="1:20" ht="12.75" customHeight="1">
      <c r="A290" s="85">
        <v>12</v>
      </c>
      <c r="B290" s="16" t="s">
        <v>43</v>
      </c>
      <c r="C290" s="16" t="s">
        <v>35</v>
      </c>
      <c r="D290" s="29">
        <v>41214</v>
      </c>
      <c r="E290" s="44">
        <v>0</v>
      </c>
      <c r="F290" s="44">
        <v>0</v>
      </c>
      <c r="G290" s="13">
        <v>0</v>
      </c>
      <c r="H290" s="44">
        <v>0</v>
      </c>
      <c r="I290" s="44">
        <v>0</v>
      </c>
      <c r="J290" s="13">
        <v>0</v>
      </c>
      <c r="K290" s="44">
        <v>240805</v>
      </c>
      <c r="L290" s="44">
        <v>23975</v>
      </c>
      <c r="M290" s="13">
        <f t="shared" si="34"/>
        <v>99.561886173459854</v>
      </c>
      <c r="N290" s="30"/>
      <c r="O290" s="30"/>
      <c r="P290" s="30"/>
      <c r="Q290" s="30"/>
      <c r="R290" s="30"/>
      <c r="S290" s="30"/>
      <c r="T290" s="30"/>
    </row>
    <row r="291" spans="1:20" ht="12.75" customHeight="1">
      <c r="A291" s="85">
        <v>13</v>
      </c>
      <c r="B291" s="16" t="s">
        <v>43</v>
      </c>
      <c r="C291" s="16" t="s">
        <v>35</v>
      </c>
      <c r="D291" s="29">
        <v>41244</v>
      </c>
      <c r="E291" s="44">
        <v>0</v>
      </c>
      <c r="F291" s="44">
        <v>0</v>
      </c>
      <c r="G291" s="13">
        <v>0</v>
      </c>
      <c r="H291" s="44">
        <v>0</v>
      </c>
      <c r="I291" s="44">
        <v>0</v>
      </c>
      <c r="J291" s="13">
        <v>0</v>
      </c>
      <c r="K291" s="44">
        <v>245068</v>
      </c>
      <c r="L291" s="44">
        <v>24497</v>
      </c>
      <c r="M291" s="13">
        <f t="shared" si="34"/>
        <v>99.960011098960294</v>
      </c>
      <c r="N291" s="30"/>
      <c r="O291" s="30"/>
      <c r="P291" s="30"/>
      <c r="Q291" s="30"/>
      <c r="R291" s="30"/>
      <c r="S291" s="30"/>
      <c r="T291" s="30"/>
    </row>
    <row r="292" spans="1:20" ht="12.75" customHeight="1">
      <c r="N292" s="30"/>
      <c r="O292" s="30"/>
      <c r="P292" s="30"/>
      <c r="Q292" s="30"/>
      <c r="R292" s="30"/>
      <c r="S292" s="30"/>
      <c r="T292" s="30"/>
    </row>
    <row r="293" spans="1:20" ht="12.75" customHeight="1">
      <c r="A293" s="85">
        <v>14</v>
      </c>
      <c r="B293" s="16" t="s">
        <v>44</v>
      </c>
      <c r="C293" s="16"/>
      <c r="D293" s="29"/>
      <c r="E293" s="44"/>
      <c r="F293" s="44"/>
      <c r="G293" s="13"/>
      <c r="H293" s="44"/>
      <c r="I293" s="44"/>
      <c r="J293" s="13"/>
      <c r="K293" s="44">
        <f>ROUND(SUM(K279:K291),0)</f>
        <v>3815116</v>
      </c>
      <c r="L293" s="44">
        <f>ROUND(SUM(L279:L291),0)</f>
        <v>360713</v>
      </c>
      <c r="M293" s="13"/>
      <c r="N293" s="30"/>
      <c r="O293" s="30"/>
      <c r="P293" s="30"/>
      <c r="Q293" s="30"/>
      <c r="R293" s="30"/>
      <c r="S293" s="30"/>
      <c r="T293" s="30"/>
    </row>
    <row r="294" spans="1:20" ht="12.75" customHeight="1">
      <c r="N294" s="30"/>
      <c r="O294" s="30"/>
      <c r="P294" s="30"/>
      <c r="Q294" s="30"/>
      <c r="R294" s="30"/>
      <c r="S294" s="30"/>
      <c r="T294" s="30"/>
    </row>
    <row r="295" spans="1:20" ht="12.75" customHeight="1">
      <c r="A295" s="85">
        <v>15</v>
      </c>
      <c r="B295" s="16" t="s">
        <v>43</v>
      </c>
      <c r="C295" s="16" t="s">
        <v>35</v>
      </c>
      <c r="D295" s="29" t="s">
        <v>36</v>
      </c>
      <c r="K295" s="49">
        <f t="shared" ref="K295:L295" si="35">ROUND(AVERAGE(K279:K291),0)</f>
        <v>293470</v>
      </c>
      <c r="L295" s="49">
        <f t="shared" si="35"/>
        <v>27747</v>
      </c>
      <c r="M295" s="13">
        <f>ROUND(IF(K295=0,0,L295*1000/K295),2)</f>
        <v>94.55</v>
      </c>
      <c r="N295" s="30"/>
      <c r="O295" s="30"/>
      <c r="P295" s="30"/>
      <c r="Q295" s="30"/>
      <c r="R295" s="30"/>
      <c r="S295" s="30"/>
      <c r="T295" s="30"/>
    </row>
    <row r="296" spans="1:20" ht="12.75" customHeight="1">
      <c r="N296" s="30"/>
      <c r="O296" s="30"/>
      <c r="P296" s="30"/>
      <c r="Q296" s="30"/>
      <c r="R296" s="30"/>
      <c r="S296" s="30"/>
      <c r="T296" s="30"/>
    </row>
    <row r="297" spans="1:20" ht="12.75" customHeight="1">
      <c r="N297" s="30"/>
      <c r="O297" s="30"/>
      <c r="P297" s="30"/>
      <c r="Q297" s="30"/>
      <c r="R297" s="30"/>
      <c r="S297" s="30"/>
      <c r="T297" s="30"/>
    </row>
    <row r="298" spans="1:20" ht="12.75" customHeight="1">
      <c r="N298" s="30"/>
      <c r="O298" s="30"/>
      <c r="P298" s="30"/>
      <c r="Q298" s="30"/>
      <c r="R298" s="30"/>
      <c r="S298" s="30"/>
      <c r="T298" s="30"/>
    </row>
    <row r="299" spans="1:20" ht="12.75" customHeight="1">
      <c r="N299" s="30"/>
      <c r="O299" s="30"/>
      <c r="P299" s="30"/>
      <c r="Q299" s="30"/>
      <c r="R299" s="30"/>
      <c r="S299" s="30"/>
      <c r="T299" s="30"/>
    </row>
    <row r="300" spans="1:20" ht="12.75" customHeight="1">
      <c r="N300" s="30"/>
      <c r="O300" s="30"/>
      <c r="P300" s="30"/>
      <c r="Q300" s="30"/>
      <c r="R300" s="30"/>
      <c r="S300" s="30"/>
      <c r="T300" s="30"/>
    </row>
    <row r="301" spans="1:20" ht="12.75" customHeight="1">
      <c r="N301" s="30"/>
      <c r="O301" s="30"/>
      <c r="P301" s="30"/>
      <c r="Q301" s="30"/>
      <c r="R301" s="30"/>
      <c r="S301" s="30"/>
      <c r="T301" s="30"/>
    </row>
    <row r="302" spans="1:20" ht="12.75" customHeight="1">
      <c r="N302" s="30"/>
      <c r="O302" s="30"/>
      <c r="P302" s="30"/>
      <c r="Q302" s="30"/>
      <c r="R302" s="30"/>
      <c r="S302" s="30"/>
      <c r="T302" s="30"/>
    </row>
    <row r="303" spans="1:20" ht="12.75" customHeight="1">
      <c r="N303" s="30"/>
      <c r="O303" s="30"/>
      <c r="P303" s="30"/>
      <c r="Q303" s="30"/>
      <c r="R303" s="30"/>
      <c r="S303" s="30"/>
      <c r="T303" s="30"/>
    </row>
    <row r="304" spans="1:20" ht="13.5" customHeight="1">
      <c r="A304" s="80" t="s">
        <v>32</v>
      </c>
      <c r="B304" s="9"/>
      <c r="C304" s="10"/>
      <c r="D304" s="11"/>
      <c r="E304" s="40"/>
      <c r="F304" s="40"/>
      <c r="G304" s="9"/>
      <c r="H304" s="40"/>
      <c r="I304" s="40"/>
      <c r="J304" s="9"/>
      <c r="K304" s="40"/>
      <c r="L304" s="40"/>
      <c r="M304" s="12" t="s">
        <v>33</v>
      </c>
      <c r="N304" s="30"/>
      <c r="O304" s="30"/>
      <c r="P304" s="30"/>
      <c r="Q304" s="30"/>
      <c r="R304" s="30"/>
      <c r="S304" s="30"/>
      <c r="T304" s="30"/>
    </row>
    <row r="305" spans="1:20" ht="12.75" customHeight="1">
      <c r="A305" s="79" t="s">
        <v>0</v>
      </c>
      <c r="B305" s="14"/>
      <c r="C305" s="15"/>
      <c r="D305" s="7"/>
      <c r="E305" s="39"/>
      <c r="F305" s="39" t="s">
        <v>1</v>
      </c>
      <c r="G305" s="14"/>
      <c r="H305" s="39"/>
      <c r="I305" s="39"/>
      <c r="J305" s="14"/>
      <c r="K305" s="39"/>
      <c r="L305" s="39" t="s">
        <v>135</v>
      </c>
      <c r="M305" s="14"/>
      <c r="N305" s="30"/>
      <c r="O305" s="30"/>
      <c r="P305" s="30"/>
      <c r="Q305" s="30"/>
      <c r="R305" s="30"/>
      <c r="S305" s="30"/>
      <c r="T305" s="30"/>
    </row>
    <row r="306" spans="1:20" ht="15" customHeight="1">
      <c r="A306" s="80" t="s">
        <v>2</v>
      </c>
      <c r="B306" s="9"/>
      <c r="C306" s="9"/>
      <c r="D306" s="9"/>
      <c r="E306" s="40"/>
      <c r="F306" s="87" t="s">
        <v>3</v>
      </c>
      <c r="G306" s="87"/>
      <c r="H306" s="87"/>
      <c r="I306" s="87"/>
      <c r="J306" s="9" t="s">
        <v>4</v>
      </c>
      <c r="K306" s="40"/>
      <c r="L306" s="40"/>
      <c r="M306" s="9"/>
      <c r="N306" s="30"/>
      <c r="O306" s="30"/>
      <c r="P306" s="30"/>
      <c r="Q306" s="30"/>
      <c r="R306" s="30"/>
      <c r="S306" s="30"/>
      <c r="T306" s="30"/>
    </row>
    <row r="307" spans="1:20">
      <c r="A307" s="81"/>
      <c r="B307" s="1"/>
      <c r="C307" s="1"/>
      <c r="D307" s="1"/>
      <c r="E307" s="41"/>
      <c r="F307" s="88"/>
      <c r="G307" s="88"/>
      <c r="H307" s="88"/>
      <c r="I307" s="88"/>
      <c r="J307" s="28" t="s">
        <v>40</v>
      </c>
      <c r="K307" s="41" t="s">
        <v>5</v>
      </c>
      <c r="L307" s="41"/>
      <c r="M307" s="1"/>
      <c r="N307" s="30"/>
      <c r="O307" s="30"/>
      <c r="P307" s="30"/>
      <c r="Q307" s="30"/>
      <c r="R307" s="30"/>
      <c r="S307" s="30"/>
      <c r="T307" s="30"/>
    </row>
    <row r="308" spans="1:20">
      <c r="A308" s="81" t="s">
        <v>54</v>
      </c>
      <c r="B308" s="1"/>
      <c r="C308" s="77"/>
      <c r="D308" s="2"/>
      <c r="E308" s="41"/>
      <c r="F308" s="88"/>
      <c r="G308" s="88"/>
      <c r="H308" s="88"/>
      <c r="I308" s="88"/>
      <c r="J308" s="15"/>
      <c r="K308" s="41" t="s">
        <v>6</v>
      </c>
      <c r="L308" s="41"/>
      <c r="M308" s="1"/>
      <c r="N308" s="30"/>
      <c r="O308" s="30"/>
      <c r="P308" s="30"/>
      <c r="Q308" s="30"/>
      <c r="R308" s="30"/>
      <c r="S308" s="30"/>
      <c r="T308" s="30"/>
    </row>
    <row r="309" spans="1:20">
      <c r="A309" s="81"/>
      <c r="B309" s="1"/>
      <c r="C309" s="77"/>
      <c r="D309" s="2"/>
      <c r="E309" s="41"/>
      <c r="F309" s="88"/>
      <c r="G309" s="88"/>
      <c r="H309" s="88"/>
      <c r="I309" s="88"/>
      <c r="J309" s="15"/>
      <c r="K309" s="41" t="s">
        <v>55</v>
      </c>
      <c r="L309" s="41"/>
      <c r="M309" s="1"/>
      <c r="N309" s="30"/>
      <c r="O309" s="30"/>
      <c r="P309" s="30"/>
      <c r="Q309" s="30"/>
      <c r="R309" s="30"/>
      <c r="S309" s="30"/>
      <c r="T309" s="30"/>
    </row>
    <row r="310" spans="1:20">
      <c r="A310" s="79" t="s">
        <v>53</v>
      </c>
      <c r="B310" s="14"/>
      <c r="C310" s="15"/>
      <c r="D310" s="7"/>
      <c r="E310" s="39"/>
      <c r="F310" s="89"/>
      <c r="G310" s="89"/>
      <c r="H310" s="89"/>
      <c r="I310" s="89"/>
      <c r="J310" s="3" t="s">
        <v>158</v>
      </c>
      <c r="K310" s="39"/>
      <c r="L310" s="39"/>
      <c r="M310" s="14"/>
      <c r="N310" s="30"/>
      <c r="O310" s="30"/>
      <c r="P310" s="30"/>
      <c r="Q310" s="30"/>
      <c r="R310" s="30"/>
      <c r="S310" s="30"/>
      <c r="T310" s="30"/>
    </row>
    <row r="311" spans="1:20" ht="12.75" customHeight="1">
      <c r="A311" s="80"/>
      <c r="B311" s="9"/>
      <c r="C311" s="10"/>
      <c r="D311" s="11"/>
      <c r="E311" s="40"/>
      <c r="F311" s="42"/>
      <c r="G311" s="4"/>
      <c r="H311" s="42"/>
      <c r="I311" s="42"/>
      <c r="J311" s="9"/>
      <c r="K311" s="40"/>
      <c r="L311" s="40"/>
      <c r="M311" s="9"/>
      <c r="N311" s="30"/>
      <c r="O311" s="30"/>
      <c r="P311" s="30"/>
      <c r="Q311" s="30"/>
      <c r="R311" s="30"/>
      <c r="S311" s="30"/>
      <c r="T311" s="30"/>
    </row>
    <row r="312" spans="1:20" ht="12.75" customHeight="1">
      <c r="A312" s="82" t="s">
        <v>7</v>
      </c>
      <c r="B312" s="5" t="s">
        <v>8</v>
      </c>
      <c r="C312" s="5" t="s">
        <v>9</v>
      </c>
      <c r="D312" s="5" t="s">
        <v>10</v>
      </c>
      <c r="E312" s="43" t="s">
        <v>11</v>
      </c>
      <c r="F312" s="43" t="s">
        <v>12</v>
      </c>
      <c r="G312" s="5" t="s">
        <v>13</v>
      </c>
      <c r="H312" s="43" t="s">
        <v>14</v>
      </c>
      <c r="I312" s="43" t="s">
        <v>15</v>
      </c>
      <c r="J312" s="5" t="s">
        <v>16</v>
      </c>
      <c r="K312" s="43" t="s">
        <v>17</v>
      </c>
      <c r="L312" s="43" t="s">
        <v>18</v>
      </c>
      <c r="M312" s="5" t="s">
        <v>19</v>
      </c>
      <c r="N312" s="30"/>
      <c r="O312" s="30"/>
      <c r="P312" s="30"/>
      <c r="Q312" s="30"/>
      <c r="R312" s="30"/>
      <c r="S312" s="30"/>
      <c r="T312" s="30"/>
    </row>
    <row r="313" spans="1:20" ht="12.75" customHeight="1">
      <c r="B313" s="77"/>
      <c r="D313" s="17"/>
      <c r="E313" s="44"/>
      <c r="F313" s="44"/>
      <c r="G313" s="16"/>
      <c r="H313" s="44"/>
      <c r="I313" s="44"/>
      <c r="J313" s="16"/>
      <c r="K313" s="44"/>
      <c r="L313" s="44"/>
      <c r="M313" s="16"/>
      <c r="N313" s="30"/>
      <c r="O313" s="30"/>
      <c r="P313" s="30"/>
      <c r="Q313" s="30"/>
      <c r="R313" s="30"/>
      <c r="S313" s="30"/>
      <c r="T313" s="30"/>
    </row>
    <row r="314" spans="1:20" ht="12.75" customHeight="1">
      <c r="B314" s="16"/>
      <c r="E314" s="90" t="s">
        <v>20</v>
      </c>
      <c r="F314" s="90"/>
      <c r="G314" s="90"/>
      <c r="H314" s="90" t="s">
        <v>21</v>
      </c>
      <c r="I314" s="90"/>
      <c r="J314" s="90"/>
      <c r="K314" s="90" t="s">
        <v>22</v>
      </c>
      <c r="L314" s="90"/>
      <c r="M314" s="90"/>
      <c r="N314" s="30"/>
      <c r="O314" s="30"/>
      <c r="P314" s="30"/>
      <c r="Q314" s="30"/>
      <c r="R314" s="30"/>
      <c r="S314" s="30"/>
      <c r="T314" s="30"/>
    </row>
    <row r="315" spans="1:20" ht="12.75" customHeight="1">
      <c r="B315" s="16"/>
      <c r="E315" s="45" t="s">
        <v>23</v>
      </c>
      <c r="F315" s="45"/>
      <c r="G315" s="6"/>
      <c r="H315" s="45" t="s">
        <v>24</v>
      </c>
      <c r="I315" s="45"/>
      <c r="J315" s="6"/>
      <c r="K315" s="45" t="s">
        <v>24</v>
      </c>
      <c r="L315" s="45"/>
      <c r="M315" s="6"/>
      <c r="N315" s="30"/>
      <c r="O315" s="30"/>
      <c r="P315" s="30"/>
      <c r="Q315" s="30"/>
      <c r="R315" s="30"/>
      <c r="S315" s="30"/>
      <c r="T315" s="30"/>
    </row>
    <row r="316" spans="1:20" ht="28.5" customHeight="1">
      <c r="A316" s="84" t="s">
        <v>25</v>
      </c>
      <c r="B316" s="15" t="s">
        <v>26</v>
      </c>
      <c r="C316" s="15" t="s">
        <v>27</v>
      </c>
      <c r="D316" s="7" t="s">
        <v>28</v>
      </c>
      <c r="E316" s="46" t="s">
        <v>29</v>
      </c>
      <c r="F316" s="47" t="s">
        <v>30</v>
      </c>
      <c r="G316" s="15" t="s">
        <v>31</v>
      </c>
      <c r="H316" s="46" t="s">
        <v>29</v>
      </c>
      <c r="I316" s="47" t="s">
        <v>30</v>
      </c>
      <c r="J316" s="15" t="s">
        <v>31</v>
      </c>
      <c r="K316" s="46" t="s">
        <v>29</v>
      </c>
      <c r="L316" s="47" t="s">
        <v>30</v>
      </c>
      <c r="M316" s="15" t="s">
        <v>31</v>
      </c>
      <c r="N316" s="30"/>
      <c r="O316" s="30"/>
      <c r="P316" s="30"/>
      <c r="Q316" s="30"/>
      <c r="R316" s="30"/>
      <c r="S316" s="30"/>
      <c r="T316" s="30"/>
    </row>
    <row r="317" spans="1:20" ht="12.75" customHeight="1">
      <c r="A317" s="85">
        <v>1</v>
      </c>
      <c r="B317" s="16" t="s">
        <v>48</v>
      </c>
      <c r="C317" s="16" t="s">
        <v>35</v>
      </c>
      <c r="D317" s="29">
        <v>40878</v>
      </c>
      <c r="E317" s="44">
        <f>E709</f>
        <v>158833</v>
      </c>
      <c r="F317" s="44">
        <f>F709</f>
        <v>6735</v>
      </c>
      <c r="G317" s="13">
        <f>IF(E317=0,0,F317*1000/E317)</f>
        <v>42.403027078755677</v>
      </c>
      <c r="H317" s="44">
        <f>H709</f>
        <v>84019</v>
      </c>
      <c r="I317" s="44">
        <f>I709</f>
        <v>3561</v>
      </c>
      <c r="J317" s="13">
        <f t="shared" ref="J317:J329" si="36">IF(H317=0,0,I317*1000/H317)</f>
        <v>42.383270450731381</v>
      </c>
      <c r="K317" s="44">
        <f>K709</f>
        <v>84020</v>
      </c>
      <c r="L317" s="44">
        <f>L709</f>
        <v>3562</v>
      </c>
      <c r="M317" s="13">
        <f t="shared" ref="M317:M329" si="37">IF(K317=0,0,L317*1000/K317)</f>
        <v>42.394667936205664</v>
      </c>
      <c r="N317" s="30"/>
      <c r="O317" s="30"/>
      <c r="P317" s="30"/>
      <c r="Q317" s="30"/>
      <c r="R317" s="30"/>
      <c r="S317" s="30"/>
      <c r="T317" s="30"/>
    </row>
    <row r="318" spans="1:20" ht="12.75" customHeight="1">
      <c r="A318" s="85">
        <v>2</v>
      </c>
      <c r="B318" s="16" t="s">
        <v>48</v>
      </c>
      <c r="C318" s="16" t="s">
        <v>35</v>
      </c>
      <c r="D318" s="29">
        <v>40909</v>
      </c>
      <c r="E318" s="44">
        <f t="shared" ref="E318:E329" si="38">K355</f>
        <v>158832</v>
      </c>
      <c r="F318" s="44">
        <f t="shared" ref="F318:F329" si="39">L355</f>
        <v>6734</v>
      </c>
      <c r="G318" s="13">
        <f t="shared" ref="G318:G329" si="40">IF(E318=0,0,F318*1000/E318)</f>
        <v>42.396998086028006</v>
      </c>
      <c r="H318" s="44">
        <v>84828</v>
      </c>
      <c r="I318" s="44">
        <v>3585</v>
      </c>
      <c r="J318" s="13">
        <f t="shared" si="36"/>
        <v>42.261988965907484</v>
      </c>
      <c r="K318" s="44">
        <v>84824</v>
      </c>
      <c r="L318" s="44">
        <v>3592</v>
      </c>
      <c r="M318" s="13">
        <f t="shared" si="37"/>
        <v>42.34650570593228</v>
      </c>
      <c r="N318" s="30"/>
      <c r="O318" s="30"/>
      <c r="P318" s="30"/>
      <c r="Q318" s="30"/>
      <c r="R318" s="30"/>
      <c r="S318" s="30"/>
      <c r="T318" s="30"/>
    </row>
    <row r="319" spans="1:20" ht="12.75" customHeight="1">
      <c r="A319" s="85">
        <v>3</v>
      </c>
      <c r="B319" s="16" t="s">
        <v>48</v>
      </c>
      <c r="C319" s="16" t="s">
        <v>35</v>
      </c>
      <c r="D319" s="29">
        <v>40940</v>
      </c>
      <c r="E319" s="44">
        <f t="shared" si="38"/>
        <v>158836</v>
      </c>
      <c r="F319" s="44">
        <f t="shared" si="39"/>
        <v>6727</v>
      </c>
      <c r="G319" s="13">
        <f t="shared" si="40"/>
        <v>42.351859779898767</v>
      </c>
      <c r="H319" s="44">
        <v>80777</v>
      </c>
      <c r="I319" s="44">
        <v>3421</v>
      </c>
      <c r="J319" s="13">
        <f t="shared" si="36"/>
        <v>42.351164316575264</v>
      </c>
      <c r="K319" s="44">
        <v>77829</v>
      </c>
      <c r="L319" s="44">
        <v>3296</v>
      </c>
      <c r="M319" s="13">
        <f t="shared" si="37"/>
        <v>42.349252849195032</v>
      </c>
      <c r="N319" s="30"/>
      <c r="O319" s="30"/>
      <c r="P319" s="30"/>
      <c r="Q319" s="30"/>
      <c r="R319" s="30"/>
      <c r="S319" s="30"/>
      <c r="T319" s="30"/>
    </row>
    <row r="320" spans="1:20" ht="12.75" customHeight="1">
      <c r="A320" s="85">
        <v>4</v>
      </c>
      <c r="B320" s="16" t="s">
        <v>48</v>
      </c>
      <c r="C320" s="16" t="s">
        <v>35</v>
      </c>
      <c r="D320" s="29">
        <v>40969</v>
      </c>
      <c r="E320" s="44">
        <f t="shared" si="38"/>
        <v>161784</v>
      </c>
      <c r="F320" s="44">
        <f t="shared" si="39"/>
        <v>6852</v>
      </c>
      <c r="G320" s="13">
        <f t="shared" si="40"/>
        <v>42.35276665183207</v>
      </c>
      <c r="H320" s="44">
        <v>84197</v>
      </c>
      <c r="I320" s="44">
        <v>3555</v>
      </c>
      <c r="J320" s="13">
        <f t="shared" si="36"/>
        <v>42.222406974120219</v>
      </c>
      <c r="K320" s="44">
        <v>84199</v>
      </c>
      <c r="L320" s="44">
        <v>3562</v>
      </c>
      <c r="M320" s="13">
        <f t="shared" si="37"/>
        <v>42.304540433971901</v>
      </c>
      <c r="N320" s="30"/>
      <c r="O320" s="30"/>
      <c r="P320" s="30"/>
      <c r="Q320" s="30"/>
      <c r="R320" s="30"/>
      <c r="S320" s="30"/>
      <c r="T320" s="30"/>
    </row>
    <row r="321" spans="1:20" ht="12.75" customHeight="1">
      <c r="A321" s="85">
        <v>5</v>
      </c>
      <c r="B321" s="16" t="s">
        <v>48</v>
      </c>
      <c r="C321" s="16" t="s">
        <v>35</v>
      </c>
      <c r="D321" s="29">
        <v>41000</v>
      </c>
      <c r="E321" s="44">
        <f t="shared" si="38"/>
        <v>161782</v>
      </c>
      <c r="F321" s="44">
        <f t="shared" si="39"/>
        <v>6845</v>
      </c>
      <c r="G321" s="13">
        <f t="shared" si="40"/>
        <v>42.310022128543352</v>
      </c>
      <c r="H321" s="44">
        <v>79845</v>
      </c>
      <c r="I321" s="44">
        <v>3380</v>
      </c>
      <c r="J321" s="13">
        <f t="shared" si="36"/>
        <v>42.332018285428013</v>
      </c>
      <c r="K321" s="44">
        <v>79846</v>
      </c>
      <c r="L321" s="44">
        <v>3379</v>
      </c>
      <c r="M321" s="13">
        <f t="shared" si="37"/>
        <v>42.318964005710995</v>
      </c>
      <c r="N321" s="30"/>
      <c r="O321" s="30"/>
      <c r="P321" s="30"/>
      <c r="Q321" s="30"/>
      <c r="R321" s="30"/>
      <c r="S321" s="30"/>
      <c r="T321" s="30"/>
    </row>
    <row r="322" spans="1:20" ht="12.75" customHeight="1">
      <c r="A322" s="85">
        <v>6</v>
      </c>
      <c r="B322" s="16" t="s">
        <v>48</v>
      </c>
      <c r="C322" s="16" t="s">
        <v>35</v>
      </c>
      <c r="D322" s="29">
        <v>41030</v>
      </c>
      <c r="E322" s="44">
        <f t="shared" si="38"/>
        <v>161781</v>
      </c>
      <c r="F322" s="44">
        <f t="shared" si="39"/>
        <v>6846</v>
      </c>
      <c r="G322" s="13">
        <f t="shared" si="40"/>
        <v>42.316464850631412</v>
      </c>
      <c r="H322" s="44">
        <v>84458</v>
      </c>
      <c r="I322" s="44">
        <v>3576</v>
      </c>
      <c r="J322" s="13">
        <f t="shared" si="36"/>
        <v>42.340571645078029</v>
      </c>
      <c r="K322" s="44">
        <v>81510</v>
      </c>
      <c r="L322" s="44">
        <v>3450</v>
      </c>
      <c r="M322" s="13">
        <f t="shared" si="37"/>
        <v>42.326094957673902</v>
      </c>
      <c r="N322" s="30"/>
      <c r="O322" s="30"/>
      <c r="P322" s="30"/>
      <c r="Q322" s="30"/>
      <c r="R322" s="30"/>
      <c r="S322" s="30"/>
      <c r="T322" s="30"/>
    </row>
    <row r="323" spans="1:20" ht="12.75" customHeight="1">
      <c r="A323" s="85">
        <v>7</v>
      </c>
      <c r="B323" s="16" t="s">
        <v>48</v>
      </c>
      <c r="C323" s="16" t="s">
        <v>35</v>
      </c>
      <c r="D323" s="29">
        <v>41061</v>
      </c>
      <c r="E323" s="44">
        <f t="shared" si="38"/>
        <v>164729</v>
      </c>
      <c r="F323" s="44">
        <f t="shared" si="39"/>
        <v>6972</v>
      </c>
      <c r="G323" s="13">
        <f t="shared" si="40"/>
        <v>42.324059515932227</v>
      </c>
      <c r="H323" s="44">
        <v>79846</v>
      </c>
      <c r="I323" s="44">
        <v>3387</v>
      </c>
      <c r="J323" s="13">
        <f t="shared" si="36"/>
        <v>42.419156876988204</v>
      </c>
      <c r="K323" s="44">
        <v>79846</v>
      </c>
      <c r="L323" s="44">
        <v>3382</v>
      </c>
      <c r="M323" s="13">
        <f t="shared" si="37"/>
        <v>42.356536332439944</v>
      </c>
      <c r="N323" s="30"/>
      <c r="O323" s="30"/>
      <c r="P323" s="30"/>
      <c r="Q323" s="30"/>
      <c r="R323" s="30"/>
      <c r="S323" s="30"/>
      <c r="T323" s="30"/>
    </row>
    <row r="324" spans="1:20" ht="12.75" customHeight="1">
      <c r="A324" s="85">
        <v>8</v>
      </c>
      <c r="B324" s="16" t="s">
        <v>48</v>
      </c>
      <c r="C324" s="16" t="s">
        <v>35</v>
      </c>
      <c r="D324" s="29">
        <v>41091</v>
      </c>
      <c r="E324" s="44">
        <f t="shared" si="38"/>
        <v>164729</v>
      </c>
      <c r="F324" s="44">
        <f t="shared" si="39"/>
        <v>6977</v>
      </c>
      <c r="G324" s="13">
        <f t="shared" si="40"/>
        <v>42.354412398545492</v>
      </c>
      <c r="H324" s="44">
        <v>82080</v>
      </c>
      <c r="I324" s="44">
        <v>3481</v>
      </c>
      <c r="J324" s="13">
        <f t="shared" si="36"/>
        <v>42.409844054580894</v>
      </c>
      <c r="K324" s="44">
        <v>82080</v>
      </c>
      <c r="L324" s="44">
        <v>3478</v>
      </c>
      <c r="M324" s="13">
        <f t="shared" si="37"/>
        <v>42.373294346978561</v>
      </c>
      <c r="N324" s="30"/>
      <c r="O324" s="30"/>
      <c r="P324" s="30"/>
      <c r="Q324" s="30"/>
      <c r="R324" s="30"/>
      <c r="S324" s="30"/>
      <c r="T324" s="30"/>
    </row>
    <row r="325" spans="1:20" ht="12.75" customHeight="1">
      <c r="A325" s="85">
        <v>9</v>
      </c>
      <c r="B325" s="16" t="s">
        <v>48</v>
      </c>
      <c r="C325" s="16" t="s">
        <v>35</v>
      </c>
      <c r="D325" s="29">
        <v>41122</v>
      </c>
      <c r="E325" s="44">
        <f t="shared" si="38"/>
        <v>164729</v>
      </c>
      <c r="F325" s="44">
        <f t="shared" si="39"/>
        <v>6980</v>
      </c>
      <c r="G325" s="13">
        <f t="shared" si="40"/>
        <v>42.372624128113443</v>
      </c>
      <c r="H325" s="44">
        <v>79638</v>
      </c>
      <c r="I325" s="44">
        <v>3384</v>
      </c>
      <c r="J325" s="13">
        <f t="shared" si="36"/>
        <v>42.492277555940632</v>
      </c>
      <c r="K325" s="44">
        <v>82586</v>
      </c>
      <c r="L325" s="44">
        <v>3503</v>
      </c>
      <c r="M325" s="13">
        <f t="shared" si="37"/>
        <v>42.4163901871988</v>
      </c>
      <c r="N325" s="30"/>
      <c r="O325" s="30"/>
      <c r="P325" s="30"/>
      <c r="Q325" s="30"/>
      <c r="R325" s="30"/>
      <c r="S325" s="30"/>
      <c r="T325" s="30"/>
    </row>
    <row r="326" spans="1:20" ht="12.75" customHeight="1">
      <c r="A326" s="85">
        <v>10</v>
      </c>
      <c r="B326" s="16" t="s">
        <v>48</v>
      </c>
      <c r="C326" s="16" t="s">
        <v>35</v>
      </c>
      <c r="D326" s="29">
        <v>41153</v>
      </c>
      <c r="E326" s="44">
        <f t="shared" si="38"/>
        <v>161781</v>
      </c>
      <c r="F326" s="44">
        <f t="shared" si="39"/>
        <v>6861</v>
      </c>
      <c r="G326" s="13">
        <f t="shared" si="40"/>
        <v>42.40918278413411</v>
      </c>
      <c r="H326" s="44">
        <v>79863</v>
      </c>
      <c r="I326" s="44">
        <v>3401</v>
      </c>
      <c r="J326" s="13">
        <f t="shared" si="36"/>
        <v>42.585427544670246</v>
      </c>
      <c r="K326" s="44">
        <v>79864</v>
      </c>
      <c r="L326" s="44">
        <v>3392</v>
      </c>
      <c r="M326" s="13">
        <f t="shared" si="37"/>
        <v>42.472202744665935</v>
      </c>
      <c r="N326" s="30"/>
      <c r="O326" s="30"/>
      <c r="P326" s="30"/>
      <c r="Q326" s="30"/>
      <c r="R326" s="30"/>
      <c r="S326" s="30"/>
      <c r="T326" s="30"/>
    </row>
    <row r="327" spans="1:20" ht="12.75" customHeight="1">
      <c r="A327" s="85">
        <v>11</v>
      </c>
      <c r="B327" s="16" t="s">
        <v>48</v>
      </c>
      <c r="C327" s="16" t="s">
        <v>35</v>
      </c>
      <c r="D327" s="29">
        <v>41183</v>
      </c>
      <c r="E327" s="44">
        <f t="shared" si="38"/>
        <v>161780</v>
      </c>
      <c r="F327" s="44">
        <f t="shared" si="39"/>
        <v>6870</v>
      </c>
      <c r="G327" s="13">
        <f t="shared" si="40"/>
        <v>42.465076029175421</v>
      </c>
      <c r="H327" s="44">
        <v>68245</v>
      </c>
      <c r="I327" s="44">
        <v>2925</v>
      </c>
      <c r="J327" s="13">
        <f t="shared" si="36"/>
        <v>42.86028280460107</v>
      </c>
      <c r="K327" s="44">
        <v>68245</v>
      </c>
      <c r="L327" s="44">
        <v>2906</v>
      </c>
      <c r="M327" s="13">
        <f t="shared" si="37"/>
        <v>42.581874129972888</v>
      </c>
      <c r="N327" s="30"/>
      <c r="O327" s="30"/>
      <c r="P327" s="30"/>
      <c r="Q327" s="30"/>
      <c r="R327" s="30"/>
      <c r="S327" s="30"/>
      <c r="T327" s="30"/>
    </row>
    <row r="328" spans="1:20" ht="12.75" customHeight="1">
      <c r="A328" s="85">
        <v>12</v>
      </c>
      <c r="B328" s="16" t="s">
        <v>48</v>
      </c>
      <c r="C328" s="16" t="s">
        <v>35</v>
      </c>
      <c r="D328" s="29">
        <v>41214</v>
      </c>
      <c r="E328" s="44">
        <f t="shared" si="38"/>
        <v>161780</v>
      </c>
      <c r="F328" s="44">
        <f t="shared" si="39"/>
        <v>6889</v>
      </c>
      <c r="G328" s="13">
        <f t="shared" si="40"/>
        <v>42.582519470886389</v>
      </c>
      <c r="H328" s="44">
        <v>36322</v>
      </c>
      <c r="I328" s="44">
        <v>1592</v>
      </c>
      <c r="J328" s="13">
        <f t="shared" si="36"/>
        <v>43.830185562469026</v>
      </c>
      <c r="K328" s="44">
        <v>0</v>
      </c>
      <c r="L328" s="44">
        <v>0</v>
      </c>
      <c r="M328" s="13">
        <f t="shared" si="37"/>
        <v>0</v>
      </c>
      <c r="N328" s="30"/>
      <c r="O328" s="30"/>
      <c r="P328" s="30"/>
      <c r="Q328" s="30"/>
      <c r="R328" s="30"/>
      <c r="S328" s="30"/>
      <c r="T328" s="30"/>
    </row>
    <row r="329" spans="1:20" ht="12.75" customHeight="1">
      <c r="A329" s="85">
        <v>13</v>
      </c>
      <c r="B329" s="16" t="s">
        <v>48</v>
      </c>
      <c r="C329" s="16" t="s">
        <v>35</v>
      </c>
      <c r="D329" s="29">
        <v>41244</v>
      </c>
      <c r="E329" s="44">
        <f t="shared" si="38"/>
        <v>198102</v>
      </c>
      <c r="F329" s="44">
        <f t="shared" si="39"/>
        <v>8481</v>
      </c>
      <c r="G329" s="13">
        <f t="shared" si="40"/>
        <v>42.811279038071298</v>
      </c>
      <c r="H329" s="44">
        <v>70563</v>
      </c>
      <c r="I329" s="44">
        <v>3016</v>
      </c>
      <c r="J329" s="13">
        <f t="shared" si="36"/>
        <v>42.741946912687951</v>
      </c>
      <c r="K329" s="44">
        <v>59564</v>
      </c>
      <c r="L329" s="44">
        <v>2549</v>
      </c>
      <c r="M329" s="13">
        <f t="shared" si="37"/>
        <v>42.794305285071516</v>
      </c>
      <c r="N329" s="30"/>
      <c r="O329" s="30"/>
      <c r="P329" s="30"/>
      <c r="Q329" s="30"/>
      <c r="R329" s="30"/>
      <c r="S329" s="30"/>
      <c r="T329" s="30"/>
    </row>
    <row r="330" spans="1:20" ht="12.75" customHeight="1">
      <c r="B330" s="16"/>
      <c r="C330" s="16"/>
      <c r="D330" s="29"/>
      <c r="N330" s="30"/>
      <c r="O330" s="30"/>
      <c r="P330" s="30"/>
      <c r="Q330" s="30"/>
      <c r="R330" s="30"/>
      <c r="S330" s="30"/>
      <c r="T330" s="30"/>
    </row>
    <row r="331" spans="1:20" ht="12.75" customHeight="1">
      <c r="N331" s="30"/>
      <c r="O331" s="30"/>
      <c r="P331" s="30"/>
      <c r="Q331" s="30"/>
      <c r="R331" s="30"/>
      <c r="S331" s="30"/>
      <c r="T331" s="30"/>
    </row>
    <row r="332" spans="1:20" ht="12.75" customHeight="1">
      <c r="N332" s="30"/>
      <c r="O332" s="30"/>
      <c r="P332" s="30"/>
      <c r="Q332" s="30"/>
      <c r="R332" s="30"/>
      <c r="S332" s="30"/>
      <c r="T332" s="30"/>
    </row>
    <row r="333" spans="1:20" ht="12.75" customHeight="1">
      <c r="N333" s="30"/>
      <c r="O333" s="30"/>
      <c r="P333" s="30"/>
      <c r="Q333" s="30"/>
      <c r="R333" s="30"/>
      <c r="S333" s="30"/>
      <c r="T333" s="30"/>
    </row>
    <row r="334" spans="1:20" ht="12.75" customHeight="1">
      <c r="N334" s="30"/>
      <c r="O334" s="30"/>
      <c r="P334" s="30"/>
      <c r="Q334" s="30"/>
      <c r="R334" s="30"/>
      <c r="S334" s="30"/>
      <c r="T334" s="30"/>
    </row>
    <row r="335" spans="1:20" ht="12.75" customHeight="1">
      <c r="N335" s="30"/>
      <c r="O335" s="30"/>
      <c r="P335" s="30"/>
      <c r="Q335" s="30"/>
      <c r="R335" s="30"/>
      <c r="S335" s="30"/>
      <c r="T335" s="30"/>
    </row>
    <row r="336" spans="1:20" ht="12.75" customHeight="1">
      <c r="N336" s="30"/>
      <c r="O336" s="30"/>
      <c r="P336" s="30"/>
      <c r="Q336" s="30"/>
      <c r="R336" s="30"/>
      <c r="S336" s="30"/>
      <c r="T336" s="30"/>
    </row>
    <row r="337" spans="1:20" ht="12.75" customHeight="1">
      <c r="N337" s="30"/>
      <c r="O337" s="30"/>
      <c r="P337" s="30"/>
      <c r="Q337" s="30"/>
      <c r="R337" s="30"/>
      <c r="S337" s="30"/>
      <c r="T337" s="30"/>
    </row>
    <row r="338" spans="1:20" ht="12.75" customHeight="1">
      <c r="N338" s="30"/>
      <c r="O338" s="30"/>
      <c r="P338" s="30"/>
      <c r="Q338" s="30"/>
      <c r="R338" s="30"/>
      <c r="S338" s="30"/>
      <c r="T338" s="30"/>
    </row>
    <row r="339" spans="1:20" ht="12.75" customHeight="1">
      <c r="N339" s="30"/>
      <c r="O339" s="30"/>
      <c r="P339" s="30"/>
      <c r="Q339" s="30"/>
      <c r="R339" s="30"/>
      <c r="S339" s="30"/>
      <c r="T339" s="30"/>
    </row>
    <row r="340" spans="1:20" ht="12.75" customHeight="1">
      <c r="N340" s="30"/>
      <c r="O340" s="30"/>
      <c r="P340" s="30"/>
      <c r="Q340" s="30"/>
      <c r="R340" s="30"/>
      <c r="S340" s="30"/>
      <c r="T340" s="30"/>
    </row>
    <row r="341" spans="1:20" ht="12.75" customHeight="1">
      <c r="N341" s="30"/>
      <c r="O341" s="30"/>
      <c r="P341" s="30"/>
      <c r="Q341" s="30"/>
      <c r="R341" s="30"/>
      <c r="S341" s="30"/>
      <c r="T341" s="30"/>
    </row>
    <row r="342" spans="1:20" ht="12.75" customHeight="1">
      <c r="A342" s="80" t="s">
        <v>32</v>
      </c>
      <c r="B342" s="9"/>
      <c r="C342" s="10"/>
      <c r="D342" s="11"/>
      <c r="E342" s="40"/>
      <c r="F342" s="40"/>
      <c r="G342" s="9"/>
      <c r="H342" s="40"/>
      <c r="I342" s="40"/>
      <c r="J342" s="9"/>
      <c r="K342" s="40"/>
      <c r="L342" s="40"/>
      <c r="M342" s="12" t="s">
        <v>33</v>
      </c>
      <c r="N342" s="30"/>
      <c r="O342" s="30"/>
      <c r="P342" s="30"/>
      <c r="Q342" s="30"/>
      <c r="R342" s="30"/>
      <c r="S342" s="30"/>
      <c r="T342" s="30"/>
    </row>
    <row r="343" spans="1:20" ht="12.75" customHeight="1">
      <c r="A343" s="79" t="s">
        <v>0</v>
      </c>
      <c r="B343" s="14"/>
      <c r="C343" s="15"/>
      <c r="D343" s="7"/>
      <c r="E343" s="39"/>
      <c r="F343" s="39" t="s">
        <v>1</v>
      </c>
      <c r="G343" s="14"/>
      <c r="H343" s="39"/>
      <c r="I343" s="39"/>
      <c r="J343" s="14"/>
      <c r="K343" s="39"/>
      <c r="L343" s="39" t="s">
        <v>136</v>
      </c>
      <c r="M343" s="14"/>
      <c r="N343" s="30"/>
      <c r="O343" s="30"/>
      <c r="P343" s="30"/>
      <c r="Q343" s="30"/>
      <c r="R343" s="30"/>
      <c r="S343" s="30"/>
      <c r="T343" s="30"/>
    </row>
    <row r="344" spans="1:20" ht="15" customHeight="1">
      <c r="A344" s="80" t="s">
        <v>2</v>
      </c>
      <c r="B344" s="9"/>
      <c r="C344" s="9"/>
      <c r="D344" s="9"/>
      <c r="E344" s="40"/>
      <c r="F344" s="87" t="s">
        <v>3</v>
      </c>
      <c r="G344" s="87"/>
      <c r="H344" s="87"/>
      <c r="I344" s="87"/>
      <c r="J344" s="9" t="s">
        <v>4</v>
      </c>
      <c r="K344" s="40"/>
      <c r="L344" s="40"/>
      <c r="M344" s="9"/>
      <c r="N344" s="30"/>
      <c r="O344" s="30"/>
      <c r="P344" s="30"/>
      <c r="Q344" s="30"/>
      <c r="R344" s="30"/>
      <c r="S344" s="30"/>
      <c r="T344" s="30"/>
    </row>
    <row r="345" spans="1:20">
      <c r="A345" s="81"/>
      <c r="B345" s="1"/>
      <c r="C345" s="1"/>
      <c r="D345" s="1"/>
      <c r="E345" s="41"/>
      <c r="F345" s="88"/>
      <c r="G345" s="88"/>
      <c r="H345" s="88"/>
      <c r="I345" s="88"/>
      <c r="J345" s="28" t="s">
        <v>40</v>
      </c>
      <c r="K345" s="41" t="s">
        <v>5</v>
      </c>
      <c r="L345" s="41"/>
      <c r="M345" s="1"/>
      <c r="N345" s="30"/>
      <c r="O345" s="30"/>
      <c r="P345" s="30"/>
      <c r="Q345" s="30"/>
      <c r="R345" s="30"/>
      <c r="S345" s="30"/>
      <c r="T345" s="30"/>
    </row>
    <row r="346" spans="1:20">
      <c r="A346" s="81" t="s">
        <v>54</v>
      </c>
      <c r="B346" s="1"/>
      <c r="C346" s="77"/>
      <c r="D346" s="2"/>
      <c r="E346" s="41"/>
      <c r="F346" s="88"/>
      <c r="G346" s="88"/>
      <c r="H346" s="88"/>
      <c r="I346" s="88"/>
      <c r="J346" s="15"/>
      <c r="K346" s="41" t="s">
        <v>6</v>
      </c>
      <c r="L346" s="41"/>
      <c r="M346" s="1"/>
      <c r="N346" s="30"/>
      <c r="O346" s="30"/>
      <c r="P346" s="30"/>
      <c r="Q346" s="30"/>
      <c r="R346" s="30"/>
      <c r="S346" s="30"/>
      <c r="T346" s="30"/>
    </row>
    <row r="347" spans="1:20">
      <c r="A347" s="81"/>
      <c r="B347" s="1"/>
      <c r="C347" s="77"/>
      <c r="D347" s="2"/>
      <c r="E347" s="41"/>
      <c r="F347" s="88"/>
      <c r="G347" s="88"/>
      <c r="H347" s="88"/>
      <c r="I347" s="88"/>
      <c r="J347" s="15"/>
      <c r="K347" s="41" t="s">
        <v>55</v>
      </c>
      <c r="L347" s="41"/>
      <c r="M347" s="1"/>
      <c r="N347" s="30"/>
      <c r="O347" s="30"/>
      <c r="P347" s="30"/>
      <c r="Q347" s="30"/>
      <c r="R347" s="30"/>
      <c r="S347" s="30"/>
      <c r="T347" s="30"/>
    </row>
    <row r="348" spans="1:20">
      <c r="A348" s="79" t="s">
        <v>53</v>
      </c>
      <c r="B348" s="14"/>
      <c r="C348" s="15"/>
      <c r="D348" s="7"/>
      <c r="E348" s="39"/>
      <c r="F348" s="89"/>
      <c r="G348" s="89"/>
      <c r="H348" s="89"/>
      <c r="I348" s="89"/>
      <c r="J348" s="3" t="s">
        <v>158</v>
      </c>
      <c r="K348" s="39"/>
      <c r="L348" s="39"/>
      <c r="M348" s="14"/>
      <c r="N348" s="30"/>
      <c r="O348" s="30"/>
      <c r="P348" s="30"/>
      <c r="Q348" s="30"/>
      <c r="R348" s="30"/>
      <c r="S348" s="30"/>
      <c r="T348" s="30"/>
    </row>
    <row r="349" spans="1:20" ht="12.75" customHeight="1">
      <c r="A349" s="80"/>
      <c r="B349" s="9"/>
      <c r="C349" s="10"/>
      <c r="D349" s="11"/>
      <c r="E349" s="40"/>
      <c r="F349" s="42"/>
      <c r="G349" s="4"/>
      <c r="H349" s="42"/>
      <c r="I349" s="42"/>
      <c r="J349" s="9"/>
      <c r="K349" s="40"/>
      <c r="L349" s="40"/>
      <c r="M349" s="9"/>
      <c r="N349" s="30"/>
      <c r="O349" s="30"/>
      <c r="P349" s="30"/>
      <c r="Q349" s="30"/>
      <c r="R349" s="30"/>
      <c r="S349" s="30"/>
      <c r="T349" s="30"/>
    </row>
    <row r="350" spans="1:20" ht="12.75" customHeight="1">
      <c r="A350" s="82" t="s">
        <v>7</v>
      </c>
      <c r="B350" s="5" t="s">
        <v>8</v>
      </c>
      <c r="C350" s="5" t="s">
        <v>9</v>
      </c>
      <c r="D350" s="5" t="s">
        <v>10</v>
      </c>
      <c r="E350" s="43" t="s">
        <v>11</v>
      </c>
      <c r="F350" s="43" t="s">
        <v>12</v>
      </c>
      <c r="G350" s="5" t="s">
        <v>13</v>
      </c>
      <c r="H350" s="43" t="s">
        <v>14</v>
      </c>
      <c r="I350" s="43" t="s">
        <v>15</v>
      </c>
      <c r="J350" s="5" t="s">
        <v>16</v>
      </c>
      <c r="K350" s="43" t="s">
        <v>17</v>
      </c>
      <c r="L350" s="43" t="s">
        <v>18</v>
      </c>
      <c r="M350" s="5" t="s">
        <v>19</v>
      </c>
      <c r="N350" s="30"/>
      <c r="O350" s="30"/>
      <c r="P350" s="30"/>
      <c r="Q350" s="30"/>
      <c r="R350" s="30"/>
      <c r="S350" s="30"/>
      <c r="T350" s="30"/>
    </row>
    <row r="351" spans="1:20" ht="12.75" customHeight="1">
      <c r="B351" s="77"/>
      <c r="D351" s="17"/>
      <c r="E351" s="44"/>
      <c r="F351" s="44"/>
      <c r="G351" s="16"/>
      <c r="H351" s="44"/>
      <c r="I351" s="44"/>
      <c r="J351" s="16"/>
      <c r="K351" s="44"/>
      <c r="L351" s="44"/>
      <c r="M351" s="16"/>
      <c r="N351" s="30"/>
      <c r="O351" s="30"/>
      <c r="P351" s="30"/>
      <c r="Q351" s="30"/>
      <c r="R351" s="30"/>
      <c r="S351" s="30"/>
      <c r="T351" s="30"/>
    </row>
    <row r="352" spans="1:20" ht="12.75" customHeight="1">
      <c r="B352" s="16"/>
      <c r="E352" s="90" t="s">
        <v>37</v>
      </c>
      <c r="F352" s="90"/>
      <c r="G352" s="90"/>
      <c r="H352" s="90" t="s">
        <v>38</v>
      </c>
      <c r="I352" s="90"/>
      <c r="J352" s="90"/>
      <c r="K352" s="90" t="s">
        <v>39</v>
      </c>
      <c r="L352" s="90"/>
      <c r="M352" s="90"/>
      <c r="N352" s="30"/>
      <c r="O352" s="30"/>
      <c r="P352" s="30"/>
      <c r="Q352" s="30"/>
      <c r="R352" s="30"/>
      <c r="S352" s="30"/>
      <c r="T352" s="30"/>
    </row>
    <row r="353" spans="1:20" ht="12.75" customHeight="1">
      <c r="B353" s="16"/>
      <c r="E353" s="45" t="s">
        <v>23</v>
      </c>
      <c r="F353" s="45"/>
      <c r="G353" s="6"/>
      <c r="H353" s="45" t="s">
        <v>24</v>
      </c>
      <c r="I353" s="45"/>
      <c r="J353" s="6"/>
      <c r="K353" s="45" t="s">
        <v>24</v>
      </c>
      <c r="L353" s="45"/>
      <c r="M353" s="6"/>
      <c r="N353" s="30"/>
      <c r="O353" s="30"/>
      <c r="P353" s="30"/>
      <c r="Q353" s="30"/>
      <c r="R353" s="30"/>
      <c r="S353" s="30"/>
      <c r="T353" s="30"/>
    </row>
    <row r="354" spans="1:20" ht="28.5" customHeight="1">
      <c r="A354" s="84" t="s">
        <v>25</v>
      </c>
      <c r="B354" s="15" t="s">
        <v>26</v>
      </c>
      <c r="C354" s="15" t="s">
        <v>27</v>
      </c>
      <c r="D354" s="7" t="s">
        <v>28</v>
      </c>
      <c r="E354" s="46" t="s">
        <v>29</v>
      </c>
      <c r="F354" s="47" t="s">
        <v>30</v>
      </c>
      <c r="G354" s="15" t="s">
        <v>31</v>
      </c>
      <c r="H354" s="46" t="s">
        <v>29</v>
      </c>
      <c r="I354" s="47" t="s">
        <v>30</v>
      </c>
      <c r="J354" s="15" t="s">
        <v>31</v>
      </c>
      <c r="K354" s="46" t="s">
        <v>29</v>
      </c>
      <c r="L354" s="47" t="s">
        <v>30</v>
      </c>
      <c r="M354" s="15" t="s">
        <v>31</v>
      </c>
      <c r="N354" s="30"/>
      <c r="O354" s="30"/>
      <c r="P354" s="30"/>
      <c r="Q354" s="30"/>
      <c r="R354" s="30"/>
      <c r="S354" s="30"/>
      <c r="T354" s="30"/>
    </row>
    <row r="355" spans="1:20" ht="12.75" customHeight="1">
      <c r="A355" s="85">
        <v>1</v>
      </c>
      <c r="B355" s="16" t="s">
        <v>48</v>
      </c>
      <c r="C355" s="16" t="s">
        <v>35</v>
      </c>
      <c r="D355" s="29">
        <v>40878</v>
      </c>
      <c r="E355" s="44">
        <v>0</v>
      </c>
      <c r="F355" s="44">
        <v>0</v>
      </c>
      <c r="G355" s="13">
        <v>0</v>
      </c>
      <c r="H355" s="44">
        <v>0</v>
      </c>
      <c r="I355" s="44">
        <v>0</v>
      </c>
      <c r="J355" s="13">
        <v>0</v>
      </c>
      <c r="K355" s="44">
        <f>E317+H317-K317-E355+H355</f>
        <v>158832</v>
      </c>
      <c r="L355" s="44">
        <f t="shared" ref="L355" si="41">F317+I317-L317-F355+I355</f>
        <v>6734</v>
      </c>
      <c r="M355" s="13">
        <f t="shared" ref="M355:M367" si="42">IF(K355=0,0,L355*1000/K355)</f>
        <v>42.396998086028006</v>
      </c>
      <c r="N355" s="30"/>
      <c r="O355" s="30"/>
      <c r="P355" s="30"/>
      <c r="Q355" s="30"/>
      <c r="R355" s="30"/>
      <c r="S355" s="30"/>
      <c r="T355" s="30"/>
    </row>
    <row r="356" spans="1:20" ht="12.75" customHeight="1">
      <c r="A356" s="85">
        <v>2</v>
      </c>
      <c r="B356" s="16" t="s">
        <v>48</v>
      </c>
      <c r="C356" s="16" t="s">
        <v>35</v>
      </c>
      <c r="D356" s="29">
        <v>40909</v>
      </c>
      <c r="E356" s="44">
        <v>0</v>
      </c>
      <c r="F356" s="44">
        <v>0</v>
      </c>
      <c r="G356" s="13">
        <v>0</v>
      </c>
      <c r="H356" s="44">
        <v>0</v>
      </c>
      <c r="I356" s="44">
        <v>0</v>
      </c>
      <c r="J356" s="13">
        <v>0</v>
      </c>
      <c r="K356" s="44">
        <v>158836</v>
      </c>
      <c r="L356" s="44">
        <v>6727</v>
      </c>
      <c r="M356" s="13">
        <f t="shared" si="42"/>
        <v>42.351859779898767</v>
      </c>
      <c r="N356" s="30"/>
      <c r="O356" s="30"/>
      <c r="P356" s="30"/>
      <c r="Q356" s="30"/>
      <c r="R356" s="30"/>
      <c r="S356" s="30"/>
      <c r="T356" s="30"/>
    </row>
    <row r="357" spans="1:20" ht="12.75" customHeight="1">
      <c r="A357" s="85">
        <v>3</v>
      </c>
      <c r="B357" s="16" t="s">
        <v>48</v>
      </c>
      <c r="C357" s="16" t="s">
        <v>35</v>
      </c>
      <c r="D357" s="29">
        <v>40940</v>
      </c>
      <c r="E357" s="44">
        <v>0</v>
      </c>
      <c r="F357" s="44">
        <v>0</v>
      </c>
      <c r="G357" s="13">
        <v>0</v>
      </c>
      <c r="H357" s="44">
        <v>0</v>
      </c>
      <c r="I357" s="44">
        <v>0</v>
      </c>
      <c r="J357" s="13">
        <v>0</v>
      </c>
      <c r="K357" s="44">
        <v>161784</v>
      </c>
      <c r="L357" s="44">
        <v>6852</v>
      </c>
      <c r="M357" s="13">
        <f t="shared" si="42"/>
        <v>42.35276665183207</v>
      </c>
      <c r="N357" s="30"/>
      <c r="O357" s="30"/>
      <c r="P357" s="30"/>
      <c r="Q357" s="30"/>
      <c r="R357" s="30"/>
      <c r="S357" s="30"/>
      <c r="T357" s="30"/>
    </row>
    <row r="358" spans="1:20" ht="12.75" customHeight="1">
      <c r="A358" s="85">
        <v>4</v>
      </c>
      <c r="B358" s="16" t="s">
        <v>48</v>
      </c>
      <c r="C358" s="16" t="s">
        <v>35</v>
      </c>
      <c r="D358" s="29">
        <v>40969</v>
      </c>
      <c r="E358" s="44">
        <v>0</v>
      </c>
      <c r="F358" s="44">
        <v>0</v>
      </c>
      <c r="G358" s="13">
        <v>0</v>
      </c>
      <c r="H358" s="44">
        <v>0</v>
      </c>
      <c r="I358" s="44">
        <v>0</v>
      </c>
      <c r="J358" s="13">
        <v>0</v>
      </c>
      <c r="K358" s="44">
        <v>161782</v>
      </c>
      <c r="L358" s="44">
        <v>6845</v>
      </c>
      <c r="M358" s="13">
        <f t="shared" si="42"/>
        <v>42.310022128543352</v>
      </c>
      <c r="N358" s="30"/>
      <c r="O358" s="30"/>
      <c r="P358" s="30"/>
      <c r="Q358" s="30"/>
      <c r="R358" s="30"/>
      <c r="S358" s="30"/>
      <c r="T358" s="30"/>
    </row>
    <row r="359" spans="1:20" ht="12.75" customHeight="1">
      <c r="A359" s="85">
        <v>5</v>
      </c>
      <c r="B359" s="16" t="s">
        <v>48</v>
      </c>
      <c r="C359" s="16" t="s">
        <v>35</v>
      </c>
      <c r="D359" s="29">
        <v>41000</v>
      </c>
      <c r="E359" s="44">
        <v>0</v>
      </c>
      <c r="F359" s="44">
        <v>0</v>
      </c>
      <c r="G359" s="13">
        <v>0</v>
      </c>
      <c r="H359" s="44">
        <v>0</v>
      </c>
      <c r="I359" s="44">
        <v>0</v>
      </c>
      <c r="J359" s="13">
        <v>0</v>
      </c>
      <c r="K359" s="44">
        <v>161781</v>
      </c>
      <c r="L359" s="44">
        <v>6846</v>
      </c>
      <c r="M359" s="13">
        <f t="shared" si="42"/>
        <v>42.316464850631412</v>
      </c>
      <c r="N359" s="30"/>
      <c r="O359" s="30"/>
      <c r="P359" s="30"/>
      <c r="Q359" s="30"/>
      <c r="R359" s="30"/>
      <c r="S359" s="30"/>
      <c r="T359" s="30"/>
    </row>
    <row r="360" spans="1:20" ht="12.75" customHeight="1">
      <c r="A360" s="85">
        <v>6</v>
      </c>
      <c r="B360" s="16" t="s">
        <v>48</v>
      </c>
      <c r="C360" s="16" t="s">
        <v>35</v>
      </c>
      <c r="D360" s="29">
        <v>41030</v>
      </c>
      <c r="E360" s="44">
        <v>0</v>
      </c>
      <c r="F360" s="44">
        <v>0</v>
      </c>
      <c r="G360" s="13">
        <v>0</v>
      </c>
      <c r="H360" s="44">
        <v>0</v>
      </c>
      <c r="I360" s="44">
        <v>0</v>
      </c>
      <c r="J360" s="13">
        <v>0</v>
      </c>
      <c r="K360" s="44">
        <v>164729</v>
      </c>
      <c r="L360" s="44">
        <v>6972</v>
      </c>
      <c r="M360" s="13">
        <f t="shared" si="42"/>
        <v>42.324059515932227</v>
      </c>
      <c r="N360" s="30"/>
      <c r="O360" s="30"/>
      <c r="P360" s="30"/>
      <c r="Q360" s="30"/>
      <c r="R360" s="30"/>
      <c r="S360" s="30"/>
      <c r="T360" s="30"/>
    </row>
    <row r="361" spans="1:20" ht="12.75" customHeight="1">
      <c r="A361" s="85">
        <v>7</v>
      </c>
      <c r="B361" s="16" t="s">
        <v>48</v>
      </c>
      <c r="C361" s="16" t="s">
        <v>35</v>
      </c>
      <c r="D361" s="29">
        <v>41061</v>
      </c>
      <c r="E361" s="44">
        <v>0</v>
      </c>
      <c r="F361" s="44">
        <v>0</v>
      </c>
      <c r="G361" s="13">
        <v>0</v>
      </c>
      <c r="H361" s="44">
        <v>0</v>
      </c>
      <c r="I361" s="44">
        <v>0</v>
      </c>
      <c r="J361" s="13">
        <v>0</v>
      </c>
      <c r="K361" s="44">
        <v>164729</v>
      </c>
      <c r="L361" s="44">
        <v>6977</v>
      </c>
      <c r="M361" s="13">
        <f t="shared" si="42"/>
        <v>42.354412398545492</v>
      </c>
      <c r="N361" s="30"/>
      <c r="O361" s="30"/>
      <c r="P361" s="30"/>
      <c r="Q361" s="30"/>
      <c r="R361" s="30"/>
      <c r="S361" s="30"/>
      <c r="T361" s="30"/>
    </row>
    <row r="362" spans="1:20" ht="12.75" customHeight="1">
      <c r="A362" s="85">
        <v>8</v>
      </c>
      <c r="B362" s="16" t="s">
        <v>48</v>
      </c>
      <c r="C362" s="16" t="s">
        <v>35</v>
      </c>
      <c r="D362" s="29">
        <v>41091</v>
      </c>
      <c r="E362" s="44">
        <v>0</v>
      </c>
      <c r="F362" s="44">
        <v>0</v>
      </c>
      <c r="G362" s="13">
        <v>0</v>
      </c>
      <c r="H362" s="44">
        <v>0</v>
      </c>
      <c r="I362" s="44">
        <v>0</v>
      </c>
      <c r="J362" s="13">
        <v>0</v>
      </c>
      <c r="K362" s="44">
        <v>164729</v>
      </c>
      <c r="L362" s="44">
        <v>6980</v>
      </c>
      <c r="M362" s="13">
        <f t="shared" si="42"/>
        <v>42.372624128113443</v>
      </c>
      <c r="N362" s="30"/>
      <c r="O362" s="30"/>
      <c r="P362" s="30"/>
      <c r="Q362" s="30"/>
      <c r="R362" s="30"/>
      <c r="S362" s="30"/>
      <c r="T362" s="30"/>
    </row>
    <row r="363" spans="1:20" ht="12.75" customHeight="1">
      <c r="A363" s="85">
        <v>9</v>
      </c>
      <c r="B363" s="16" t="s">
        <v>48</v>
      </c>
      <c r="C363" s="16" t="s">
        <v>35</v>
      </c>
      <c r="D363" s="29">
        <v>41122</v>
      </c>
      <c r="E363" s="44">
        <v>0</v>
      </c>
      <c r="F363" s="44">
        <v>0</v>
      </c>
      <c r="G363" s="13">
        <v>0</v>
      </c>
      <c r="H363" s="44">
        <v>0</v>
      </c>
      <c r="I363" s="44">
        <v>0</v>
      </c>
      <c r="J363" s="13">
        <v>0</v>
      </c>
      <c r="K363" s="44">
        <v>161781</v>
      </c>
      <c r="L363" s="44">
        <v>6861</v>
      </c>
      <c r="M363" s="13">
        <f t="shared" si="42"/>
        <v>42.40918278413411</v>
      </c>
      <c r="N363" s="30"/>
      <c r="O363" s="30"/>
      <c r="P363" s="30"/>
      <c r="Q363" s="30"/>
      <c r="R363" s="30"/>
      <c r="S363" s="30"/>
      <c r="T363" s="30"/>
    </row>
    <row r="364" spans="1:20" ht="12.75" customHeight="1">
      <c r="A364" s="85">
        <v>10</v>
      </c>
      <c r="B364" s="16" t="s">
        <v>48</v>
      </c>
      <c r="C364" s="16" t="s">
        <v>35</v>
      </c>
      <c r="D364" s="29">
        <v>41153</v>
      </c>
      <c r="E364" s="44">
        <v>0</v>
      </c>
      <c r="F364" s="44">
        <v>0</v>
      </c>
      <c r="G364" s="13">
        <v>0</v>
      </c>
      <c r="H364" s="44">
        <v>0</v>
      </c>
      <c r="I364" s="44">
        <v>0</v>
      </c>
      <c r="J364" s="13">
        <v>0</v>
      </c>
      <c r="K364" s="44">
        <v>161780</v>
      </c>
      <c r="L364" s="44">
        <v>6870</v>
      </c>
      <c r="M364" s="13">
        <f t="shared" si="42"/>
        <v>42.465076029175421</v>
      </c>
      <c r="N364" s="30"/>
      <c r="O364" s="30"/>
      <c r="P364" s="30"/>
      <c r="Q364" s="30"/>
      <c r="R364" s="30"/>
      <c r="S364" s="30"/>
      <c r="T364" s="30"/>
    </row>
    <row r="365" spans="1:20" ht="12.75" customHeight="1">
      <c r="A365" s="85">
        <v>11</v>
      </c>
      <c r="B365" s="16" t="s">
        <v>48</v>
      </c>
      <c r="C365" s="16" t="s">
        <v>35</v>
      </c>
      <c r="D365" s="29">
        <v>41183</v>
      </c>
      <c r="E365" s="44">
        <v>0</v>
      </c>
      <c r="F365" s="44">
        <v>0</v>
      </c>
      <c r="G365" s="13">
        <v>0</v>
      </c>
      <c r="H365" s="44">
        <v>0</v>
      </c>
      <c r="I365" s="44">
        <v>0</v>
      </c>
      <c r="J365" s="13">
        <v>0</v>
      </c>
      <c r="K365" s="44">
        <v>161780</v>
      </c>
      <c r="L365" s="44">
        <v>6889</v>
      </c>
      <c r="M365" s="13">
        <f t="shared" si="42"/>
        <v>42.582519470886389</v>
      </c>
      <c r="N365" s="30"/>
      <c r="O365" s="30"/>
      <c r="P365" s="30"/>
      <c r="Q365" s="30"/>
      <c r="R365" s="30"/>
      <c r="S365" s="30"/>
      <c r="T365" s="30"/>
    </row>
    <row r="366" spans="1:20" ht="12.75" customHeight="1">
      <c r="A366" s="85">
        <v>12</v>
      </c>
      <c r="B366" s="16" t="s">
        <v>48</v>
      </c>
      <c r="C366" s="16" t="s">
        <v>35</v>
      </c>
      <c r="D366" s="29">
        <v>41214</v>
      </c>
      <c r="E366" s="44">
        <v>0</v>
      </c>
      <c r="F366" s="44">
        <v>0</v>
      </c>
      <c r="G366" s="13">
        <v>0</v>
      </c>
      <c r="H366" s="44">
        <v>0</v>
      </c>
      <c r="I366" s="44">
        <v>0</v>
      </c>
      <c r="J366" s="13">
        <v>0</v>
      </c>
      <c r="K366" s="44">
        <v>198102</v>
      </c>
      <c r="L366" s="44">
        <v>8481</v>
      </c>
      <c r="M366" s="13">
        <f t="shared" si="42"/>
        <v>42.811279038071298</v>
      </c>
      <c r="N366" s="30"/>
      <c r="O366" s="30"/>
      <c r="P366" s="30"/>
      <c r="Q366" s="30"/>
      <c r="R366" s="30"/>
      <c r="S366" s="30"/>
      <c r="T366" s="30"/>
    </row>
    <row r="367" spans="1:20" ht="12.75" customHeight="1">
      <c r="A367" s="85">
        <v>13</v>
      </c>
      <c r="B367" s="16" t="s">
        <v>48</v>
      </c>
      <c r="C367" s="16" t="s">
        <v>35</v>
      </c>
      <c r="D367" s="29">
        <v>41244</v>
      </c>
      <c r="E367" s="44">
        <v>0</v>
      </c>
      <c r="F367" s="44">
        <v>0</v>
      </c>
      <c r="G367" s="13">
        <v>0</v>
      </c>
      <c r="H367" s="44">
        <v>0</v>
      </c>
      <c r="I367" s="44">
        <v>0</v>
      </c>
      <c r="J367" s="13">
        <v>0</v>
      </c>
      <c r="K367" s="44">
        <v>209101</v>
      </c>
      <c r="L367" s="44">
        <v>8948</v>
      </c>
      <c r="M367" s="13">
        <f t="shared" si="42"/>
        <v>42.792717394943111</v>
      </c>
      <c r="N367" s="30"/>
      <c r="O367" s="30"/>
      <c r="P367" s="30"/>
      <c r="Q367" s="30"/>
      <c r="R367" s="30"/>
      <c r="S367" s="30"/>
      <c r="T367" s="30"/>
    </row>
    <row r="368" spans="1:20" ht="12.75" customHeight="1">
      <c r="N368" s="30"/>
      <c r="O368" s="30"/>
      <c r="P368" s="30"/>
      <c r="Q368" s="30"/>
      <c r="R368" s="30"/>
      <c r="S368" s="30"/>
      <c r="T368" s="30"/>
    </row>
    <row r="369" spans="1:20" ht="12.75" customHeight="1">
      <c r="A369" s="85">
        <v>14</v>
      </c>
      <c r="B369" s="16" t="s">
        <v>44</v>
      </c>
      <c r="C369" s="16"/>
      <c r="D369" s="29"/>
      <c r="E369" s="44"/>
      <c r="F369" s="44"/>
      <c r="G369" s="13"/>
      <c r="H369" s="44"/>
      <c r="I369" s="44"/>
      <c r="J369" s="13"/>
      <c r="K369" s="44">
        <f>ROUND(SUM(K355:K367),0)</f>
        <v>2189746</v>
      </c>
      <c r="L369" s="44">
        <f>ROUND(SUM(L355:L367),0)</f>
        <v>92982</v>
      </c>
      <c r="M369" s="13"/>
      <c r="N369" s="30"/>
      <c r="O369" s="30"/>
      <c r="P369" s="30"/>
      <c r="Q369" s="30"/>
      <c r="R369" s="30"/>
      <c r="S369" s="30"/>
      <c r="T369" s="30"/>
    </row>
    <row r="370" spans="1:20" ht="12.75" customHeight="1">
      <c r="N370" s="30"/>
      <c r="O370" s="30"/>
      <c r="P370" s="30"/>
      <c r="Q370" s="30"/>
      <c r="R370" s="30"/>
      <c r="S370" s="30"/>
      <c r="T370" s="30"/>
    </row>
    <row r="371" spans="1:20" ht="12.75" customHeight="1">
      <c r="A371" s="85">
        <v>15</v>
      </c>
      <c r="B371" s="16" t="s">
        <v>48</v>
      </c>
      <c r="C371" s="16" t="s">
        <v>35</v>
      </c>
      <c r="D371" s="29" t="s">
        <v>36</v>
      </c>
      <c r="K371" s="49">
        <f t="shared" ref="K371:L371" si="43">ROUND(AVERAGE(K355:K367),0)</f>
        <v>168442</v>
      </c>
      <c r="L371" s="49">
        <f t="shared" si="43"/>
        <v>7152</v>
      </c>
      <c r="M371" s="13">
        <f>ROUND(IF(K371=0,0,L371*1000/K371),2)</f>
        <v>42.46</v>
      </c>
      <c r="N371" s="30"/>
      <c r="O371" s="30"/>
      <c r="P371" s="30"/>
      <c r="Q371" s="30"/>
      <c r="R371" s="30"/>
      <c r="S371" s="30"/>
      <c r="T371" s="30"/>
    </row>
    <row r="372" spans="1:20" ht="12.75" customHeight="1">
      <c r="N372" s="30"/>
      <c r="O372" s="30"/>
      <c r="P372" s="30"/>
      <c r="Q372" s="30"/>
      <c r="R372" s="30"/>
      <c r="S372" s="30"/>
      <c r="T372" s="30"/>
    </row>
    <row r="373" spans="1:20" ht="12.75" customHeight="1">
      <c r="N373" s="30"/>
      <c r="O373" s="30"/>
      <c r="P373" s="30"/>
      <c r="Q373" s="30"/>
      <c r="R373" s="30"/>
      <c r="S373" s="30"/>
      <c r="T373" s="30"/>
    </row>
    <row r="374" spans="1:20" ht="12.75" customHeight="1">
      <c r="N374" s="30"/>
      <c r="O374" s="30"/>
      <c r="P374" s="30"/>
      <c r="Q374" s="30"/>
      <c r="R374" s="30"/>
      <c r="S374" s="30"/>
      <c r="T374" s="30"/>
    </row>
    <row r="375" spans="1:20" ht="12.75" customHeight="1">
      <c r="N375" s="30"/>
      <c r="O375" s="30"/>
      <c r="P375" s="30"/>
      <c r="Q375" s="30"/>
      <c r="R375" s="30"/>
      <c r="S375" s="30"/>
      <c r="T375" s="30"/>
    </row>
    <row r="376" spans="1:20" ht="12.75" customHeight="1">
      <c r="N376" s="30"/>
      <c r="O376" s="30"/>
      <c r="P376" s="30"/>
      <c r="Q376" s="30"/>
      <c r="R376" s="30"/>
      <c r="S376" s="30"/>
      <c r="T376" s="30"/>
    </row>
    <row r="377" spans="1:20" ht="12.75" customHeight="1">
      <c r="N377" s="30"/>
      <c r="O377" s="30"/>
      <c r="P377" s="30"/>
      <c r="Q377" s="30"/>
      <c r="R377" s="30"/>
      <c r="S377" s="30"/>
      <c r="T377" s="30"/>
    </row>
    <row r="378" spans="1:20" ht="12.75" customHeight="1">
      <c r="N378" s="30"/>
      <c r="O378" s="30"/>
      <c r="P378" s="30"/>
      <c r="Q378" s="30"/>
      <c r="R378" s="30"/>
      <c r="S378" s="30"/>
      <c r="T378" s="30"/>
    </row>
    <row r="379" spans="1:20" ht="12.75" customHeight="1">
      <c r="N379" s="30"/>
      <c r="O379" s="30"/>
      <c r="P379" s="30"/>
      <c r="Q379" s="30"/>
      <c r="R379" s="30"/>
      <c r="S379" s="30"/>
      <c r="T379" s="30"/>
    </row>
    <row r="380" spans="1:20" ht="13.5" customHeight="1">
      <c r="A380" s="80" t="s">
        <v>32</v>
      </c>
      <c r="B380" s="9"/>
      <c r="C380" s="10"/>
      <c r="D380" s="11"/>
      <c r="E380" s="40"/>
      <c r="F380" s="40"/>
      <c r="G380" s="9"/>
      <c r="H380" s="40"/>
      <c r="I380" s="40"/>
      <c r="J380" s="9"/>
      <c r="K380" s="40"/>
      <c r="L380" s="40"/>
      <c r="M380" s="12" t="s">
        <v>33</v>
      </c>
      <c r="N380" s="30"/>
      <c r="O380" s="30"/>
      <c r="P380" s="30"/>
      <c r="Q380" s="30"/>
      <c r="R380" s="30"/>
      <c r="S380" s="30"/>
      <c r="T380" s="30"/>
    </row>
    <row r="381" spans="1:20" ht="12.75" customHeight="1">
      <c r="A381" s="79" t="s">
        <v>0</v>
      </c>
      <c r="B381" s="14"/>
      <c r="C381" s="15"/>
      <c r="D381" s="7"/>
      <c r="E381" s="39"/>
      <c r="F381" s="39" t="s">
        <v>1</v>
      </c>
      <c r="G381" s="14"/>
      <c r="H381" s="39"/>
      <c r="I381" s="39"/>
      <c r="J381" s="14"/>
      <c r="K381" s="39"/>
      <c r="L381" s="39" t="s">
        <v>137</v>
      </c>
      <c r="M381" s="14"/>
      <c r="N381" s="30"/>
      <c r="O381" s="30"/>
      <c r="P381" s="30"/>
      <c r="Q381" s="30"/>
      <c r="R381" s="30"/>
      <c r="S381" s="30"/>
      <c r="T381" s="30"/>
    </row>
    <row r="382" spans="1:20">
      <c r="A382" s="80" t="s">
        <v>2</v>
      </c>
      <c r="B382" s="9"/>
      <c r="C382" s="9"/>
      <c r="D382" s="9"/>
      <c r="E382" s="40"/>
      <c r="F382" s="87" t="s">
        <v>3</v>
      </c>
      <c r="G382" s="87"/>
      <c r="H382" s="87"/>
      <c r="I382" s="87"/>
      <c r="J382" s="9" t="s">
        <v>4</v>
      </c>
      <c r="K382" s="40"/>
      <c r="L382" s="40"/>
      <c r="M382" s="9"/>
      <c r="N382" s="30"/>
      <c r="O382" s="30"/>
      <c r="P382" s="30"/>
      <c r="Q382" s="30"/>
      <c r="R382" s="30"/>
      <c r="S382" s="30"/>
      <c r="T382" s="30"/>
    </row>
    <row r="383" spans="1:20">
      <c r="A383" s="81"/>
      <c r="B383" s="1"/>
      <c r="C383" s="1"/>
      <c r="D383" s="1"/>
      <c r="E383" s="41"/>
      <c r="F383" s="88"/>
      <c r="G383" s="88"/>
      <c r="H383" s="88"/>
      <c r="I383" s="88"/>
      <c r="J383" s="14"/>
      <c r="K383" s="41" t="s">
        <v>5</v>
      </c>
      <c r="L383" s="41"/>
      <c r="M383" s="1"/>
      <c r="N383" s="30"/>
      <c r="O383" s="30"/>
      <c r="P383" s="30"/>
      <c r="Q383" s="30"/>
      <c r="R383" s="30"/>
      <c r="S383" s="30"/>
      <c r="T383" s="30"/>
    </row>
    <row r="384" spans="1:20">
      <c r="A384" s="81" t="s">
        <v>54</v>
      </c>
      <c r="B384" s="1"/>
      <c r="C384" s="77"/>
      <c r="D384" s="2"/>
      <c r="E384" s="41"/>
      <c r="F384" s="88"/>
      <c r="G384" s="88"/>
      <c r="H384" s="88"/>
      <c r="I384" s="88"/>
      <c r="J384" s="15" t="s">
        <v>40</v>
      </c>
      <c r="K384" s="41" t="s">
        <v>6</v>
      </c>
      <c r="L384" s="41"/>
      <c r="M384" s="1"/>
      <c r="N384" s="30"/>
      <c r="O384" s="30"/>
      <c r="P384" s="30"/>
      <c r="Q384" s="30"/>
      <c r="R384" s="30"/>
      <c r="S384" s="30"/>
      <c r="T384" s="30"/>
    </row>
    <row r="385" spans="1:23">
      <c r="A385" s="81"/>
      <c r="B385" s="1"/>
      <c r="C385" s="77"/>
      <c r="D385" s="2"/>
      <c r="E385" s="41"/>
      <c r="F385" s="88"/>
      <c r="G385" s="88"/>
      <c r="H385" s="88"/>
      <c r="I385" s="88"/>
      <c r="J385" s="15"/>
      <c r="K385" s="41" t="s">
        <v>55</v>
      </c>
      <c r="L385" s="41"/>
      <c r="M385" s="1"/>
      <c r="N385" s="30"/>
      <c r="O385" s="30"/>
      <c r="P385" s="30"/>
      <c r="Q385" s="30"/>
      <c r="R385" s="30"/>
      <c r="S385" s="30"/>
      <c r="T385" s="30"/>
    </row>
    <row r="386" spans="1:23">
      <c r="A386" s="79" t="s">
        <v>53</v>
      </c>
      <c r="B386" s="14"/>
      <c r="C386" s="15"/>
      <c r="D386" s="7"/>
      <c r="E386" s="39"/>
      <c r="F386" s="89"/>
      <c r="G386" s="89"/>
      <c r="H386" s="89"/>
      <c r="I386" s="89"/>
      <c r="J386" s="3" t="s">
        <v>158</v>
      </c>
      <c r="K386" s="39"/>
      <c r="L386" s="39"/>
      <c r="M386" s="14"/>
      <c r="N386" s="30"/>
      <c r="O386" s="30"/>
      <c r="P386" s="30"/>
      <c r="Q386" s="30"/>
      <c r="R386" s="30"/>
      <c r="S386" s="30"/>
      <c r="T386" s="30"/>
    </row>
    <row r="387" spans="1:23" ht="12.75" customHeight="1">
      <c r="A387" s="80"/>
      <c r="B387" s="9"/>
      <c r="C387" s="10"/>
      <c r="D387" s="11"/>
      <c r="E387" s="40"/>
      <c r="F387" s="42"/>
      <c r="G387" s="4"/>
      <c r="H387" s="42"/>
      <c r="I387" s="42"/>
      <c r="J387" s="9"/>
      <c r="K387" s="40"/>
      <c r="L387" s="40"/>
      <c r="M387" s="9"/>
      <c r="N387" s="30"/>
      <c r="O387" s="30"/>
      <c r="P387" s="30"/>
      <c r="Q387" s="30"/>
      <c r="R387" s="30"/>
      <c r="S387" s="30"/>
      <c r="T387" s="30"/>
    </row>
    <row r="388" spans="1:23" ht="12.75" customHeight="1">
      <c r="A388" s="82" t="s">
        <v>7</v>
      </c>
      <c r="B388" s="5" t="s">
        <v>8</v>
      </c>
      <c r="C388" s="5" t="s">
        <v>9</v>
      </c>
      <c r="D388" s="5" t="s">
        <v>10</v>
      </c>
      <c r="E388" s="43" t="s">
        <v>11</v>
      </c>
      <c r="F388" s="43" t="s">
        <v>12</v>
      </c>
      <c r="G388" s="5" t="s">
        <v>13</v>
      </c>
      <c r="H388" s="43" t="s">
        <v>14</v>
      </c>
      <c r="I388" s="43" t="s">
        <v>15</v>
      </c>
      <c r="J388" s="5" t="s">
        <v>16</v>
      </c>
      <c r="K388" s="43" t="s">
        <v>17</v>
      </c>
      <c r="L388" s="43" t="s">
        <v>18</v>
      </c>
      <c r="M388" s="5" t="s">
        <v>19</v>
      </c>
      <c r="N388" s="30"/>
      <c r="O388" s="30"/>
      <c r="P388" s="30"/>
      <c r="Q388" s="30"/>
      <c r="R388" s="30"/>
      <c r="S388" s="30"/>
      <c r="T388" s="30"/>
    </row>
    <row r="389" spans="1:23" ht="12.75" customHeight="1">
      <c r="B389" s="77"/>
      <c r="D389" s="17"/>
      <c r="E389" s="44"/>
      <c r="F389" s="44"/>
      <c r="G389" s="16"/>
      <c r="H389" s="44"/>
      <c r="I389" s="44"/>
      <c r="J389" s="16"/>
      <c r="K389" s="44"/>
      <c r="L389" s="44"/>
      <c r="M389" s="16"/>
      <c r="N389" s="30"/>
      <c r="O389" s="30"/>
      <c r="P389" s="30"/>
      <c r="Q389" s="30"/>
      <c r="R389" s="30"/>
      <c r="S389" s="30"/>
      <c r="T389" s="30"/>
    </row>
    <row r="390" spans="1:23" ht="12.75" customHeight="1">
      <c r="B390" s="16"/>
      <c r="E390" s="90" t="s">
        <v>20</v>
      </c>
      <c r="F390" s="90"/>
      <c r="G390" s="90"/>
      <c r="H390" s="90" t="s">
        <v>21</v>
      </c>
      <c r="I390" s="90"/>
      <c r="J390" s="90"/>
      <c r="K390" s="90" t="s">
        <v>22</v>
      </c>
      <c r="L390" s="90"/>
      <c r="M390" s="90"/>
      <c r="N390" s="30"/>
      <c r="O390" s="30"/>
      <c r="P390" s="30"/>
      <c r="Q390" s="30"/>
      <c r="R390" s="30"/>
      <c r="S390" s="30"/>
      <c r="T390" s="30"/>
    </row>
    <row r="391" spans="1:23" ht="12.75" customHeight="1">
      <c r="B391" s="16"/>
      <c r="E391" s="45" t="s">
        <v>23</v>
      </c>
      <c r="F391" s="45"/>
      <c r="G391" s="6"/>
      <c r="H391" s="45" t="s">
        <v>24</v>
      </c>
      <c r="I391" s="45"/>
      <c r="J391" s="6"/>
      <c r="K391" s="45" t="s">
        <v>24</v>
      </c>
      <c r="L391" s="45"/>
      <c r="M391" s="6"/>
      <c r="N391" s="30"/>
      <c r="O391" s="30"/>
      <c r="P391" s="30"/>
      <c r="Q391" s="30"/>
      <c r="R391" s="30"/>
      <c r="S391" s="30"/>
      <c r="T391" s="30"/>
    </row>
    <row r="392" spans="1:23" ht="28.5" customHeight="1">
      <c r="A392" s="84" t="s">
        <v>25</v>
      </c>
      <c r="B392" s="15" t="s">
        <v>26</v>
      </c>
      <c r="C392" s="15" t="s">
        <v>27</v>
      </c>
      <c r="D392" s="7" t="s">
        <v>28</v>
      </c>
      <c r="E392" s="46" t="s">
        <v>29</v>
      </c>
      <c r="F392" s="47" t="s">
        <v>30</v>
      </c>
      <c r="G392" s="15" t="s">
        <v>31</v>
      </c>
      <c r="H392" s="46" t="s">
        <v>29</v>
      </c>
      <c r="I392" s="47" t="s">
        <v>30</v>
      </c>
      <c r="J392" s="15" t="s">
        <v>31</v>
      </c>
      <c r="K392" s="46" t="s">
        <v>29</v>
      </c>
      <c r="L392" s="47" t="s">
        <v>30</v>
      </c>
      <c r="M392" s="15" t="s">
        <v>31</v>
      </c>
      <c r="N392" s="30"/>
      <c r="O392" s="30"/>
      <c r="P392" s="30"/>
      <c r="Q392" s="30"/>
      <c r="R392" s="30"/>
      <c r="S392" s="30"/>
      <c r="T392" s="30"/>
    </row>
    <row r="393" spans="1:23" ht="12.75" customHeight="1">
      <c r="A393" s="85">
        <v>1</v>
      </c>
      <c r="B393" s="16" t="s">
        <v>34</v>
      </c>
      <c r="C393" s="16" t="s">
        <v>35</v>
      </c>
      <c r="D393" s="29">
        <v>40513</v>
      </c>
      <c r="E393" s="44">
        <f>E785</f>
        <v>278045</v>
      </c>
      <c r="F393" s="44">
        <f>F785</f>
        <v>35251</v>
      </c>
      <c r="G393" s="13">
        <f t="shared" ref="G393:G405" si="44">F393*1000/E393</f>
        <v>126.78163606610441</v>
      </c>
      <c r="H393" s="44">
        <f>H785</f>
        <v>198960</v>
      </c>
      <c r="I393" s="44">
        <f>I785</f>
        <v>25769</v>
      </c>
      <c r="J393" s="13">
        <f t="shared" ref="J393:J405" si="45">I393*1000/H393</f>
        <v>129.51849618013671</v>
      </c>
      <c r="K393" s="44">
        <f>K785</f>
        <v>207662</v>
      </c>
      <c r="L393" s="44">
        <f>L785</f>
        <v>26565</v>
      </c>
      <c r="M393" s="13">
        <f t="shared" ref="M393:M405" si="46">L393*1000/K393</f>
        <v>127.92422301624755</v>
      </c>
      <c r="N393" s="30"/>
      <c r="O393" s="30"/>
      <c r="P393" s="30"/>
      <c r="Q393" s="30"/>
      <c r="R393" s="30"/>
      <c r="S393" s="30"/>
      <c r="T393" s="30"/>
      <c r="U393" s="25"/>
      <c r="V393" s="25"/>
      <c r="W393" s="13"/>
    </row>
    <row r="394" spans="1:23" ht="12.75" customHeight="1">
      <c r="A394" s="85">
        <v>2</v>
      </c>
      <c r="B394" s="16" t="s">
        <v>34</v>
      </c>
      <c r="C394" s="16" t="s">
        <v>35</v>
      </c>
      <c r="D394" s="29">
        <v>40544</v>
      </c>
      <c r="E394" s="44">
        <v>313022</v>
      </c>
      <c r="F394" s="44">
        <v>36997</v>
      </c>
      <c r="G394" s="13">
        <f t="shared" si="44"/>
        <v>118.19297046214004</v>
      </c>
      <c r="H394" s="44">
        <v>86000</v>
      </c>
      <c r="I394" s="44">
        <v>10169</v>
      </c>
      <c r="J394" s="13">
        <f t="shared" si="45"/>
        <v>118.24418604651163</v>
      </c>
      <c r="K394" s="44">
        <v>84643</v>
      </c>
      <c r="L394" s="44">
        <v>10005</v>
      </c>
      <c r="M394" s="13">
        <f t="shared" si="46"/>
        <v>118.20233214796262</v>
      </c>
      <c r="N394" s="30"/>
      <c r="O394" s="30"/>
      <c r="P394" s="30"/>
      <c r="Q394" s="30"/>
      <c r="R394" s="30"/>
      <c r="S394" s="30"/>
      <c r="T394" s="30"/>
      <c r="U394" s="25"/>
      <c r="V394" s="25"/>
    </row>
    <row r="395" spans="1:23" ht="12.75" customHeight="1">
      <c r="A395" s="85">
        <v>3</v>
      </c>
      <c r="B395" s="16" t="s">
        <v>34</v>
      </c>
      <c r="C395" s="16" t="s">
        <v>35</v>
      </c>
      <c r="D395" s="29">
        <v>40575</v>
      </c>
      <c r="E395" s="44">
        <f t="shared" ref="E395:E405" si="47">K432</f>
        <v>314379</v>
      </c>
      <c r="F395" s="44">
        <f t="shared" ref="F395:F405" si="48">L432</f>
        <v>37161</v>
      </c>
      <c r="G395" s="13">
        <f t="shared" si="44"/>
        <v>118.20446022157968</v>
      </c>
      <c r="H395" s="44">
        <v>99000</v>
      </c>
      <c r="I395" s="44">
        <v>11579</v>
      </c>
      <c r="J395" s="13">
        <f t="shared" si="45"/>
        <v>116.95959595959596</v>
      </c>
      <c r="K395" s="44">
        <v>99087</v>
      </c>
      <c r="L395" s="44">
        <v>11683</v>
      </c>
      <c r="M395" s="13">
        <f t="shared" si="46"/>
        <v>117.90648621918112</v>
      </c>
      <c r="N395" s="30"/>
      <c r="O395" s="30"/>
      <c r="P395" s="30"/>
      <c r="Q395" s="30"/>
      <c r="R395" s="30"/>
      <c r="S395" s="30"/>
      <c r="T395" s="30"/>
    </row>
    <row r="396" spans="1:23" ht="12.75" customHeight="1">
      <c r="A396" s="85">
        <v>4</v>
      </c>
      <c r="B396" s="16" t="s">
        <v>34</v>
      </c>
      <c r="C396" s="16" t="s">
        <v>35</v>
      </c>
      <c r="D396" s="29">
        <v>40603</v>
      </c>
      <c r="E396" s="44">
        <f t="shared" si="47"/>
        <v>314292</v>
      </c>
      <c r="F396" s="44">
        <f t="shared" si="48"/>
        <v>37057</v>
      </c>
      <c r="G396" s="13">
        <f t="shared" si="44"/>
        <v>117.90627823807161</v>
      </c>
      <c r="H396" s="44">
        <v>136999</v>
      </c>
      <c r="I396" s="44">
        <v>12065</v>
      </c>
      <c r="J396" s="13">
        <f t="shared" si="45"/>
        <v>88.066336250629561</v>
      </c>
      <c r="K396" s="44">
        <v>140013</v>
      </c>
      <c r="L396" s="44">
        <v>15240</v>
      </c>
      <c r="M396" s="13">
        <f t="shared" si="46"/>
        <v>108.84703563240556</v>
      </c>
      <c r="N396" s="30"/>
      <c r="O396" s="30"/>
      <c r="P396" s="30"/>
      <c r="Q396" s="30"/>
      <c r="R396" s="30"/>
      <c r="S396" s="30"/>
      <c r="T396" s="30"/>
    </row>
    <row r="397" spans="1:23" ht="12.75" customHeight="1">
      <c r="A397" s="85">
        <v>5</v>
      </c>
      <c r="B397" s="16" t="s">
        <v>34</v>
      </c>
      <c r="C397" s="16" t="s">
        <v>35</v>
      </c>
      <c r="D397" s="29">
        <v>40634</v>
      </c>
      <c r="E397" s="44">
        <f t="shared" si="47"/>
        <v>311278</v>
      </c>
      <c r="F397" s="44">
        <f t="shared" si="48"/>
        <v>33882</v>
      </c>
      <c r="G397" s="13">
        <f t="shared" si="44"/>
        <v>108.84803937316482</v>
      </c>
      <c r="H397" s="44">
        <v>145000</v>
      </c>
      <c r="I397" s="44">
        <v>13275</v>
      </c>
      <c r="J397" s="13">
        <f t="shared" si="45"/>
        <v>91.551724137931032</v>
      </c>
      <c r="K397" s="44">
        <v>145292</v>
      </c>
      <c r="L397" s="44">
        <v>15016</v>
      </c>
      <c r="M397" s="13">
        <f t="shared" si="46"/>
        <v>103.35049417724306</v>
      </c>
      <c r="N397" s="30"/>
      <c r="O397" s="30"/>
      <c r="P397" s="30"/>
      <c r="Q397" s="30"/>
      <c r="R397" s="30"/>
      <c r="S397" s="30"/>
      <c r="T397" s="30"/>
    </row>
    <row r="398" spans="1:23" ht="12.75" customHeight="1">
      <c r="A398" s="85">
        <v>6</v>
      </c>
      <c r="B398" s="16" t="s">
        <v>34</v>
      </c>
      <c r="C398" s="16" t="s">
        <v>35</v>
      </c>
      <c r="D398" s="29">
        <v>40664</v>
      </c>
      <c r="E398" s="44">
        <f t="shared" si="47"/>
        <v>310986</v>
      </c>
      <c r="F398" s="44">
        <f t="shared" si="48"/>
        <v>32141</v>
      </c>
      <c r="G398" s="13">
        <f t="shared" si="44"/>
        <v>103.35191937900741</v>
      </c>
      <c r="H398" s="44">
        <v>171000</v>
      </c>
      <c r="I398" s="44">
        <v>16613</v>
      </c>
      <c r="J398" s="13">
        <f t="shared" si="45"/>
        <v>97.152046783625735</v>
      </c>
      <c r="K398" s="44">
        <v>171950</v>
      </c>
      <c r="L398" s="44">
        <v>17393</v>
      </c>
      <c r="M398" s="13">
        <f t="shared" si="46"/>
        <v>101.15149752835127</v>
      </c>
      <c r="N398" s="30"/>
      <c r="O398" s="30"/>
      <c r="P398" s="30"/>
      <c r="Q398" s="30"/>
      <c r="R398" s="30"/>
      <c r="S398" s="30"/>
      <c r="T398" s="30"/>
    </row>
    <row r="399" spans="1:23" ht="12.75" customHeight="1">
      <c r="A399" s="85">
        <v>7</v>
      </c>
      <c r="B399" s="16" t="s">
        <v>34</v>
      </c>
      <c r="C399" s="16" t="s">
        <v>35</v>
      </c>
      <c r="D399" s="29">
        <v>40695</v>
      </c>
      <c r="E399" s="44">
        <f t="shared" si="47"/>
        <v>310036</v>
      </c>
      <c r="F399" s="44">
        <f t="shared" si="48"/>
        <v>31361</v>
      </c>
      <c r="G399" s="13">
        <f t="shared" si="44"/>
        <v>101.15276935581674</v>
      </c>
      <c r="H399" s="44">
        <v>200000</v>
      </c>
      <c r="I399" s="44">
        <v>20642</v>
      </c>
      <c r="J399" s="13">
        <f t="shared" si="45"/>
        <v>103.21</v>
      </c>
      <c r="K399" s="44">
        <v>221651</v>
      </c>
      <c r="L399" s="44">
        <v>22600</v>
      </c>
      <c r="M399" s="13">
        <f t="shared" si="46"/>
        <v>101.96209356149984</v>
      </c>
      <c r="N399" s="30"/>
      <c r="O399" s="30"/>
      <c r="P399" s="30"/>
      <c r="Q399" s="30"/>
      <c r="R399" s="30"/>
      <c r="S399" s="30"/>
      <c r="T399" s="30"/>
    </row>
    <row r="400" spans="1:23" ht="12.75" customHeight="1">
      <c r="A400" s="85">
        <v>8</v>
      </c>
      <c r="B400" s="16" t="s">
        <v>34</v>
      </c>
      <c r="C400" s="16" t="s">
        <v>35</v>
      </c>
      <c r="D400" s="29">
        <v>40725</v>
      </c>
      <c r="E400" s="44">
        <f t="shared" si="47"/>
        <v>288385</v>
      </c>
      <c r="F400" s="44">
        <f t="shared" si="48"/>
        <v>29403</v>
      </c>
      <c r="G400" s="13">
        <f t="shared" si="44"/>
        <v>101.95745271078593</v>
      </c>
      <c r="H400" s="44">
        <v>200000</v>
      </c>
      <c r="I400" s="44">
        <v>21417</v>
      </c>
      <c r="J400" s="13">
        <f t="shared" si="45"/>
        <v>107.08499999999999</v>
      </c>
      <c r="K400" s="44">
        <v>228719</v>
      </c>
      <c r="L400" s="44">
        <v>23800</v>
      </c>
      <c r="M400" s="13">
        <f t="shared" si="46"/>
        <v>104.05781767146586</v>
      </c>
      <c r="N400" s="30"/>
      <c r="O400" s="30"/>
      <c r="P400" s="30"/>
      <c r="Q400" s="30"/>
      <c r="R400" s="30"/>
      <c r="S400" s="30"/>
      <c r="T400" s="30"/>
    </row>
    <row r="401" spans="1:20" ht="12.75" customHeight="1">
      <c r="A401" s="85">
        <v>9</v>
      </c>
      <c r="B401" s="16" t="s">
        <v>34</v>
      </c>
      <c r="C401" s="16" t="s">
        <v>35</v>
      </c>
      <c r="D401" s="29">
        <v>40756</v>
      </c>
      <c r="E401" s="44">
        <f t="shared" si="47"/>
        <v>259666</v>
      </c>
      <c r="F401" s="44">
        <f t="shared" si="48"/>
        <v>27020</v>
      </c>
      <c r="G401" s="13">
        <f t="shared" si="44"/>
        <v>104.0567498247749</v>
      </c>
      <c r="H401" s="44">
        <v>228000</v>
      </c>
      <c r="I401" s="44">
        <v>24648</v>
      </c>
      <c r="J401" s="13">
        <f t="shared" si="45"/>
        <v>108.10526315789474</v>
      </c>
      <c r="K401" s="44">
        <v>233392</v>
      </c>
      <c r="L401" s="44">
        <v>24728</v>
      </c>
      <c r="M401" s="13">
        <f t="shared" si="46"/>
        <v>105.95050387331186</v>
      </c>
      <c r="N401" s="30"/>
      <c r="O401" s="30"/>
      <c r="P401" s="30"/>
      <c r="Q401" s="30"/>
      <c r="R401" s="30"/>
      <c r="S401" s="30"/>
      <c r="T401" s="30"/>
    </row>
    <row r="402" spans="1:20" ht="12.75" customHeight="1">
      <c r="A402" s="85">
        <v>10</v>
      </c>
      <c r="B402" s="16" t="s">
        <v>34</v>
      </c>
      <c r="C402" s="16" t="s">
        <v>35</v>
      </c>
      <c r="D402" s="29">
        <v>40787</v>
      </c>
      <c r="E402" s="44">
        <f t="shared" si="47"/>
        <v>254274</v>
      </c>
      <c r="F402" s="44">
        <f t="shared" si="48"/>
        <v>26940</v>
      </c>
      <c r="G402" s="13">
        <f t="shared" si="44"/>
        <v>105.94870100757451</v>
      </c>
      <c r="H402" s="44">
        <v>205000</v>
      </c>
      <c r="I402" s="44">
        <v>23413</v>
      </c>
      <c r="J402" s="13">
        <f t="shared" si="45"/>
        <v>114.20975609756097</v>
      </c>
      <c r="K402" s="44">
        <v>204331</v>
      </c>
      <c r="L402" s="44">
        <v>22402</v>
      </c>
      <c r="M402" s="13">
        <f t="shared" si="46"/>
        <v>109.63583597202579</v>
      </c>
      <c r="N402" s="30"/>
      <c r="O402" s="30"/>
      <c r="P402" s="30"/>
      <c r="Q402" s="30"/>
      <c r="R402" s="30"/>
      <c r="S402" s="30"/>
      <c r="T402" s="30"/>
    </row>
    <row r="403" spans="1:20" ht="12.75" customHeight="1">
      <c r="A403" s="85">
        <v>11</v>
      </c>
      <c r="B403" s="16" t="s">
        <v>34</v>
      </c>
      <c r="C403" s="16" t="s">
        <v>35</v>
      </c>
      <c r="D403" s="29">
        <v>40817</v>
      </c>
      <c r="E403" s="44">
        <f t="shared" si="47"/>
        <v>254943</v>
      </c>
      <c r="F403" s="44">
        <f t="shared" si="48"/>
        <v>27951</v>
      </c>
      <c r="G403" s="13">
        <f t="shared" si="44"/>
        <v>109.63627163718949</v>
      </c>
      <c r="H403" s="44">
        <v>192000</v>
      </c>
      <c r="I403" s="44">
        <v>22392</v>
      </c>
      <c r="J403" s="13">
        <f t="shared" si="45"/>
        <v>116.625</v>
      </c>
      <c r="K403" s="44">
        <v>193840</v>
      </c>
      <c r="L403" s="44">
        <v>21834</v>
      </c>
      <c r="M403" s="13">
        <f t="shared" si="46"/>
        <v>112.6392901361948</v>
      </c>
      <c r="N403" s="30"/>
      <c r="O403" s="30"/>
      <c r="P403" s="30"/>
      <c r="Q403" s="30"/>
      <c r="R403" s="30"/>
      <c r="S403" s="30"/>
      <c r="T403" s="30"/>
    </row>
    <row r="404" spans="1:20" ht="12.75" customHeight="1">
      <c r="A404" s="85">
        <v>12</v>
      </c>
      <c r="B404" s="16" t="s">
        <v>34</v>
      </c>
      <c r="C404" s="16" t="s">
        <v>35</v>
      </c>
      <c r="D404" s="29">
        <v>40848</v>
      </c>
      <c r="E404" s="44">
        <f t="shared" si="47"/>
        <v>253103</v>
      </c>
      <c r="F404" s="44">
        <f t="shared" si="48"/>
        <v>28509</v>
      </c>
      <c r="G404" s="13">
        <f t="shared" si="44"/>
        <v>112.63793791460394</v>
      </c>
      <c r="H404" s="44">
        <v>184000</v>
      </c>
      <c r="I404" s="44">
        <v>21238</v>
      </c>
      <c r="J404" s="13">
        <f t="shared" si="45"/>
        <v>115.42391304347827</v>
      </c>
      <c r="K404" s="44">
        <v>182559</v>
      </c>
      <c r="L404" s="44">
        <v>20777</v>
      </c>
      <c r="M404" s="13">
        <f t="shared" si="46"/>
        <v>113.80978204306552</v>
      </c>
      <c r="N404" s="30"/>
      <c r="O404" s="30"/>
      <c r="P404" s="30"/>
      <c r="Q404" s="30"/>
      <c r="R404" s="30"/>
      <c r="S404" s="30"/>
      <c r="T404" s="30"/>
    </row>
    <row r="405" spans="1:20" ht="12.75" customHeight="1">
      <c r="A405" s="85">
        <v>13</v>
      </c>
      <c r="B405" s="16" t="s">
        <v>34</v>
      </c>
      <c r="C405" s="16" t="s">
        <v>35</v>
      </c>
      <c r="D405" s="29">
        <v>40878</v>
      </c>
      <c r="E405" s="44">
        <f t="shared" si="47"/>
        <v>254544</v>
      </c>
      <c r="F405" s="44">
        <f t="shared" si="48"/>
        <v>28970</v>
      </c>
      <c r="G405" s="13">
        <f t="shared" si="44"/>
        <v>113.81136463636935</v>
      </c>
      <c r="H405" s="44">
        <v>166564</v>
      </c>
      <c r="I405" s="44">
        <v>18960</v>
      </c>
      <c r="J405" s="13">
        <f t="shared" si="45"/>
        <v>113.83011935352177</v>
      </c>
      <c r="K405" s="44">
        <v>161108</v>
      </c>
      <c r="L405" s="44">
        <v>18337</v>
      </c>
      <c r="M405" s="13">
        <f t="shared" si="46"/>
        <v>113.81805993495047</v>
      </c>
      <c r="N405" s="30"/>
      <c r="O405" s="30"/>
      <c r="P405" s="30"/>
      <c r="Q405" s="30"/>
      <c r="R405" s="30"/>
      <c r="S405" s="30"/>
      <c r="T405" s="30"/>
    </row>
    <row r="406" spans="1:20" ht="12.75" customHeight="1">
      <c r="N406" s="30"/>
      <c r="O406" s="30"/>
      <c r="P406" s="30"/>
      <c r="Q406" s="30"/>
      <c r="R406" s="30"/>
      <c r="S406" s="30"/>
      <c r="T406" s="30"/>
    </row>
    <row r="407" spans="1:20" ht="12.75" customHeight="1">
      <c r="N407" s="30"/>
      <c r="O407" s="30"/>
      <c r="P407" s="30"/>
      <c r="Q407" s="30"/>
      <c r="R407" s="30"/>
      <c r="S407" s="30"/>
      <c r="T407" s="30"/>
    </row>
    <row r="408" spans="1:20" ht="12.75" customHeight="1">
      <c r="N408" s="30"/>
      <c r="O408" s="30"/>
      <c r="P408" s="30"/>
      <c r="Q408" s="30"/>
      <c r="R408" s="30"/>
      <c r="S408" s="30"/>
      <c r="T408" s="30"/>
    </row>
    <row r="409" spans="1:20" ht="12.75" customHeight="1">
      <c r="N409" s="30"/>
      <c r="O409" s="30"/>
      <c r="P409" s="30"/>
      <c r="Q409" s="30"/>
      <c r="R409" s="30"/>
      <c r="S409" s="30"/>
      <c r="T409" s="30"/>
    </row>
    <row r="410" spans="1:20" ht="12.75" customHeight="1">
      <c r="N410" s="30"/>
      <c r="O410" s="30"/>
      <c r="P410" s="30"/>
      <c r="Q410" s="30"/>
      <c r="R410" s="30"/>
      <c r="S410" s="30"/>
      <c r="T410" s="30"/>
    </row>
    <row r="411" spans="1:20" ht="12.75" customHeight="1">
      <c r="N411" s="30"/>
      <c r="O411" s="30"/>
      <c r="P411" s="30"/>
      <c r="Q411" s="30"/>
      <c r="R411" s="30"/>
      <c r="S411" s="30"/>
      <c r="T411" s="30"/>
    </row>
    <row r="412" spans="1:20" ht="12.75" customHeight="1">
      <c r="N412" s="30"/>
      <c r="O412" s="30"/>
      <c r="P412" s="30"/>
      <c r="Q412" s="30"/>
      <c r="R412" s="30"/>
      <c r="S412" s="30"/>
      <c r="T412" s="30"/>
    </row>
    <row r="413" spans="1:20" ht="12.75" customHeight="1">
      <c r="N413" s="30"/>
      <c r="O413" s="30"/>
      <c r="P413" s="30"/>
      <c r="Q413" s="30"/>
      <c r="R413" s="30"/>
      <c r="S413" s="30"/>
      <c r="T413" s="30"/>
    </row>
    <row r="414" spans="1:20" ht="12.75" customHeight="1">
      <c r="N414" s="30"/>
      <c r="O414" s="30"/>
      <c r="P414" s="30"/>
      <c r="Q414" s="30"/>
      <c r="R414" s="30"/>
      <c r="S414" s="30"/>
      <c r="T414" s="30"/>
    </row>
    <row r="415" spans="1:20" ht="12.75" customHeight="1">
      <c r="N415" s="30"/>
      <c r="O415" s="30"/>
      <c r="P415" s="30"/>
      <c r="Q415" s="30"/>
      <c r="R415" s="30"/>
      <c r="S415" s="30"/>
      <c r="T415" s="30"/>
    </row>
    <row r="416" spans="1:20" ht="12.75" customHeight="1">
      <c r="N416" s="30"/>
      <c r="O416" s="30"/>
      <c r="P416" s="30"/>
      <c r="Q416" s="30"/>
      <c r="R416" s="30"/>
      <c r="S416" s="30"/>
      <c r="T416" s="30"/>
    </row>
    <row r="417" spans="1:20" ht="12.75" customHeight="1">
      <c r="N417" s="30"/>
      <c r="O417" s="30"/>
      <c r="P417" s="30"/>
      <c r="Q417" s="30"/>
      <c r="R417" s="30"/>
      <c r="S417" s="30"/>
      <c r="T417" s="30"/>
    </row>
    <row r="418" spans="1:20" ht="13.5" customHeight="1">
      <c r="A418" s="80" t="s">
        <v>32</v>
      </c>
      <c r="B418" s="9"/>
      <c r="C418" s="10"/>
      <c r="D418" s="11"/>
      <c r="E418" s="40"/>
      <c r="F418" s="40"/>
      <c r="G418" s="9"/>
      <c r="H418" s="40"/>
      <c r="I418" s="40"/>
      <c r="J418" s="9"/>
      <c r="K418" s="40"/>
      <c r="L418" s="40"/>
      <c r="M418" s="12" t="s">
        <v>33</v>
      </c>
      <c r="N418" s="30"/>
      <c r="O418" s="30"/>
      <c r="P418" s="30"/>
      <c r="Q418" s="30"/>
      <c r="R418" s="30"/>
      <c r="S418" s="30"/>
      <c r="T418" s="30"/>
    </row>
    <row r="419" spans="1:20" ht="12.75" customHeight="1">
      <c r="A419" s="79" t="s">
        <v>0</v>
      </c>
      <c r="B419" s="14"/>
      <c r="C419" s="15"/>
      <c r="D419" s="7"/>
      <c r="E419" s="39"/>
      <c r="F419" s="39" t="s">
        <v>1</v>
      </c>
      <c r="G419" s="14"/>
      <c r="H419" s="39"/>
      <c r="I419" s="39"/>
      <c r="J419" s="14"/>
      <c r="K419" s="39"/>
      <c r="L419" s="39" t="s">
        <v>138</v>
      </c>
      <c r="M419" s="14"/>
      <c r="N419" s="30"/>
      <c r="O419" s="30"/>
      <c r="P419" s="30"/>
      <c r="Q419" s="30"/>
      <c r="R419" s="30"/>
      <c r="S419" s="30"/>
      <c r="T419" s="30"/>
    </row>
    <row r="420" spans="1:20">
      <c r="A420" s="80" t="s">
        <v>2</v>
      </c>
      <c r="B420" s="9"/>
      <c r="C420" s="9"/>
      <c r="D420" s="9"/>
      <c r="E420" s="40"/>
      <c r="F420" s="87" t="s">
        <v>3</v>
      </c>
      <c r="G420" s="87"/>
      <c r="H420" s="87"/>
      <c r="I420" s="87"/>
      <c r="J420" s="9" t="s">
        <v>4</v>
      </c>
      <c r="K420" s="40"/>
      <c r="L420" s="40"/>
      <c r="M420" s="9"/>
      <c r="N420" s="30"/>
      <c r="O420" s="30"/>
      <c r="P420" s="30"/>
      <c r="Q420" s="30"/>
      <c r="R420" s="30"/>
      <c r="S420" s="30"/>
      <c r="T420" s="30"/>
    </row>
    <row r="421" spans="1:20">
      <c r="A421" s="81"/>
      <c r="B421" s="1"/>
      <c r="C421" s="1"/>
      <c r="D421" s="1"/>
      <c r="E421" s="41"/>
      <c r="F421" s="88"/>
      <c r="G421" s="88"/>
      <c r="H421" s="88"/>
      <c r="I421" s="88"/>
      <c r="J421" s="14"/>
      <c r="K421" s="41" t="s">
        <v>5</v>
      </c>
      <c r="L421" s="41"/>
      <c r="M421" s="1"/>
      <c r="N421" s="30"/>
      <c r="O421" s="30"/>
      <c r="P421" s="30"/>
      <c r="Q421" s="30"/>
      <c r="R421" s="30"/>
      <c r="S421" s="30"/>
      <c r="T421" s="30"/>
    </row>
    <row r="422" spans="1:20">
      <c r="A422" s="81" t="s">
        <v>54</v>
      </c>
      <c r="B422" s="1"/>
      <c r="C422" s="77"/>
      <c r="D422" s="2"/>
      <c r="E422" s="41"/>
      <c r="F422" s="88"/>
      <c r="G422" s="88"/>
      <c r="H422" s="88"/>
      <c r="I422" s="88"/>
      <c r="J422" s="15" t="s">
        <v>40</v>
      </c>
      <c r="K422" s="41" t="s">
        <v>6</v>
      </c>
      <c r="L422" s="41"/>
      <c r="M422" s="1"/>
      <c r="N422" s="30"/>
      <c r="O422" s="30"/>
      <c r="P422" s="30"/>
      <c r="Q422" s="30"/>
      <c r="R422" s="30"/>
      <c r="S422" s="30"/>
      <c r="T422" s="30"/>
    </row>
    <row r="423" spans="1:20">
      <c r="A423" s="81"/>
      <c r="B423" s="1"/>
      <c r="C423" s="77"/>
      <c r="D423" s="2"/>
      <c r="E423" s="41"/>
      <c r="F423" s="88"/>
      <c r="G423" s="88"/>
      <c r="H423" s="88"/>
      <c r="I423" s="88"/>
      <c r="J423" s="15"/>
      <c r="K423" s="41" t="s">
        <v>55</v>
      </c>
      <c r="L423" s="41"/>
      <c r="M423" s="1"/>
      <c r="N423" s="30"/>
      <c r="O423" s="30"/>
      <c r="P423" s="30"/>
      <c r="Q423" s="30"/>
      <c r="R423" s="30"/>
      <c r="S423" s="30"/>
      <c r="T423" s="30"/>
    </row>
    <row r="424" spans="1:20">
      <c r="A424" s="79" t="s">
        <v>53</v>
      </c>
      <c r="B424" s="14"/>
      <c r="C424" s="15"/>
      <c r="D424" s="7"/>
      <c r="E424" s="39"/>
      <c r="F424" s="89"/>
      <c r="G424" s="89"/>
      <c r="H424" s="89"/>
      <c r="I424" s="89"/>
      <c r="J424" s="3" t="s">
        <v>158</v>
      </c>
      <c r="K424" s="39"/>
      <c r="L424" s="39"/>
      <c r="M424" s="14"/>
      <c r="N424" s="30"/>
      <c r="O424" s="30"/>
      <c r="P424" s="30"/>
      <c r="Q424" s="30"/>
      <c r="R424" s="30"/>
      <c r="S424" s="30"/>
      <c r="T424" s="30"/>
    </row>
    <row r="425" spans="1:20" ht="12.75" customHeight="1">
      <c r="A425" s="80"/>
      <c r="B425" s="9"/>
      <c r="C425" s="10"/>
      <c r="D425" s="11"/>
      <c r="E425" s="40"/>
      <c r="F425" s="42"/>
      <c r="G425" s="4"/>
      <c r="H425" s="42"/>
      <c r="I425" s="42"/>
      <c r="J425" s="9"/>
      <c r="K425" s="40"/>
      <c r="L425" s="40"/>
      <c r="M425" s="9"/>
      <c r="N425" s="30"/>
      <c r="O425" s="30"/>
      <c r="P425" s="30"/>
      <c r="Q425" s="30"/>
      <c r="R425" s="30"/>
      <c r="S425" s="30"/>
      <c r="T425" s="30"/>
    </row>
    <row r="426" spans="1:20" ht="12.75" customHeight="1">
      <c r="A426" s="82" t="s">
        <v>7</v>
      </c>
      <c r="B426" s="5" t="s">
        <v>8</v>
      </c>
      <c r="C426" s="5" t="s">
        <v>9</v>
      </c>
      <c r="D426" s="5" t="s">
        <v>10</v>
      </c>
      <c r="E426" s="43" t="s">
        <v>11</v>
      </c>
      <c r="F426" s="43" t="s">
        <v>12</v>
      </c>
      <c r="G426" s="5" t="s">
        <v>13</v>
      </c>
      <c r="H426" s="43" t="s">
        <v>14</v>
      </c>
      <c r="I426" s="43" t="s">
        <v>15</v>
      </c>
      <c r="J426" s="5" t="s">
        <v>16</v>
      </c>
      <c r="K426" s="43" t="s">
        <v>17</v>
      </c>
      <c r="L426" s="43" t="s">
        <v>18</v>
      </c>
      <c r="M426" s="5" t="s">
        <v>19</v>
      </c>
      <c r="N426" s="30"/>
      <c r="O426" s="30"/>
      <c r="P426" s="30"/>
      <c r="Q426" s="30"/>
      <c r="R426" s="30"/>
      <c r="S426" s="30"/>
      <c r="T426" s="30"/>
    </row>
    <row r="427" spans="1:20" ht="12.75" customHeight="1">
      <c r="B427" s="77"/>
      <c r="D427" s="17"/>
      <c r="E427" s="44"/>
      <c r="F427" s="44"/>
      <c r="G427" s="16"/>
      <c r="H427" s="44"/>
      <c r="I427" s="44"/>
      <c r="J427" s="16"/>
      <c r="K427" s="44"/>
      <c r="L427" s="44"/>
      <c r="M427" s="16"/>
      <c r="N427" s="30"/>
      <c r="O427" s="30"/>
      <c r="P427" s="30"/>
      <c r="Q427" s="30"/>
      <c r="R427" s="30"/>
      <c r="S427" s="30"/>
      <c r="T427" s="30"/>
    </row>
    <row r="428" spans="1:20" ht="12.75" customHeight="1">
      <c r="B428" s="16"/>
      <c r="E428" s="90" t="s">
        <v>37</v>
      </c>
      <c r="F428" s="90"/>
      <c r="G428" s="90"/>
      <c r="H428" s="90" t="s">
        <v>38</v>
      </c>
      <c r="I428" s="90"/>
      <c r="J428" s="90"/>
      <c r="K428" s="90" t="s">
        <v>39</v>
      </c>
      <c r="L428" s="90"/>
      <c r="M428" s="90"/>
      <c r="N428" s="30"/>
      <c r="O428" s="30"/>
      <c r="P428" s="30"/>
      <c r="Q428" s="30"/>
      <c r="R428" s="30"/>
      <c r="S428" s="30"/>
      <c r="T428" s="30"/>
    </row>
    <row r="429" spans="1:20" ht="12.75" customHeight="1">
      <c r="B429" s="16"/>
      <c r="E429" s="45" t="s">
        <v>23</v>
      </c>
      <c r="F429" s="45"/>
      <c r="G429" s="6"/>
      <c r="H429" s="45" t="s">
        <v>24</v>
      </c>
      <c r="I429" s="45"/>
      <c r="J429" s="6"/>
      <c r="K429" s="45" t="s">
        <v>24</v>
      </c>
      <c r="L429" s="45"/>
      <c r="M429" s="6"/>
      <c r="N429" s="30"/>
      <c r="O429" s="30"/>
      <c r="P429" s="30"/>
      <c r="Q429" s="30"/>
      <c r="R429" s="30"/>
      <c r="S429" s="30"/>
      <c r="T429" s="30"/>
    </row>
    <row r="430" spans="1:20" ht="28.5" customHeight="1">
      <c r="A430" s="84" t="s">
        <v>25</v>
      </c>
      <c r="B430" s="15" t="s">
        <v>26</v>
      </c>
      <c r="C430" s="15" t="s">
        <v>27</v>
      </c>
      <c r="D430" s="7" t="s">
        <v>28</v>
      </c>
      <c r="E430" s="46" t="s">
        <v>29</v>
      </c>
      <c r="F430" s="47" t="s">
        <v>30</v>
      </c>
      <c r="G430" s="15" t="s">
        <v>31</v>
      </c>
      <c r="H430" s="46" t="s">
        <v>29</v>
      </c>
      <c r="I430" s="47" t="s">
        <v>30</v>
      </c>
      <c r="J430" s="15" t="s">
        <v>31</v>
      </c>
      <c r="K430" s="46" t="s">
        <v>29</v>
      </c>
      <c r="L430" s="47" t="s">
        <v>30</v>
      </c>
      <c r="M430" s="15" t="s">
        <v>31</v>
      </c>
      <c r="N430" s="30"/>
      <c r="O430" s="30"/>
      <c r="P430" s="30"/>
      <c r="Q430" s="30"/>
      <c r="R430" s="30"/>
      <c r="S430" s="30"/>
      <c r="T430" s="30"/>
    </row>
    <row r="431" spans="1:20" ht="12.75" customHeight="1">
      <c r="A431" s="85">
        <v>1</v>
      </c>
      <c r="B431" s="16" t="s">
        <v>34</v>
      </c>
      <c r="C431" s="16" t="s">
        <v>35</v>
      </c>
      <c r="D431" s="29">
        <v>40513</v>
      </c>
      <c r="E431" s="44">
        <v>0</v>
      </c>
      <c r="F431" s="44">
        <v>0</v>
      </c>
      <c r="G431" s="13">
        <v>0</v>
      </c>
      <c r="H431" s="44">
        <v>0</v>
      </c>
      <c r="I431" s="44">
        <v>0</v>
      </c>
      <c r="J431" s="13">
        <v>0</v>
      </c>
      <c r="K431" s="44">
        <f>E393+H393-K393-E431+H431</f>
        <v>269343</v>
      </c>
      <c r="L431" s="44">
        <f t="shared" ref="L431" si="49">F393+I393-L393-F431+I431</f>
        <v>34455</v>
      </c>
      <c r="M431" s="13">
        <f t="shared" ref="M431:M443" si="50">L431*1000/K431</f>
        <v>127.9223889241599</v>
      </c>
      <c r="N431" s="30"/>
      <c r="O431" s="30"/>
      <c r="P431" s="30"/>
      <c r="Q431" s="30"/>
      <c r="R431" s="30"/>
      <c r="S431" s="30"/>
      <c r="T431" s="30"/>
    </row>
    <row r="432" spans="1:20" ht="12.75" customHeight="1">
      <c r="A432" s="85">
        <v>2</v>
      </c>
      <c r="B432" s="16" t="s">
        <v>34</v>
      </c>
      <c r="C432" s="16" t="s">
        <v>35</v>
      </c>
      <c r="D432" s="29">
        <v>40544</v>
      </c>
      <c r="E432" s="44">
        <v>0</v>
      </c>
      <c r="F432" s="44">
        <v>0</v>
      </c>
      <c r="G432" s="13">
        <v>0</v>
      </c>
      <c r="H432" s="44">
        <v>0</v>
      </c>
      <c r="I432" s="44">
        <v>0</v>
      </c>
      <c r="J432" s="13">
        <v>0</v>
      </c>
      <c r="K432" s="44">
        <v>314379</v>
      </c>
      <c r="L432" s="44">
        <v>37161</v>
      </c>
      <c r="M432" s="13">
        <f t="shared" si="50"/>
        <v>118.20446022157968</v>
      </c>
      <c r="N432" s="30"/>
      <c r="O432" s="30"/>
      <c r="P432" s="30"/>
      <c r="Q432" s="30"/>
      <c r="R432" s="30"/>
      <c r="S432" s="30"/>
      <c r="T432" s="30"/>
    </row>
    <row r="433" spans="1:20" ht="12.75" customHeight="1">
      <c r="A433" s="85">
        <v>3</v>
      </c>
      <c r="B433" s="16" t="s">
        <v>34</v>
      </c>
      <c r="C433" s="16" t="s">
        <v>35</v>
      </c>
      <c r="D433" s="29">
        <v>40575</v>
      </c>
      <c r="E433" s="44">
        <v>0</v>
      </c>
      <c r="F433" s="44">
        <v>0</v>
      </c>
      <c r="G433" s="13">
        <v>0</v>
      </c>
      <c r="H433" s="44">
        <v>0</v>
      </c>
      <c r="I433" s="44">
        <v>0</v>
      </c>
      <c r="J433" s="13">
        <v>0</v>
      </c>
      <c r="K433" s="44">
        <v>314292</v>
      </c>
      <c r="L433" s="44">
        <v>37057</v>
      </c>
      <c r="M433" s="13">
        <f t="shared" si="50"/>
        <v>117.90627823807161</v>
      </c>
      <c r="N433" s="30"/>
      <c r="O433" s="30"/>
      <c r="P433" s="30"/>
      <c r="Q433" s="30"/>
      <c r="R433" s="30"/>
      <c r="S433" s="30"/>
      <c r="T433" s="30"/>
    </row>
    <row r="434" spans="1:20" ht="12.75" customHeight="1">
      <c r="A434" s="85">
        <v>4</v>
      </c>
      <c r="B434" s="16" t="s">
        <v>34</v>
      </c>
      <c r="C434" s="16" t="s">
        <v>35</v>
      </c>
      <c r="D434" s="29">
        <v>40603</v>
      </c>
      <c r="E434" s="44">
        <v>0</v>
      </c>
      <c r="F434" s="44">
        <v>0</v>
      </c>
      <c r="G434" s="13">
        <v>0</v>
      </c>
      <c r="H434" s="44">
        <v>0</v>
      </c>
      <c r="I434" s="44">
        <v>0</v>
      </c>
      <c r="J434" s="13">
        <v>0</v>
      </c>
      <c r="K434" s="44">
        <v>311278</v>
      </c>
      <c r="L434" s="44">
        <v>33882</v>
      </c>
      <c r="M434" s="13">
        <f t="shared" si="50"/>
        <v>108.84803937316482</v>
      </c>
      <c r="N434" s="30"/>
      <c r="O434" s="30"/>
      <c r="P434" s="30"/>
      <c r="Q434" s="30"/>
      <c r="R434" s="30"/>
      <c r="S434" s="30"/>
      <c r="T434" s="30"/>
    </row>
    <row r="435" spans="1:20" ht="12.75" customHeight="1">
      <c r="A435" s="85">
        <v>5</v>
      </c>
      <c r="B435" s="16" t="s">
        <v>34</v>
      </c>
      <c r="C435" s="16" t="s">
        <v>35</v>
      </c>
      <c r="D435" s="29">
        <v>40634</v>
      </c>
      <c r="E435" s="44">
        <v>0</v>
      </c>
      <c r="F435" s="44">
        <v>0</v>
      </c>
      <c r="G435" s="13">
        <v>0</v>
      </c>
      <c r="H435" s="44">
        <v>0</v>
      </c>
      <c r="I435" s="44">
        <v>0</v>
      </c>
      <c r="J435" s="13">
        <v>0</v>
      </c>
      <c r="K435" s="44">
        <v>310986</v>
      </c>
      <c r="L435" s="44">
        <v>32141</v>
      </c>
      <c r="M435" s="13">
        <f t="shared" si="50"/>
        <v>103.35191937900741</v>
      </c>
      <c r="N435" s="30"/>
      <c r="O435" s="30"/>
      <c r="P435" s="30"/>
      <c r="Q435" s="30"/>
      <c r="R435" s="30"/>
      <c r="S435" s="30"/>
      <c r="T435" s="30"/>
    </row>
    <row r="436" spans="1:20" ht="12.75" customHeight="1">
      <c r="A436" s="85">
        <v>6</v>
      </c>
      <c r="B436" s="16" t="s">
        <v>34</v>
      </c>
      <c r="C436" s="16" t="s">
        <v>35</v>
      </c>
      <c r="D436" s="29">
        <v>40664</v>
      </c>
      <c r="E436" s="44">
        <v>0</v>
      </c>
      <c r="F436" s="44">
        <v>0</v>
      </c>
      <c r="G436" s="13">
        <v>0</v>
      </c>
      <c r="H436" s="44">
        <v>0</v>
      </c>
      <c r="I436" s="44">
        <v>0</v>
      </c>
      <c r="J436" s="13">
        <v>0</v>
      </c>
      <c r="K436" s="44">
        <v>310036</v>
      </c>
      <c r="L436" s="44">
        <v>31361</v>
      </c>
      <c r="M436" s="13">
        <f t="shared" si="50"/>
        <v>101.15276935581674</v>
      </c>
      <c r="N436" s="30"/>
      <c r="O436" s="30"/>
      <c r="P436" s="30"/>
      <c r="Q436" s="30"/>
      <c r="R436" s="30"/>
      <c r="S436" s="30"/>
      <c r="T436" s="30"/>
    </row>
    <row r="437" spans="1:20" ht="12.75" customHeight="1">
      <c r="A437" s="85">
        <v>7</v>
      </c>
      <c r="B437" s="16" t="s">
        <v>34</v>
      </c>
      <c r="C437" s="16" t="s">
        <v>35</v>
      </c>
      <c r="D437" s="29">
        <v>40695</v>
      </c>
      <c r="E437" s="44">
        <v>0</v>
      </c>
      <c r="F437" s="44">
        <v>0</v>
      </c>
      <c r="G437" s="13">
        <v>0</v>
      </c>
      <c r="H437" s="44">
        <v>0</v>
      </c>
      <c r="I437" s="44">
        <v>0</v>
      </c>
      <c r="J437" s="13">
        <v>0</v>
      </c>
      <c r="K437" s="44">
        <v>288385</v>
      </c>
      <c r="L437" s="44">
        <v>29403</v>
      </c>
      <c r="M437" s="13">
        <f t="shared" si="50"/>
        <v>101.95745271078593</v>
      </c>
      <c r="N437" s="30"/>
      <c r="O437" s="30"/>
      <c r="P437" s="30"/>
      <c r="Q437" s="30"/>
      <c r="R437" s="30"/>
      <c r="S437" s="30"/>
      <c r="T437" s="30"/>
    </row>
    <row r="438" spans="1:20" ht="12.75" customHeight="1">
      <c r="A438" s="85">
        <v>8</v>
      </c>
      <c r="B438" s="16" t="s">
        <v>34</v>
      </c>
      <c r="C438" s="16" t="s">
        <v>35</v>
      </c>
      <c r="D438" s="29">
        <v>40725</v>
      </c>
      <c r="E438" s="44">
        <v>0</v>
      </c>
      <c r="F438" s="44">
        <v>0</v>
      </c>
      <c r="G438" s="13">
        <v>0</v>
      </c>
      <c r="H438" s="44">
        <v>0</v>
      </c>
      <c r="I438" s="44">
        <v>0</v>
      </c>
      <c r="J438" s="13">
        <v>0</v>
      </c>
      <c r="K438" s="44">
        <v>259666</v>
      </c>
      <c r="L438" s="44">
        <v>27020</v>
      </c>
      <c r="M438" s="13">
        <f t="shared" si="50"/>
        <v>104.0567498247749</v>
      </c>
      <c r="N438" s="30"/>
      <c r="O438" s="30"/>
      <c r="P438" s="30"/>
      <c r="Q438" s="30"/>
      <c r="R438" s="30"/>
      <c r="S438" s="30"/>
      <c r="T438" s="30"/>
    </row>
    <row r="439" spans="1:20" ht="12.75" customHeight="1">
      <c r="A439" s="85">
        <v>9</v>
      </c>
      <c r="B439" s="16" t="s">
        <v>34</v>
      </c>
      <c r="C439" s="16" t="s">
        <v>35</v>
      </c>
      <c r="D439" s="29">
        <v>40756</v>
      </c>
      <c r="E439" s="44">
        <v>0</v>
      </c>
      <c r="F439" s="44">
        <v>0</v>
      </c>
      <c r="G439" s="13">
        <v>0</v>
      </c>
      <c r="H439" s="44">
        <v>0</v>
      </c>
      <c r="I439" s="44">
        <v>0</v>
      </c>
      <c r="J439" s="13">
        <v>0</v>
      </c>
      <c r="K439" s="44">
        <v>254274</v>
      </c>
      <c r="L439" s="44">
        <v>26940</v>
      </c>
      <c r="M439" s="13">
        <f t="shared" si="50"/>
        <v>105.94870100757451</v>
      </c>
      <c r="N439" s="30"/>
      <c r="O439" s="30"/>
      <c r="P439" s="30"/>
      <c r="Q439" s="30"/>
      <c r="R439" s="30"/>
      <c r="S439" s="30"/>
      <c r="T439" s="30"/>
    </row>
    <row r="440" spans="1:20" ht="12.75" customHeight="1">
      <c r="A440" s="85">
        <v>10</v>
      </c>
      <c r="B440" s="16" t="s">
        <v>34</v>
      </c>
      <c r="C440" s="16" t="s">
        <v>35</v>
      </c>
      <c r="D440" s="29">
        <v>40787</v>
      </c>
      <c r="E440" s="44">
        <v>0</v>
      </c>
      <c r="F440" s="44">
        <v>0</v>
      </c>
      <c r="G440" s="13">
        <v>0</v>
      </c>
      <c r="H440" s="44">
        <v>0</v>
      </c>
      <c r="I440" s="44">
        <v>0</v>
      </c>
      <c r="J440" s="13">
        <v>0</v>
      </c>
      <c r="K440" s="44">
        <v>254943</v>
      </c>
      <c r="L440" s="44">
        <v>27951</v>
      </c>
      <c r="M440" s="13">
        <f t="shared" si="50"/>
        <v>109.63627163718949</v>
      </c>
      <c r="N440" s="30"/>
      <c r="O440" s="30"/>
      <c r="P440" s="30"/>
      <c r="Q440" s="30"/>
      <c r="R440" s="30"/>
      <c r="S440" s="30"/>
      <c r="T440" s="30"/>
    </row>
    <row r="441" spans="1:20" ht="12.75" customHeight="1">
      <c r="A441" s="85">
        <v>11</v>
      </c>
      <c r="B441" s="16" t="s">
        <v>34</v>
      </c>
      <c r="C441" s="16" t="s">
        <v>35</v>
      </c>
      <c r="D441" s="29">
        <v>40817</v>
      </c>
      <c r="E441" s="44">
        <v>0</v>
      </c>
      <c r="F441" s="44">
        <v>0</v>
      </c>
      <c r="G441" s="13">
        <v>0</v>
      </c>
      <c r="H441" s="44">
        <v>0</v>
      </c>
      <c r="I441" s="44">
        <v>0</v>
      </c>
      <c r="J441" s="13">
        <v>0</v>
      </c>
      <c r="K441" s="44">
        <v>253103</v>
      </c>
      <c r="L441" s="44">
        <v>28509</v>
      </c>
      <c r="M441" s="13">
        <f t="shared" si="50"/>
        <v>112.63793791460394</v>
      </c>
      <c r="N441" s="30"/>
      <c r="O441" s="30"/>
      <c r="P441" s="30"/>
      <c r="Q441" s="30"/>
      <c r="R441" s="30"/>
      <c r="S441" s="30"/>
      <c r="T441" s="30"/>
    </row>
    <row r="442" spans="1:20" ht="12.75" customHeight="1">
      <c r="A442" s="85">
        <v>12</v>
      </c>
      <c r="B442" s="16" t="s">
        <v>34</v>
      </c>
      <c r="C442" s="16" t="s">
        <v>35</v>
      </c>
      <c r="D442" s="29">
        <v>40848</v>
      </c>
      <c r="E442" s="44">
        <v>0</v>
      </c>
      <c r="F442" s="44">
        <v>0</v>
      </c>
      <c r="G442" s="13">
        <v>0</v>
      </c>
      <c r="H442" s="44">
        <v>0</v>
      </c>
      <c r="I442" s="44">
        <v>0</v>
      </c>
      <c r="J442" s="13">
        <v>0</v>
      </c>
      <c r="K442" s="44">
        <v>254544</v>
      </c>
      <c r="L442" s="44">
        <v>28970</v>
      </c>
      <c r="M442" s="13">
        <f t="shared" si="50"/>
        <v>113.81136463636935</v>
      </c>
      <c r="N442" s="30"/>
      <c r="O442" s="30"/>
      <c r="P442" s="30"/>
      <c r="Q442" s="30"/>
      <c r="R442" s="30"/>
      <c r="S442" s="30"/>
      <c r="T442" s="30"/>
    </row>
    <row r="443" spans="1:20" ht="12.75" customHeight="1">
      <c r="A443" s="85">
        <v>13</v>
      </c>
      <c r="B443" s="16" t="s">
        <v>34</v>
      </c>
      <c r="C443" s="16" t="s">
        <v>35</v>
      </c>
      <c r="D443" s="29">
        <v>40878</v>
      </c>
      <c r="E443" s="44">
        <v>0</v>
      </c>
      <c r="F443" s="44">
        <v>0</v>
      </c>
      <c r="G443" s="13">
        <v>0</v>
      </c>
      <c r="H443" s="44">
        <v>0</v>
      </c>
      <c r="I443" s="44">
        <v>0</v>
      </c>
      <c r="J443" s="13">
        <v>0</v>
      </c>
      <c r="K443" s="44">
        <v>260000</v>
      </c>
      <c r="L443" s="44">
        <v>29593</v>
      </c>
      <c r="M443" s="13">
        <f t="shared" si="50"/>
        <v>113.81923076923077</v>
      </c>
      <c r="N443" s="30"/>
      <c r="O443" s="30"/>
      <c r="P443" s="30"/>
      <c r="Q443" s="30"/>
      <c r="R443" s="30"/>
      <c r="S443" s="30"/>
      <c r="T443" s="30"/>
    </row>
    <row r="444" spans="1:20" ht="12.75" customHeight="1">
      <c r="N444" s="30"/>
      <c r="O444" s="30"/>
      <c r="P444" s="30"/>
      <c r="Q444" s="30"/>
      <c r="R444" s="30"/>
      <c r="S444" s="30"/>
      <c r="T444" s="30"/>
    </row>
    <row r="445" spans="1:20" ht="12.75" customHeight="1">
      <c r="A445" s="85">
        <v>14</v>
      </c>
      <c r="B445" s="16" t="s">
        <v>44</v>
      </c>
      <c r="C445" s="16"/>
      <c r="D445" s="29"/>
      <c r="E445" s="44"/>
      <c r="F445" s="44"/>
      <c r="G445" s="13"/>
      <c r="H445" s="44"/>
      <c r="I445" s="44"/>
      <c r="J445" s="13"/>
      <c r="K445" s="44">
        <f>ROUND(SUM(K431:K443),0)</f>
        <v>3655229</v>
      </c>
      <c r="L445" s="44">
        <f>ROUND(SUM(L431:L443),0)</f>
        <v>404443</v>
      </c>
      <c r="M445" s="13"/>
      <c r="N445" s="30"/>
      <c r="O445" s="30"/>
      <c r="P445" s="30"/>
      <c r="Q445" s="30"/>
      <c r="R445" s="30"/>
      <c r="S445" s="30"/>
      <c r="T445" s="30"/>
    </row>
    <row r="446" spans="1:20" ht="12.75" customHeight="1">
      <c r="N446" s="30"/>
      <c r="O446" s="30"/>
      <c r="P446" s="30"/>
      <c r="Q446" s="30"/>
      <c r="R446" s="30"/>
      <c r="S446" s="30"/>
      <c r="T446" s="30"/>
    </row>
    <row r="447" spans="1:20" ht="12.75" customHeight="1">
      <c r="A447" s="85">
        <v>15</v>
      </c>
      <c r="B447" s="16" t="s">
        <v>34</v>
      </c>
      <c r="C447" s="16" t="s">
        <v>35</v>
      </c>
      <c r="D447" s="29" t="s">
        <v>36</v>
      </c>
      <c r="K447" s="49">
        <f t="shared" ref="K447:L447" si="51">ROUND(AVERAGE(K431:K443),0)</f>
        <v>281171</v>
      </c>
      <c r="L447" s="49">
        <f t="shared" si="51"/>
        <v>31111</v>
      </c>
      <c r="M447" s="13">
        <f>ROUND(IF(K447=0,0,L447*1000/K447),2)</f>
        <v>110.65</v>
      </c>
      <c r="N447" s="30"/>
      <c r="O447" s="30"/>
      <c r="P447" s="30"/>
      <c r="Q447" s="30"/>
      <c r="R447" s="30"/>
      <c r="S447" s="30"/>
      <c r="T447" s="30"/>
    </row>
    <row r="448" spans="1:20" ht="12.75" customHeight="1">
      <c r="N448" s="30"/>
      <c r="O448" s="30"/>
      <c r="P448" s="30"/>
      <c r="Q448" s="30"/>
      <c r="R448" s="30"/>
      <c r="S448" s="30"/>
      <c r="T448" s="30"/>
    </row>
    <row r="449" spans="1:20" ht="12.75" customHeight="1">
      <c r="N449" s="30"/>
      <c r="O449" s="30"/>
      <c r="P449" s="30"/>
      <c r="Q449" s="30"/>
      <c r="R449" s="30"/>
      <c r="S449" s="30"/>
      <c r="T449" s="30"/>
    </row>
    <row r="450" spans="1:20" ht="12.75" customHeight="1">
      <c r="N450" s="30"/>
      <c r="O450" s="30"/>
      <c r="P450" s="30"/>
      <c r="Q450" s="30"/>
      <c r="R450" s="30"/>
      <c r="S450" s="30"/>
      <c r="T450" s="30"/>
    </row>
    <row r="451" spans="1:20" ht="12.75" customHeight="1">
      <c r="N451" s="30"/>
      <c r="O451" s="30"/>
      <c r="P451" s="30"/>
      <c r="Q451" s="30"/>
      <c r="R451" s="30"/>
      <c r="S451" s="30"/>
      <c r="T451" s="30"/>
    </row>
    <row r="452" spans="1:20" ht="12.75" customHeight="1">
      <c r="N452" s="30"/>
      <c r="O452" s="30"/>
      <c r="P452" s="30"/>
      <c r="Q452" s="30"/>
      <c r="R452" s="30"/>
      <c r="S452" s="30"/>
      <c r="T452" s="30"/>
    </row>
    <row r="453" spans="1:20" ht="12.75" customHeight="1">
      <c r="N453" s="30"/>
      <c r="O453" s="30"/>
      <c r="P453" s="30"/>
      <c r="Q453" s="30"/>
      <c r="R453" s="30"/>
      <c r="S453" s="30"/>
      <c r="T453" s="30"/>
    </row>
    <row r="454" spans="1:20" ht="12.75" customHeight="1">
      <c r="N454" s="30"/>
      <c r="O454" s="30"/>
      <c r="P454" s="30"/>
      <c r="Q454" s="30"/>
      <c r="R454" s="30"/>
      <c r="S454" s="30"/>
      <c r="T454" s="30"/>
    </row>
    <row r="455" spans="1:20" ht="12.75" customHeight="1">
      <c r="N455" s="30"/>
      <c r="O455" s="30"/>
      <c r="P455" s="30"/>
      <c r="Q455" s="30"/>
      <c r="R455" s="30"/>
      <c r="S455" s="30"/>
      <c r="T455" s="30"/>
    </row>
    <row r="456" spans="1:20" ht="13.5" customHeight="1">
      <c r="A456" s="80" t="s">
        <v>32</v>
      </c>
      <c r="B456" s="9"/>
      <c r="C456" s="10"/>
      <c r="D456" s="11"/>
      <c r="E456" s="40"/>
      <c r="F456" s="40"/>
      <c r="G456" s="9"/>
      <c r="H456" s="40"/>
      <c r="I456" s="40"/>
      <c r="J456" s="9"/>
      <c r="K456" s="40"/>
      <c r="L456" s="40"/>
      <c r="M456" s="12" t="s">
        <v>33</v>
      </c>
      <c r="N456" s="30"/>
      <c r="O456" s="30"/>
      <c r="P456" s="30"/>
      <c r="Q456" s="30"/>
      <c r="R456" s="30"/>
      <c r="S456" s="30"/>
      <c r="T456" s="30"/>
    </row>
    <row r="457" spans="1:20" ht="12.75" customHeight="1">
      <c r="A457" s="79" t="s">
        <v>0</v>
      </c>
      <c r="B457" s="14"/>
      <c r="C457" s="15"/>
      <c r="D457" s="7"/>
      <c r="E457" s="39"/>
      <c r="F457" s="39" t="s">
        <v>1</v>
      </c>
      <c r="G457" s="14"/>
      <c r="H457" s="39"/>
      <c r="I457" s="39"/>
      <c r="J457" s="14"/>
      <c r="K457" s="39"/>
      <c r="L457" s="39" t="s">
        <v>139</v>
      </c>
      <c r="M457" s="14"/>
      <c r="N457" s="30"/>
      <c r="O457" s="30"/>
      <c r="P457" s="30"/>
      <c r="Q457" s="30"/>
      <c r="R457" s="30"/>
      <c r="S457" s="30"/>
      <c r="T457" s="30"/>
    </row>
    <row r="458" spans="1:20">
      <c r="A458" s="80" t="s">
        <v>2</v>
      </c>
      <c r="B458" s="9"/>
      <c r="C458" s="9"/>
      <c r="D458" s="9"/>
      <c r="E458" s="40"/>
      <c r="F458" s="87" t="s">
        <v>3</v>
      </c>
      <c r="G458" s="87"/>
      <c r="H458" s="87"/>
      <c r="I458" s="87"/>
      <c r="J458" s="9" t="s">
        <v>4</v>
      </c>
      <c r="K458" s="40"/>
      <c r="L458" s="40"/>
      <c r="M458" s="9"/>
      <c r="N458" s="30"/>
      <c r="O458" s="30"/>
      <c r="P458" s="30"/>
      <c r="Q458" s="30"/>
      <c r="R458" s="30"/>
      <c r="S458" s="30"/>
      <c r="T458" s="30"/>
    </row>
    <row r="459" spans="1:20">
      <c r="A459" s="81"/>
      <c r="B459" s="1"/>
      <c r="C459" s="1"/>
      <c r="D459" s="1"/>
      <c r="E459" s="41"/>
      <c r="F459" s="88"/>
      <c r="G459" s="88"/>
      <c r="H459" s="88"/>
      <c r="I459" s="88"/>
      <c r="J459" s="14"/>
      <c r="K459" s="41" t="s">
        <v>5</v>
      </c>
      <c r="L459" s="41"/>
      <c r="M459" s="1"/>
      <c r="N459" s="30"/>
      <c r="O459" s="30"/>
      <c r="P459" s="30"/>
      <c r="Q459" s="30"/>
      <c r="R459" s="30"/>
      <c r="S459" s="30"/>
      <c r="T459" s="30"/>
    </row>
    <row r="460" spans="1:20">
      <c r="A460" s="81" t="s">
        <v>54</v>
      </c>
      <c r="B460" s="1"/>
      <c r="C460" s="77"/>
      <c r="D460" s="2"/>
      <c r="E460" s="41"/>
      <c r="F460" s="88"/>
      <c r="G460" s="88"/>
      <c r="H460" s="88"/>
      <c r="I460" s="88"/>
      <c r="J460" s="15" t="s">
        <v>40</v>
      </c>
      <c r="K460" s="41" t="s">
        <v>6</v>
      </c>
      <c r="L460" s="41"/>
      <c r="M460" s="1"/>
      <c r="N460" s="30"/>
      <c r="O460" s="30"/>
      <c r="P460" s="30"/>
      <c r="Q460" s="30"/>
      <c r="R460" s="30"/>
      <c r="S460" s="30"/>
      <c r="T460" s="30"/>
    </row>
    <row r="461" spans="1:20">
      <c r="A461" s="81"/>
      <c r="B461" s="1"/>
      <c r="C461" s="77"/>
      <c r="D461" s="2"/>
      <c r="E461" s="41"/>
      <c r="F461" s="88"/>
      <c r="G461" s="88"/>
      <c r="H461" s="88"/>
      <c r="I461" s="88"/>
      <c r="J461" s="15"/>
      <c r="K461" s="41" t="s">
        <v>55</v>
      </c>
      <c r="L461" s="41"/>
      <c r="M461" s="1"/>
      <c r="N461" s="30"/>
      <c r="O461" s="30"/>
      <c r="P461" s="30"/>
      <c r="Q461" s="30"/>
      <c r="R461" s="30"/>
      <c r="S461" s="30"/>
      <c r="T461" s="30"/>
    </row>
    <row r="462" spans="1:20">
      <c r="A462" s="79" t="s">
        <v>53</v>
      </c>
      <c r="B462" s="14"/>
      <c r="C462" s="15"/>
      <c r="D462" s="7"/>
      <c r="E462" s="39"/>
      <c r="F462" s="89"/>
      <c r="G462" s="89"/>
      <c r="H462" s="89"/>
      <c r="I462" s="89"/>
      <c r="J462" s="3" t="s">
        <v>158</v>
      </c>
      <c r="K462" s="39"/>
      <c r="L462" s="39"/>
      <c r="M462" s="14"/>
      <c r="N462" s="30"/>
      <c r="O462" s="30"/>
      <c r="P462" s="30"/>
      <c r="Q462" s="30"/>
      <c r="R462" s="30"/>
      <c r="S462" s="30"/>
      <c r="T462" s="30"/>
    </row>
    <row r="463" spans="1:20" ht="12.75" customHeight="1">
      <c r="A463" s="80"/>
      <c r="B463" s="9"/>
      <c r="C463" s="10"/>
      <c r="D463" s="11"/>
      <c r="E463" s="40"/>
      <c r="F463" s="42"/>
      <c r="G463" s="4"/>
      <c r="H463" s="42"/>
      <c r="I463" s="42"/>
      <c r="J463" s="9"/>
      <c r="K463" s="40"/>
      <c r="L463" s="40"/>
      <c r="M463" s="9"/>
      <c r="N463" s="30"/>
      <c r="O463" s="30"/>
      <c r="P463" s="30"/>
      <c r="Q463" s="30"/>
      <c r="R463" s="30"/>
      <c r="S463" s="30"/>
      <c r="T463" s="30"/>
    </row>
    <row r="464" spans="1:20" ht="12.75" customHeight="1">
      <c r="A464" s="82" t="s">
        <v>7</v>
      </c>
      <c r="B464" s="5" t="s">
        <v>8</v>
      </c>
      <c r="C464" s="5" t="s">
        <v>9</v>
      </c>
      <c r="D464" s="5" t="s">
        <v>10</v>
      </c>
      <c r="E464" s="43" t="s">
        <v>11</v>
      </c>
      <c r="F464" s="43" t="s">
        <v>12</v>
      </c>
      <c r="G464" s="5" t="s">
        <v>13</v>
      </c>
      <c r="H464" s="43" t="s">
        <v>14</v>
      </c>
      <c r="I464" s="43" t="s">
        <v>15</v>
      </c>
      <c r="J464" s="5" t="s">
        <v>16</v>
      </c>
      <c r="K464" s="43" t="s">
        <v>17</v>
      </c>
      <c r="L464" s="43" t="s">
        <v>18</v>
      </c>
      <c r="M464" s="5" t="s">
        <v>19</v>
      </c>
      <c r="N464" s="30"/>
      <c r="O464" s="30"/>
      <c r="P464" s="30"/>
      <c r="Q464" s="30"/>
      <c r="R464" s="30"/>
      <c r="S464" s="30"/>
      <c r="T464" s="30"/>
    </row>
    <row r="465" spans="1:23" ht="12.75" customHeight="1">
      <c r="B465" s="77"/>
      <c r="D465" s="17"/>
      <c r="E465" s="44"/>
      <c r="F465" s="44"/>
      <c r="G465" s="16"/>
      <c r="H465" s="44"/>
      <c r="I465" s="44"/>
      <c r="J465" s="16"/>
      <c r="K465" s="44"/>
      <c r="L465" s="44"/>
      <c r="M465" s="16"/>
      <c r="N465" s="30"/>
      <c r="O465" s="30"/>
      <c r="P465" s="30"/>
      <c r="Q465" s="30"/>
      <c r="R465" s="30"/>
      <c r="S465" s="30"/>
      <c r="T465" s="30"/>
    </row>
    <row r="466" spans="1:23" ht="12.75" customHeight="1">
      <c r="B466" s="16"/>
      <c r="E466" s="90" t="s">
        <v>20</v>
      </c>
      <c r="F466" s="90"/>
      <c r="G466" s="90"/>
      <c r="H466" s="90" t="s">
        <v>21</v>
      </c>
      <c r="I466" s="90"/>
      <c r="J466" s="90"/>
      <c r="K466" s="90" t="s">
        <v>22</v>
      </c>
      <c r="L466" s="90"/>
      <c r="M466" s="90"/>
      <c r="N466" s="30"/>
      <c r="O466" s="30"/>
      <c r="P466" s="30"/>
      <c r="Q466" s="30"/>
      <c r="R466" s="30"/>
      <c r="S466" s="30"/>
      <c r="T466" s="30"/>
    </row>
    <row r="467" spans="1:23" ht="12.75" customHeight="1">
      <c r="B467" s="16"/>
      <c r="E467" s="45" t="s">
        <v>23</v>
      </c>
      <c r="F467" s="45"/>
      <c r="G467" s="6"/>
      <c r="H467" s="45" t="s">
        <v>24</v>
      </c>
      <c r="I467" s="45"/>
      <c r="J467" s="6"/>
      <c r="K467" s="45" t="s">
        <v>24</v>
      </c>
      <c r="L467" s="45"/>
      <c r="M467" s="6"/>
      <c r="N467" s="30"/>
      <c r="O467" s="30"/>
      <c r="P467" s="30"/>
      <c r="Q467" s="30"/>
      <c r="R467" s="30"/>
      <c r="S467" s="30"/>
      <c r="T467" s="30"/>
    </row>
    <row r="468" spans="1:23" ht="28.5" customHeight="1">
      <c r="A468" s="84" t="s">
        <v>25</v>
      </c>
      <c r="B468" s="15" t="s">
        <v>26</v>
      </c>
      <c r="C468" s="15" t="s">
        <v>27</v>
      </c>
      <c r="D468" s="7" t="s">
        <v>28</v>
      </c>
      <c r="E468" s="46" t="s">
        <v>29</v>
      </c>
      <c r="F468" s="47" t="s">
        <v>30</v>
      </c>
      <c r="G468" s="15" t="s">
        <v>31</v>
      </c>
      <c r="H468" s="46" t="s">
        <v>29</v>
      </c>
      <c r="I468" s="47" t="s">
        <v>30</v>
      </c>
      <c r="J468" s="15" t="s">
        <v>31</v>
      </c>
      <c r="K468" s="46" t="s">
        <v>29</v>
      </c>
      <c r="L468" s="47" t="s">
        <v>30</v>
      </c>
      <c r="M468" s="15" t="s">
        <v>31</v>
      </c>
      <c r="N468" s="30"/>
      <c r="O468" s="30"/>
      <c r="P468" s="30"/>
      <c r="Q468" s="30"/>
      <c r="R468" s="30"/>
      <c r="S468" s="30"/>
      <c r="T468" s="30"/>
    </row>
    <row r="469" spans="1:23" ht="12.75" customHeight="1">
      <c r="A469" s="85">
        <v>1</v>
      </c>
      <c r="B469" s="16" t="s">
        <v>41</v>
      </c>
      <c r="C469" s="16" t="s">
        <v>35</v>
      </c>
      <c r="D469" s="29">
        <v>40513</v>
      </c>
      <c r="E469" s="44">
        <f>E861</f>
        <v>233309</v>
      </c>
      <c r="F469" s="44">
        <f>F861</f>
        <v>29362</v>
      </c>
      <c r="G469" s="13">
        <f t="shared" ref="G469:G481" si="52">F469*1000/E469</f>
        <v>125.85026724215525</v>
      </c>
      <c r="H469" s="44">
        <f>H861</f>
        <v>79220</v>
      </c>
      <c r="I469" s="44">
        <f>I861</f>
        <v>10313</v>
      </c>
      <c r="J469" s="13">
        <f t="shared" ref="J469:J481" si="53">I469*1000/H469</f>
        <v>130.18177227972734</v>
      </c>
      <c r="K469" s="44">
        <f>K861</f>
        <v>61372</v>
      </c>
      <c r="L469" s="44">
        <f>L861</f>
        <v>7791</v>
      </c>
      <c r="M469" s="13">
        <f t="shared" ref="M469:M481" si="54">L469*1000/K469</f>
        <v>126.94714201916183</v>
      </c>
      <c r="N469" s="30"/>
      <c r="O469" s="30"/>
      <c r="P469" s="30"/>
      <c r="Q469" s="30"/>
      <c r="R469" s="30"/>
      <c r="S469" s="30"/>
      <c r="T469" s="30"/>
      <c r="U469" s="19"/>
      <c r="V469" s="19"/>
      <c r="W469" s="13"/>
    </row>
    <row r="470" spans="1:23" ht="12.75" customHeight="1">
      <c r="A470" s="85">
        <v>2</v>
      </c>
      <c r="B470" s="16" t="s">
        <v>41</v>
      </c>
      <c r="C470" s="16" t="s">
        <v>35</v>
      </c>
      <c r="D470" s="29">
        <v>40544</v>
      </c>
      <c r="E470" s="44">
        <v>246969</v>
      </c>
      <c r="F470" s="44">
        <v>34498</v>
      </c>
      <c r="G470" s="13">
        <f t="shared" si="52"/>
        <v>139.68554757884593</v>
      </c>
      <c r="H470" s="44">
        <v>65000</v>
      </c>
      <c r="I470" s="44">
        <v>9740</v>
      </c>
      <c r="J470" s="13">
        <f t="shared" si="53"/>
        <v>149.84615384615384</v>
      </c>
      <c r="K470" s="44">
        <v>65448</v>
      </c>
      <c r="L470" s="44">
        <v>9281</v>
      </c>
      <c r="M470" s="13">
        <f t="shared" si="54"/>
        <v>141.80723627918348</v>
      </c>
      <c r="N470" s="30"/>
      <c r="O470" s="30"/>
      <c r="P470" s="30"/>
      <c r="Q470" s="30"/>
      <c r="R470" s="30"/>
      <c r="S470" s="30"/>
      <c r="T470" s="30"/>
    </row>
    <row r="471" spans="1:23" ht="12.75" customHeight="1">
      <c r="A471" s="85">
        <v>3</v>
      </c>
      <c r="B471" s="16" t="s">
        <v>41</v>
      </c>
      <c r="C471" s="16" t="s">
        <v>35</v>
      </c>
      <c r="D471" s="29">
        <v>40575</v>
      </c>
      <c r="E471" s="44">
        <f t="shared" ref="E471:E481" si="55">K508</f>
        <v>246521</v>
      </c>
      <c r="F471" s="44">
        <f t="shared" ref="F471:F481" si="56">L508</f>
        <v>34957</v>
      </c>
      <c r="G471" s="13">
        <f t="shared" si="52"/>
        <v>141.80130698804564</v>
      </c>
      <c r="H471" s="44">
        <v>56000</v>
      </c>
      <c r="I471" s="44">
        <v>8410</v>
      </c>
      <c r="J471" s="13">
        <f t="shared" si="53"/>
        <v>150.17857142857142</v>
      </c>
      <c r="K471" s="44">
        <v>55898</v>
      </c>
      <c r="L471" s="44">
        <v>8013</v>
      </c>
      <c r="M471" s="13">
        <f t="shared" si="54"/>
        <v>143.3503882070915</v>
      </c>
      <c r="N471" s="30"/>
      <c r="O471" s="30"/>
      <c r="P471" s="30"/>
      <c r="Q471" s="30"/>
      <c r="R471" s="30"/>
      <c r="S471" s="30"/>
      <c r="T471" s="30"/>
    </row>
    <row r="472" spans="1:23" ht="12.75" customHeight="1">
      <c r="A472" s="85">
        <v>4</v>
      </c>
      <c r="B472" s="16" t="s">
        <v>41</v>
      </c>
      <c r="C472" s="16" t="s">
        <v>35</v>
      </c>
      <c r="D472" s="29">
        <v>40603</v>
      </c>
      <c r="E472" s="44">
        <f t="shared" si="55"/>
        <v>246623</v>
      </c>
      <c r="F472" s="44">
        <f t="shared" si="56"/>
        <v>35354</v>
      </c>
      <c r="G472" s="13">
        <f t="shared" si="52"/>
        <v>143.35240427697335</v>
      </c>
      <c r="H472" s="44">
        <v>40000</v>
      </c>
      <c r="I472" s="44">
        <v>6151</v>
      </c>
      <c r="J472" s="13">
        <f t="shared" si="53"/>
        <v>153.77500000000001</v>
      </c>
      <c r="K472" s="44">
        <v>41040</v>
      </c>
      <c r="L472" s="44">
        <v>5943</v>
      </c>
      <c r="M472" s="13">
        <f t="shared" si="54"/>
        <v>144.80994152046785</v>
      </c>
      <c r="N472" s="30"/>
      <c r="O472" s="30"/>
      <c r="P472" s="30"/>
      <c r="Q472" s="30"/>
      <c r="R472" s="30"/>
      <c r="S472" s="30"/>
      <c r="T472" s="30"/>
    </row>
    <row r="473" spans="1:23" ht="12.75" customHeight="1">
      <c r="A473" s="85">
        <v>5</v>
      </c>
      <c r="B473" s="16" t="s">
        <v>41</v>
      </c>
      <c r="C473" s="16" t="s">
        <v>35</v>
      </c>
      <c r="D473" s="29">
        <v>40634</v>
      </c>
      <c r="E473" s="44">
        <f t="shared" si="55"/>
        <v>245583</v>
      </c>
      <c r="F473" s="44">
        <f t="shared" si="56"/>
        <v>35562</v>
      </c>
      <c r="G473" s="13">
        <f t="shared" si="52"/>
        <v>144.80644018519197</v>
      </c>
      <c r="H473" s="44">
        <v>71000</v>
      </c>
      <c r="I473" s="44">
        <v>10605</v>
      </c>
      <c r="J473" s="13">
        <f t="shared" si="53"/>
        <v>149.36619718309859</v>
      </c>
      <c r="K473" s="44">
        <v>71047</v>
      </c>
      <c r="L473" s="44">
        <v>10361</v>
      </c>
      <c r="M473" s="13">
        <f t="shared" si="54"/>
        <v>145.83304010021536</v>
      </c>
      <c r="N473" s="30"/>
      <c r="O473" s="30"/>
      <c r="P473" s="30"/>
      <c r="Q473" s="30"/>
      <c r="R473" s="30"/>
      <c r="S473" s="30"/>
      <c r="T473" s="30"/>
    </row>
    <row r="474" spans="1:23" ht="12.75" customHeight="1">
      <c r="A474" s="85">
        <v>6</v>
      </c>
      <c r="B474" s="16" t="s">
        <v>41</v>
      </c>
      <c r="C474" s="16" t="s">
        <v>35</v>
      </c>
      <c r="D474" s="29">
        <v>40664</v>
      </c>
      <c r="E474" s="44">
        <f t="shared" si="55"/>
        <v>245536</v>
      </c>
      <c r="F474" s="44">
        <f t="shared" si="56"/>
        <v>35806</v>
      </c>
      <c r="G474" s="13">
        <f t="shared" si="52"/>
        <v>145.82790303662193</v>
      </c>
      <c r="H474" s="44">
        <v>77001</v>
      </c>
      <c r="I474" s="44">
        <v>11301</v>
      </c>
      <c r="J474" s="13">
        <f t="shared" si="53"/>
        <v>146.76432773600342</v>
      </c>
      <c r="K474" s="44">
        <v>77209</v>
      </c>
      <c r="L474" s="44">
        <v>11276</v>
      </c>
      <c r="M474" s="13">
        <f t="shared" si="54"/>
        <v>146.04515017679287</v>
      </c>
      <c r="N474" s="30"/>
      <c r="O474" s="30"/>
      <c r="P474" s="30"/>
      <c r="Q474" s="30"/>
      <c r="R474" s="30"/>
      <c r="S474" s="30"/>
      <c r="T474" s="30"/>
    </row>
    <row r="475" spans="1:23" ht="12.75" customHeight="1">
      <c r="A475" s="85">
        <v>7</v>
      </c>
      <c r="B475" s="16" t="s">
        <v>41</v>
      </c>
      <c r="C475" s="16" t="s">
        <v>35</v>
      </c>
      <c r="D475" s="29">
        <v>40695</v>
      </c>
      <c r="E475" s="44">
        <f t="shared" si="55"/>
        <v>245328</v>
      </c>
      <c r="F475" s="44">
        <f t="shared" si="56"/>
        <v>35831</v>
      </c>
      <c r="G475" s="13">
        <f t="shared" si="52"/>
        <v>146.05344681406118</v>
      </c>
      <c r="H475" s="44">
        <v>84000</v>
      </c>
      <c r="I475" s="44">
        <v>11957</v>
      </c>
      <c r="J475" s="13">
        <f t="shared" si="53"/>
        <v>142.3452380952381</v>
      </c>
      <c r="K475" s="44">
        <v>83621</v>
      </c>
      <c r="L475" s="44">
        <v>12134</v>
      </c>
      <c r="M475" s="13">
        <f t="shared" si="54"/>
        <v>145.10709032420087</v>
      </c>
      <c r="N475" s="30"/>
      <c r="O475" s="30"/>
      <c r="P475" s="30"/>
      <c r="Q475" s="30"/>
      <c r="R475" s="30"/>
      <c r="S475" s="30"/>
      <c r="T475" s="30"/>
    </row>
    <row r="476" spans="1:23" ht="12.75" customHeight="1">
      <c r="A476" s="85">
        <v>8</v>
      </c>
      <c r="B476" s="16" t="s">
        <v>41</v>
      </c>
      <c r="C476" s="16" t="s">
        <v>35</v>
      </c>
      <c r="D476" s="29">
        <v>40725</v>
      </c>
      <c r="E476" s="44">
        <f t="shared" si="55"/>
        <v>245707</v>
      </c>
      <c r="F476" s="44">
        <f t="shared" si="56"/>
        <v>35654</v>
      </c>
      <c r="G476" s="13">
        <f t="shared" si="52"/>
        <v>145.10779098682576</v>
      </c>
      <c r="H476" s="44">
        <v>60000</v>
      </c>
      <c r="I476" s="44">
        <v>9029</v>
      </c>
      <c r="J476" s="13">
        <f t="shared" si="53"/>
        <v>150.48333333333332</v>
      </c>
      <c r="K476" s="44">
        <v>87793</v>
      </c>
      <c r="L476" s="44">
        <v>12832</v>
      </c>
      <c r="M476" s="13">
        <f t="shared" si="54"/>
        <v>146.16199469205972</v>
      </c>
      <c r="N476" s="30"/>
      <c r="O476" s="30"/>
      <c r="P476" s="30"/>
      <c r="Q476" s="30"/>
      <c r="R476" s="30"/>
      <c r="S476" s="30"/>
      <c r="T476" s="30"/>
    </row>
    <row r="477" spans="1:23" ht="12.75" customHeight="1">
      <c r="A477" s="85">
        <v>9</v>
      </c>
      <c r="B477" s="16" t="s">
        <v>41</v>
      </c>
      <c r="C477" s="16" t="s">
        <v>35</v>
      </c>
      <c r="D477" s="29">
        <v>40756</v>
      </c>
      <c r="E477" s="44">
        <f t="shared" si="55"/>
        <v>217914</v>
      </c>
      <c r="F477" s="44">
        <f t="shared" si="56"/>
        <v>31851</v>
      </c>
      <c r="G477" s="13">
        <f t="shared" si="52"/>
        <v>146.16316528538781</v>
      </c>
      <c r="H477" s="44">
        <v>50000</v>
      </c>
      <c r="I477" s="44">
        <v>7475</v>
      </c>
      <c r="J477" s="13">
        <f t="shared" si="53"/>
        <v>149.5</v>
      </c>
      <c r="K477" s="44">
        <v>88768</v>
      </c>
      <c r="L477" s="44">
        <v>13030</v>
      </c>
      <c r="M477" s="13">
        <f t="shared" si="54"/>
        <v>146.78713049747657</v>
      </c>
      <c r="N477" s="30"/>
      <c r="O477" s="30"/>
      <c r="P477" s="30"/>
      <c r="Q477" s="30"/>
      <c r="R477" s="30"/>
      <c r="S477" s="30"/>
      <c r="T477" s="30"/>
    </row>
    <row r="478" spans="1:23" ht="12.75" customHeight="1">
      <c r="A478" s="85">
        <v>10</v>
      </c>
      <c r="B478" s="16" t="s">
        <v>41</v>
      </c>
      <c r="C478" s="16" t="s">
        <v>35</v>
      </c>
      <c r="D478" s="29">
        <v>40787</v>
      </c>
      <c r="E478" s="44">
        <f t="shared" si="55"/>
        <v>179146</v>
      </c>
      <c r="F478" s="44">
        <f t="shared" si="56"/>
        <v>26296</v>
      </c>
      <c r="G478" s="13">
        <f t="shared" si="52"/>
        <v>146.78530360711375</v>
      </c>
      <c r="H478" s="44">
        <v>56000</v>
      </c>
      <c r="I478" s="44">
        <v>8111</v>
      </c>
      <c r="J478" s="13">
        <f t="shared" si="53"/>
        <v>144.83928571428572</v>
      </c>
      <c r="K478" s="44">
        <v>79919</v>
      </c>
      <c r="L478" s="44">
        <v>11694</v>
      </c>
      <c r="M478" s="13">
        <f t="shared" si="54"/>
        <v>146.32315219159398</v>
      </c>
      <c r="N478" s="30"/>
      <c r="O478" s="30"/>
      <c r="P478" s="30"/>
      <c r="Q478" s="30"/>
      <c r="R478" s="30"/>
      <c r="S478" s="30"/>
      <c r="T478" s="30"/>
    </row>
    <row r="479" spans="1:23" ht="12.75" customHeight="1">
      <c r="A479" s="85">
        <v>11</v>
      </c>
      <c r="B479" s="16" t="s">
        <v>41</v>
      </c>
      <c r="C479" s="16" t="s">
        <v>35</v>
      </c>
      <c r="D479" s="29">
        <v>40817</v>
      </c>
      <c r="E479" s="44">
        <f t="shared" si="55"/>
        <v>155227</v>
      </c>
      <c r="F479" s="44">
        <f t="shared" si="56"/>
        <v>22713</v>
      </c>
      <c r="G479" s="13">
        <f t="shared" si="52"/>
        <v>146.32119412215658</v>
      </c>
      <c r="H479" s="44">
        <v>42958</v>
      </c>
      <c r="I479" s="44">
        <v>6146</v>
      </c>
      <c r="J479" s="13">
        <f t="shared" si="53"/>
        <v>143.06997532473579</v>
      </c>
      <c r="K479" s="44">
        <v>83185</v>
      </c>
      <c r="L479" s="44">
        <v>12113</v>
      </c>
      <c r="M479" s="13">
        <f t="shared" si="54"/>
        <v>145.61519504718399</v>
      </c>
      <c r="N479" s="30"/>
      <c r="O479" s="30"/>
      <c r="P479" s="30"/>
      <c r="Q479" s="30"/>
      <c r="R479" s="30"/>
      <c r="S479" s="30"/>
      <c r="T479" s="30"/>
    </row>
    <row r="480" spans="1:23" ht="12.75" customHeight="1">
      <c r="A480" s="85">
        <v>12</v>
      </c>
      <c r="B480" s="16" t="s">
        <v>41</v>
      </c>
      <c r="C480" s="16" t="s">
        <v>35</v>
      </c>
      <c r="D480" s="29">
        <v>40848</v>
      </c>
      <c r="E480" s="44">
        <f t="shared" si="55"/>
        <v>115000</v>
      </c>
      <c r="F480" s="44">
        <f t="shared" si="56"/>
        <v>16746</v>
      </c>
      <c r="G480" s="13">
        <f t="shared" si="52"/>
        <v>145.61739130434782</v>
      </c>
      <c r="H480" s="44">
        <v>77578</v>
      </c>
      <c r="I480" s="44">
        <v>11529</v>
      </c>
      <c r="J480" s="13">
        <f t="shared" si="53"/>
        <v>148.61171981747404</v>
      </c>
      <c r="K480" s="44">
        <v>77578</v>
      </c>
      <c r="L480" s="44">
        <v>11390</v>
      </c>
      <c r="M480" s="13">
        <f t="shared" si="54"/>
        <v>146.81997473510532</v>
      </c>
      <c r="N480" s="30"/>
      <c r="O480" s="30"/>
      <c r="P480" s="30"/>
      <c r="Q480" s="30"/>
      <c r="R480" s="30"/>
      <c r="S480" s="30"/>
      <c r="T480" s="30"/>
    </row>
    <row r="481" spans="1:20" ht="12.75" customHeight="1">
      <c r="A481" s="85">
        <v>13</v>
      </c>
      <c r="B481" s="16" t="s">
        <v>41</v>
      </c>
      <c r="C481" s="16" t="s">
        <v>35</v>
      </c>
      <c r="D481" s="29">
        <v>40878</v>
      </c>
      <c r="E481" s="44">
        <f t="shared" si="55"/>
        <v>115000</v>
      </c>
      <c r="F481" s="44">
        <f t="shared" si="56"/>
        <v>16885</v>
      </c>
      <c r="G481" s="13">
        <f t="shared" si="52"/>
        <v>146.82608695652175</v>
      </c>
      <c r="H481" s="44">
        <v>71303</v>
      </c>
      <c r="I481" s="44">
        <v>10305</v>
      </c>
      <c r="J481" s="13">
        <f t="shared" si="53"/>
        <v>144.52407332089814</v>
      </c>
      <c r="K481" s="44">
        <v>71303</v>
      </c>
      <c r="L481" s="44">
        <v>10406</v>
      </c>
      <c r="M481" s="13">
        <f t="shared" si="54"/>
        <v>145.94056351065171</v>
      </c>
      <c r="N481" s="30"/>
      <c r="O481" s="30"/>
      <c r="P481" s="30"/>
      <c r="Q481" s="30"/>
      <c r="R481" s="30"/>
      <c r="S481" s="30"/>
      <c r="T481" s="30"/>
    </row>
    <row r="482" spans="1:20" ht="12.75" customHeight="1">
      <c r="N482" s="30"/>
      <c r="O482" s="30"/>
      <c r="P482" s="30"/>
      <c r="Q482" s="30"/>
      <c r="R482" s="30"/>
      <c r="S482" s="30"/>
      <c r="T482" s="30"/>
    </row>
    <row r="483" spans="1:20" ht="12.75" customHeight="1">
      <c r="N483" s="30"/>
      <c r="O483" s="30"/>
      <c r="P483" s="30"/>
      <c r="Q483" s="30"/>
      <c r="R483" s="30"/>
      <c r="S483" s="30"/>
      <c r="T483" s="30"/>
    </row>
    <row r="484" spans="1:20" ht="12.75" customHeight="1">
      <c r="N484" s="30"/>
      <c r="O484" s="30"/>
      <c r="P484" s="30"/>
      <c r="Q484" s="30"/>
      <c r="R484" s="30"/>
      <c r="S484" s="30"/>
      <c r="T484" s="30"/>
    </row>
    <row r="485" spans="1:20" ht="12.75" customHeight="1">
      <c r="N485" s="30"/>
      <c r="O485" s="30"/>
      <c r="P485" s="30"/>
      <c r="Q485" s="30"/>
      <c r="R485" s="30"/>
      <c r="S485" s="30"/>
      <c r="T485" s="30"/>
    </row>
    <row r="486" spans="1:20" ht="12.75" customHeight="1">
      <c r="N486" s="30"/>
      <c r="O486" s="30"/>
      <c r="P486" s="30"/>
      <c r="Q486" s="30"/>
      <c r="R486" s="30"/>
      <c r="S486" s="30"/>
      <c r="T486" s="30"/>
    </row>
    <row r="487" spans="1:20" ht="12.75" customHeight="1">
      <c r="N487" s="30"/>
      <c r="O487" s="30"/>
      <c r="P487" s="30"/>
      <c r="Q487" s="30"/>
      <c r="R487" s="30"/>
      <c r="S487" s="30"/>
      <c r="T487" s="30"/>
    </row>
    <row r="488" spans="1:20" ht="12.75" customHeight="1">
      <c r="N488" s="30"/>
      <c r="O488" s="30"/>
      <c r="P488" s="30"/>
      <c r="Q488" s="30"/>
      <c r="R488" s="30"/>
      <c r="S488" s="30"/>
      <c r="T488" s="30"/>
    </row>
    <row r="489" spans="1:20" ht="12.75" customHeight="1">
      <c r="N489" s="30"/>
      <c r="O489" s="30"/>
      <c r="P489" s="30"/>
      <c r="Q489" s="30"/>
      <c r="R489" s="30"/>
      <c r="S489" s="30"/>
      <c r="T489" s="30"/>
    </row>
    <row r="490" spans="1:20" ht="12.75" customHeight="1">
      <c r="N490" s="30"/>
      <c r="O490" s="30"/>
      <c r="P490" s="30"/>
      <c r="Q490" s="30"/>
      <c r="R490" s="30"/>
      <c r="S490" s="30"/>
      <c r="T490" s="30"/>
    </row>
    <row r="491" spans="1:20" ht="12.75" customHeight="1">
      <c r="N491" s="30"/>
      <c r="O491" s="30"/>
      <c r="P491" s="30"/>
      <c r="Q491" s="30"/>
      <c r="R491" s="30"/>
      <c r="S491" s="30"/>
      <c r="T491" s="30"/>
    </row>
    <row r="492" spans="1:20" ht="12.75" customHeight="1">
      <c r="N492" s="30"/>
      <c r="O492" s="30"/>
      <c r="P492" s="30"/>
      <c r="Q492" s="30"/>
      <c r="R492" s="30"/>
      <c r="S492" s="30"/>
      <c r="T492" s="30"/>
    </row>
    <row r="493" spans="1:20" ht="12.75" customHeight="1">
      <c r="N493" s="30"/>
      <c r="O493" s="30"/>
      <c r="P493" s="30"/>
      <c r="Q493" s="30"/>
      <c r="R493" s="30"/>
      <c r="S493" s="30"/>
      <c r="T493" s="30"/>
    </row>
    <row r="494" spans="1:20" ht="13.5" customHeight="1">
      <c r="A494" s="80" t="s">
        <v>32</v>
      </c>
      <c r="B494" s="9"/>
      <c r="C494" s="10"/>
      <c r="D494" s="11"/>
      <c r="E494" s="40"/>
      <c r="F494" s="40"/>
      <c r="G494" s="9"/>
      <c r="H494" s="40"/>
      <c r="I494" s="40"/>
      <c r="J494" s="9"/>
      <c r="K494" s="40"/>
      <c r="L494" s="40"/>
      <c r="M494" s="12" t="s">
        <v>33</v>
      </c>
      <c r="N494" s="30"/>
      <c r="O494" s="30"/>
      <c r="P494" s="30"/>
      <c r="Q494" s="30"/>
      <c r="R494" s="30"/>
      <c r="S494" s="30"/>
      <c r="T494" s="30"/>
    </row>
    <row r="495" spans="1:20" ht="12.75" customHeight="1">
      <c r="A495" s="79" t="s">
        <v>0</v>
      </c>
      <c r="B495" s="14"/>
      <c r="C495" s="15"/>
      <c r="D495" s="7"/>
      <c r="E495" s="39"/>
      <c r="F495" s="39" t="s">
        <v>1</v>
      </c>
      <c r="G495" s="14"/>
      <c r="H495" s="39"/>
      <c r="I495" s="39"/>
      <c r="J495" s="14"/>
      <c r="K495" s="39"/>
      <c r="L495" s="39" t="s">
        <v>140</v>
      </c>
      <c r="M495" s="14"/>
      <c r="N495" s="30"/>
      <c r="O495" s="30"/>
      <c r="P495" s="30"/>
      <c r="Q495" s="30"/>
      <c r="R495" s="30"/>
      <c r="S495" s="30"/>
      <c r="T495" s="30"/>
    </row>
    <row r="496" spans="1:20">
      <c r="A496" s="80" t="s">
        <v>2</v>
      </c>
      <c r="B496" s="9"/>
      <c r="C496" s="9"/>
      <c r="D496" s="9"/>
      <c r="E496" s="40"/>
      <c r="F496" s="87" t="s">
        <v>3</v>
      </c>
      <c r="G496" s="87"/>
      <c r="H496" s="87"/>
      <c r="I496" s="87"/>
      <c r="J496" s="9" t="s">
        <v>4</v>
      </c>
      <c r="K496" s="40"/>
      <c r="L496" s="40"/>
      <c r="M496" s="9"/>
      <c r="N496" s="30"/>
      <c r="O496" s="30"/>
      <c r="P496" s="30"/>
      <c r="Q496" s="30"/>
      <c r="R496" s="30"/>
      <c r="S496" s="30"/>
      <c r="T496" s="30"/>
    </row>
    <row r="497" spans="1:20">
      <c r="A497" s="81"/>
      <c r="B497" s="1"/>
      <c r="C497" s="1"/>
      <c r="D497" s="1"/>
      <c r="E497" s="41"/>
      <c r="F497" s="88"/>
      <c r="G497" s="88"/>
      <c r="H497" s="88"/>
      <c r="I497" s="88"/>
      <c r="J497" s="14"/>
      <c r="K497" s="41" t="s">
        <v>5</v>
      </c>
      <c r="L497" s="41"/>
      <c r="M497" s="1"/>
      <c r="N497" s="30"/>
      <c r="O497" s="30"/>
      <c r="P497" s="30"/>
      <c r="Q497" s="30"/>
      <c r="R497" s="30"/>
      <c r="S497" s="30"/>
      <c r="T497" s="30"/>
    </row>
    <row r="498" spans="1:20">
      <c r="A498" s="81" t="s">
        <v>54</v>
      </c>
      <c r="B498" s="1"/>
      <c r="C498" s="77"/>
      <c r="D498" s="2"/>
      <c r="E498" s="41"/>
      <c r="F498" s="88"/>
      <c r="G498" s="88"/>
      <c r="H498" s="88"/>
      <c r="I498" s="88"/>
      <c r="J498" s="15" t="s">
        <v>40</v>
      </c>
      <c r="K498" s="41" t="s">
        <v>6</v>
      </c>
      <c r="L498" s="41"/>
      <c r="M498" s="1"/>
      <c r="N498" s="30"/>
      <c r="O498" s="30"/>
      <c r="P498" s="30"/>
      <c r="Q498" s="30"/>
      <c r="R498" s="30"/>
      <c r="S498" s="30"/>
      <c r="T498" s="30"/>
    </row>
    <row r="499" spans="1:20">
      <c r="A499" s="81"/>
      <c r="B499" s="1"/>
      <c r="C499" s="77"/>
      <c r="D499" s="2"/>
      <c r="E499" s="41"/>
      <c r="F499" s="88"/>
      <c r="G499" s="88"/>
      <c r="H499" s="88"/>
      <c r="I499" s="88"/>
      <c r="J499" s="15"/>
      <c r="K499" s="41" t="s">
        <v>55</v>
      </c>
      <c r="L499" s="41"/>
      <c r="M499" s="1"/>
      <c r="N499" s="30"/>
      <c r="O499" s="30"/>
      <c r="P499" s="30"/>
      <c r="Q499" s="30"/>
      <c r="R499" s="30"/>
      <c r="S499" s="30"/>
      <c r="T499" s="30"/>
    </row>
    <row r="500" spans="1:20">
      <c r="A500" s="79" t="s">
        <v>53</v>
      </c>
      <c r="B500" s="14"/>
      <c r="C500" s="15"/>
      <c r="D500" s="7"/>
      <c r="E500" s="39"/>
      <c r="F500" s="89"/>
      <c r="G500" s="89"/>
      <c r="H500" s="89"/>
      <c r="I500" s="89"/>
      <c r="J500" s="3" t="s">
        <v>158</v>
      </c>
      <c r="K500" s="39"/>
      <c r="L500" s="39"/>
      <c r="M500" s="14"/>
      <c r="N500" s="30"/>
      <c r="O500" s="30"/>
      <c r="P500" s="30"/>
      <c r="Q500" s="30"/>
      <c r="R500" s="30"/>
      <c r="S500" s="30"/>
      <c r="T500" s="30"/>
    </row>
    <row r="501" spans="1:20" ht="12.75" customHeight="1">
      <c r="A501" s="80"/>
      <c r="B501" s="9"/>
      <c r="C501" s="10"/>
      <c r="D501" s="11"/>
      <c r="E501" s="40"/>
      <c r="F501" s="42"/>
      <c r="G501" s="4"/>
      <c r="H501" s="42"/>
      <c r="I501" s="42"/>
      <c r="J501" s="9"/>
      <c r="K501" s="40"/>
      <c r="L501" s="40"/>
      <c r="M501" s="9"/>
      <c r="N501" s="30"/>
      <c r="O501" s="30"/>
      <c r="P501" s="30"/>
      <c r="Q501" s="30"/>
      <c r="R501" s="30"/>
      <c r="S501" s="30"/>
      <c r="T501" s="30"/>
    </row>
    <row r="502" spans="1:20" ht="12.75" customHeight="1">
      <c r="A502" s="82" t="s">
        <v>7</v>
      </c>
      <c r="B502" s="5" t="s">
        <v>8</v>
      </c>
      <c r="C502" s="5" t="s">
        <v>9</v>
      </c>
      <c r="D502" s="5" t="s">
        <v>10</v>
      </c>
      <c r="E502" s="43" t="s">
        <v>11</v>
      </c>
      <c r="F502" s="43" t="s">
        <v>12</v>
      </c>
      <c r="G502" s="5" t="s">
        <v>13</v>
      </c>
      <c r="H502" s="43" t="s">
        <v>14</v>
      </c>
      <c r="I502" s="43" t="s">
        <v>15</v>
      </c>
      <c r="J502" s="5" t="s">
        <v>16</v>
      </c>
      <c r="K502" s="43" t="s">
        <v>17</v>
      </c>
      <c r="L502" s="43" t="s">
        <v>18</v>
      </c>
      <c r="M502" s="5" t="s">
        <v>19</v>
      </c>
      <c r="N502" s="30"/>
      <c r="O502" s="30"/>
      <c r="P502" s="30"/>
      <c r="Q502" s="30"/>
      <c r="R502" s="30"/>
      <c r="S502" s="30"/>
      <c r="T502" s="30"/>
    </row>
    <row r="503" spans="1:20" ht="12.75" customHeight="1">
      <c r="B503" s="77"/>
      <c r="D503" s="17"/>
      <c r="E503" s="44"/>
      <c r="F503" s="44"/>
      <c r="G503" s="16"/>
      <c r="H503" s="44"/>
      <c r="I503" s="44"/>
      <c r="J503" s="16"/>
      <c r="K503" s="44"/>
      <c r="L503" s="44"/>
      <c r="M503" s="16"/>
      <c r="N503" s="30"/>
      <c r="O503" s="30"/>
      <c r="P503" s="30"/>
      <c r="Q503" s="30"/>
      <c r="R503" s="30"/>
      <c r="S503" s="30"/>
      <c r="T503" s="30"/>
    </row>
    <row r="504" spans="1:20" ht="12.75" customHeight="1">
      <c r="B504" s="16"/>
      <c r="E504" s="90" t="s">
        <v>37</v>
      </c>
      <c r="F504" s="90"/>
      <c r="G504" s="90"/>
      <c r="H504" s="90" t="s">
        <v>38</v>
      </c>
      <c r="I504" s="90"/>
      <c r="J504" s="90"/>
      <c r="K504" s="90" t="s">
        <v>39</v>
      </c>
      <c r="L504" s="90"/>
      <c r="M504" s="90"/>
      <c r="N504" s="30"/>
      <c r="O504" s="30"/>
      <c r="P504" s="30"/>
      <c r="Q504" s="30"/>
      <c r="R504" s="30"/>
      <c r="S504" s="30"/>
      <c r="T504" s="30"/>
    </row>
    <row r="505" spans="1:20" ht="12.75" customHeight="1">
      <c r="B505" s="16"/>
      <c r="E505" s="45" t="s">
        <v>23</v>
      </c>
      <c r="F505" s="45"/>
      <c r="G505" s="6"/>
      <c r="H505" s="45" t="s">
        <v>24</v>
      </c>
      <c r="I505" s="45"/>
      <c r="J505" s="6"/>
      <c r="K505" s="45" t="s">
        <v>24</v>
      </c>
      <c r="L505" s="45"/>
      <c r="M505" s="6"/>
      <c r="N505" s="30"/>
      <c r="O505" s="30"/>
      <c r="P505" s="30"/>
      <c r="Q505" s="30"/>
      <c r="R505" s="30"/>
      <c r="S505" s="30"/>
      <c r="T505" s="30"/>
    </row>
    <row r="506" spans="1:20" ht="28.5" customHeight="1">
      <c r="A506" s="84" t="s">
        <v>25</v>
      </c>
      <c r="B506" s="15" t="s">
        <v>26</v>
      </c>
      <c r="C506" s="15" t="s">
        <v>27</v>
      </c>
      <c r="D506" s="7" t="s">
        <v>28</v>
      </c>
      <c r="E506" s="46" t="s">
        <v>29</v>
      </c>
      <c r="F506" s="47" t="s">
        <v>30</v>
      </c>
      <c r="G506" s="15" t="s">
        <v>31</v>
      </c>
      <c r="H506" s="46" t="s">
        <v>29</v>
      </c>
      <c r="I506" s="47" t="s">
        <v>30</v>
      </c>
      <c r="J506" s="15" t="s">
        <v>31</v>
      </c>
      <c r="K506" s="46" t="s">
        <v>29</v>
      </c>
      <c r="L506" s="47" t="s">
        <v>30</v>
      </c>
      <c r="M506" s="15" t="s">
        <v>31</v>
      </c>
      <c r="N506" s="30"/>
      <c r="O506" s="30"/>
      <c r="P506" s="30"/>
      <c r="Q506" s="30"/>
      <c r="R506" s="30"/>
      <c r="S506" s="30"/>
      <c r="T506" s="30"/>
    </row>
    <row r="507" spans="1:20" ht="12.75" customHeight="1">
      <c r="A507" s="85">
        <v>1</v>
      </c>
      <c r="B507" s="16" t="s">
        <v>41</v>
      </c>
      <c r="C507" s="16" t="s">
        <v>35</v>
      </c>
      <c r="D507" s="29">
        <v>40513</v>
      </c>
      <c r="E507" s="44">
        <v>0</v>
      </c>
      <c r="F507" s="44">
        <v>0</v>
      </c>
      <c r="G507" s="13">
        <v>0</v>
      </c>
      <c r="H507" s="44">
        <v>0</v>
      </c>
      <c r="I507" s="44">
        <v>0</v>
      </c>
      <c r="J507" s="13">
        <v>0</v>
      </c>
      <c r="K507" s="44">
        <f>E469+H469-K469-E507+H507</f>
        <v>251157</v>
      </c>
      <c r="L507" s="44">
        <f t="shared" ref="L507" si="57">F469+I469-L469-F507+I507</f>
        <v>31884</v>
      </c>
      <c r="M507" s="13">
        <f t="shared" ref="M507:M519" si="58">L507*1000/K507</f>
        <v>126.94848242334476</v>
      </c>
      <c r="N507" s="30"/>
      <c r="O507" s="30"/>
      <c r="P507" s="30"/>
      <c r="Q507" s="30"/>
      <c r="R507" s="30"/>
      <c r="S507" s="30"/>
      <c r="T507" s="30"/>
    </row>
    <row r="508" spans="1:20" ht="12.75" customHeight="1">
      <c r="A508" s="85">
        <v>2</v>
      </c>
      <c r="B508" s="16" t="s">
        <v>41</v>
      </c>
      <c r="C508" s="16" t="s">
        <v>35</v>
      </c>
      <c r="D508" s="29">
        <v>40544</v>
      </c>
      <c r="E508" s="44">
        <v>0</v>
      </c>
      <c r="F508" s="44">
        <v>0</v>
      </c>
      <c r="G508" s="13">
        <v>0</v>
      </c>
      <c r="H508" s="44">
        <v>0</v>
      </c>
      <c r="I508" s="44">
        <v>0</v>
      </c>
      <c r="J508" s="13">
        <v>0</v>
      </c>
      <c r="K508" s="44">
        <v>246521</v>
      </c>
      <c r="L508" s="44">
        <v>34957</v>
      </c>
      <c r="M508" s="13">
        <f t="shared" si="58"/>
        <v>141.80130698804564</v>
      </c>
      <c r="N508" s="30"/>
      <c r="O508" s="30"/>
      <c r="P508" s="30"/>
      <c r="Q508" s="30"/>
      <c r="R508" s="30"/>
      <c r="S508" s="30"/>
      <c r="T508" s="30"/>
    </row>
    <row r="509" spans="1:20" ht="12.75" customHeight="1">
      <c r="A509" s="85">
        <v>3</v>
      </c>
      <c r="B509" s="16" t="s">
        <v>41</v>
      </c>
      <c r="C509" s="16" t="s">
        <v>35</v>
      </c>
      <c r="D509" s="29">
        <v>40575</v>
      </c>
      <c r="E509" s="44">
        <v>0</v>
      </c>
      <c r="F509" s="44">
        <v>0</v>
      </c>
      <c r="G509" s="13">
        <v>0</v>
      </c>
      <c r="H509" s="44">
        <v>0</v>
      </c>
      <c r="I509" s="44">
        <v>0</v>
      </c>
      <c r="J509" s="13">
        <v>0</v>
      </c>
      <c r="K509" s="44">
        <v>246623</v>
      </c>
      <c r="L509" s="44">
        <v>35354</v>
      </c>
      <c r="M509" s="13">
        <f t="shared" si="58"/>
        <v>143.35240427697335</v>
      </c>
      <c r="N509" s="30"/>
      <c r="O509" s="30"/>
      <c r="P509" s="30"/>
      <c r="Q509" s="30"/>
      <c r="R509" s="30"/>
      <c r="S509" s="30"/>
      <c r="T509" s="30"/>
    </row>
    <row r="510" spans="1:20" ht="12.75" customHeight="1">
      <c r="A510" s="85">
        <v>4</v>
      </c>
      <c r="B510" s="16" t="s">
        <v>41</v>
      </c>
      <c r="C510" s="16" t="s">
        <v>35</v>
      </c>
      <c r="D510" s="29">
        <v>40603</v>
      </c>
      <c r="E510" s="44">
        <v>0</v>
      </c>
      <c r="F510" s="44">
        <v>0</v>
      </c>
      <c r="G510" s="13">
        <v>0</v>
      </c>
      <c r="H510" s="44">
        <v>0</v>
      </c>
      <c r="I510" s="44">
        <v>0</v>
      </c>
      <c r="J510" s="13">
        <v>0</v>
      </c>
      <c r="K510" s="44">
        <v>245583</v>
      </c>
      <c r="L510" s="44">
        <v>35562</v>
      </c>
      <c r="M510" s="13">
        <f t="shared" si="58"/>
        <v>144.80644018519197</v>
      </c>
      <c r="N510" s="30"/>
      <c r="O510" s="30"/>
      <c r="P510" s="30"/>
      <c r="Q510" s="30"/>
      <c r="R510" s="30"/>
      <c r="S510" s="30"/>
      <c r="T510" s="30"/>
    </row>
    <row r="511" spans="1:20" ht="12.75" customHeight="1">
      <c r="A511" s="85">
        <v>5</v>
      </c>
      <c r="B511" s="16" t="s">
        <v>41</v>
      </c>
      <c r="C511" s="16" t="s">
        <v>35</v>
      </c>
      <c r="D511" s="29">
        <v>40634</v>
      </c>
      <c r="E511" s="44">
        <v>0</v>
      </c>
      <c r="F511" s="44">
        <v>0</v>
      </c>
      <c r="G511" s="13">
        <v>0</v>
      </c>
      <c r="H511" s="44">
        <v>0</v>
      </c>
      <c r="I511" s="44">
        <v>0</v>
      </c>
      <c r="J511" s="13">
        <v>0</v>
      </c>
      <c r="K511" s="44">
        <v>245536</v>
      </c>
      <c r="L511" s="44">
        <v>35806</v>
      </c>
      <c r="M511" s="13">
        <f t="shared" si="58"/>
        <v>145.82790303662193</v>
      </c>
      <c r="N511" s="30"/>
      <c r="O511" s="30"/>
      <c r="P511" s="30"/>
      <c r="Q511" s="30"/>
      <c r="R511" s="30"/>
      <c r="S511" s="30"/>
      <c r="T511" s="30"/>
    </row>
    <row r="512" spans="1:20" ht="12.75" customHeight="1">
      <c r="A512" s="85">
        <v>6</v>
      </c>
      <c r="B512" s="16" t="s">
        <v>41</v>
      </c>
      <c r="C512" s="16" t="s">
        <v>35</v>
      </c>
      <c r="D512" s="29">
        <v>40664</v>
      </c>
      <c r="E512" s="44">
        <v>0</v>
      </c>
      <c r="F512" s="44">
        <v>0</v>
      </c>
      <c r="G512" s="13">
        <v>0</v>
      </c>
      <c r="H512" s="44">
        <v>0</v>
      </c>
      <c r="I512" s="44">
        <v>0</v>
      </c>
      <c r="J512" s="13">
        <v>0</v>
      </c>
      <c r="K512" s="44">
        <v>245328</v>
      </c>
      <c r="L512" s="44">
        <v>35831</v>
      </c>
      <c r="M512" s="13">
        <f t="shared" si="58"/>
        <v>146.05344681406118</v>
      </c>
      <c r="N512" s="30"/>
      <c r="O512" s="30"/>
      <c r="P512" s="30"/>
      <c r="Q512" s="30"/>
      <c r="R512" s="30"/>
      <c r="S512" s="30"/>
      <c r="T512" s="30"/>
    </row>
    <row r="513" spans="1:20" ht="12.75" customHeight="1">
      <c r="A513" s="85">
        <v>7</v>
      </c>
      <c r="B513" s="16" t="s">
        <v>41</v>
      </c>
      <c r="C513" s="16" t="s">
        <v>35</v>
      </c>
      <c r="D513" s="29">
        <v>40695</v>
      </c>
      <c r="E513" s="44">
        <v>0</v>
      </c>
      <c r="F513" s="44">
        <v>0</v>
      </c>
      <c r="G513" s="13">
        <v>0</v>
      </c>
      <c r="H513" s="44">
        <v>0</v>
      </c>
      <c r="I513" s="44">
        <v>0</v>
      </c>
      <c r="J513" s="13">
        <v>0</v>
      </c>
      <c r="K513" s="44">
        <v>245707</v>
      </c>
      <c r="L513" s="44">
        <v>35654</v>
      </c>
      <c r="M513" s="13">
        <f t="shared" si="58"/>
        <v>145.10779098682576</v>
      </c>
      <c r="N513" s="30"/>
      <c r="O513" s="30"/>
      <c r="P513" s="30"/>
      <c r="Q513" s="30"/>
      <c r="R513" s="30"/>
      <c r="S513" s="30"/>
      <c r="T513" s="30"/>
    </row>
    <row r="514" spans="1:20" ht="12.75" customHeight="1">
      <c r="A514" s="85">
        <v>8</v>
      </c>
      <c r="B514" s="16" t="s">
        <v>41</v>
      </c>
      <c r="C514" s="16" t="s">
        <v>35</v>
      </c>
      <c r="D514" s="29">
        <v>40725</v>
      </c>
      <c r="E514" s="44">
        <v>0</v>
      </c>
      <c r="F514" s="44">
        <v>0</v>
      </c>
      <c r="G514" s="13">
        <v>0</v>
      </c>
      <c r="H514" s="44">
        <v>0</v>
      </c>
      <c r="I514" s="44">
        <v>0</v>
      </c>
      <c r="J514" s="13">
        <v>0</v>
      </c>
      <c r="K514" s="44">
        <v>217914</v>
      </c>
      <c r="L514" s="44">
        <v>31851</v>
      </c>
      <c r="M514" s="13">
        <f t="shared" si="58"/>
        <v>146.16316528538781</v>
      </c>
      <c r="N514" s="30"/>
      <c r="O514" s="30"/>
      <c r="P514" s="30"/>
      <c r="Q514" s="30"/>
      <c r="R514" s="30"/>
      <c r="S514" s="30"/>
      <c r="T514" s="30"/>
    </row>
    <row r="515" spans="1:20" ht="12.75" customHeight="1">
      <c r="A515" s="85">
        <v>9</v>
      </c>
      <c r="B515" s="16" t="s">
        <v>41</v>
      </c>
      <c r="C515" s="16" t="s">
        <v>35</v>
      </c>
      <c r="D515" s="29">
        <v>40756</v>
      </c>
      <c r="E515" s="44">
        <v>0</v>
      </c>
      <c r="F515" s="44">
        <v>0</v>
      </c>
      <c r="G515" s="13">
        <v>0</v>
      </c>
      <c r="H515" s="44">
        <v>0</v>
      </c>
      <c r="I515" s="44">
        <v>0</v>
      </c>
      <c r="J515" s="13">
        <v>0</v>
      </c>
      <c r="K515" s="44">
        <v>179146</v>
      </c>
      <c r="L515" s="44">
        <v>26296</v>
      </c>
      <c r="M515" s="13">
        <f t="shared" si="58"/>
        <v>146.78530360711375</v>
      </c>
      <c r="N515" s="30"/>
      <c r="O515" s="30"/>
      <c r="P515" s="30"/>
      <c r="Q515" s="30"/>
      <c r="R515" s="30"/>
      <c r="S515" s="30"/>
      <c r="T515" s="30"/>
    </row>
    <row r="516" spans="1:20" ht="12.75" customHeight="1">
      <c r="A516" s="85">
        <v>10</v>
      </c>
      <c r="B516" s="16" t="s">
        <v>41</v>
      </c>
      <c r="C516" s="16" t="s">
        <v>35</v>
      </c>
      <c r="D516" s="29">
        <v>40787</v>
      </c>
      <c r="E516" s="44">
        <v>0</v>
      </c>
      <c r="F516" s="44">
        <v>0</v>
      </c>
      <c r="G516" s="13">
        <v>0</v>
      </c>
      <c r="H516" s="44">
        <v>0</v>
      </c>
      <c r="I516" s="44">
        <v>0</v>
      </c>
      <c r="J516" s="13">
        <v>0</v>
      </c>
      <c r="K516" s="44">
        <v>155227</v>
      </c>
      <c r="L516" s="44">
        <v>22713</v>
      </c>
      <c r="M516" s="13">
        <f t="shared" si="58"/>
        <v>146.32119412215658</v>
      </c>
      <c r="N516" s="30"/>
      <c r="O516" s="30"/>
      <c r="P516" s="30"/>
      <c r="Q516" s="30"/>
      <c r="R516" s="30"/>
      <c r="S516" s="30"/>
      <c r="T516" s="30"/>
    </row>
    <row r="517" spans="1:20" ht="12.75" customHeight="1">
      <c r="A517" s="85">
        <v>11</v>
      </c>
      <c r="B517" s="16" t="s">
        <v>41</v>
      </c>
      <c r="C517" s="16" t="s">
        <v>35</v>
      </c>
      <c r="D517" s="29">
        <v>40817</v>
      </c>
      <c r="E517" s="44">
        <v>0</v>
      </c>
      <c r="F517" s="44">
        <v>0</v>
      </c>
      <c r="G517" s="13">
        <v>0</v>
      </c>
      <c r="H517" s="44">
        <v>0</v>
      </c>
      <c r="I517" s="44">
        <v>0</v>
      </c>
      <c r="J517" s="13">
        <v>0</v>
      </c>
      <c r="K517" s="44">
        <v>115000</v>
      </c>
      <c r="L517" s="44">
        <v>16746</v>
      </c>
      <c r="M517" s="13">
        <f t="shared" si="58"/>
        <v>145.61739130434782</v>
      </c>
      <c r="N517" s="30"/>
      <c r="O517" s="30"/>
      <c r="P517" s="30"/>
      <c r="Q517" s="30"/>
      <c r="R517" s="30"/>
      <c r="S517" s="30"/>
      <c r="T517" s="30"/>
    </row>
    <row r="518" spans="1:20" ht="12.75" customHeight="1">
      <c r="A518" s="85">
        <v>12</v>
      </c>
      <c r="B518" s="16" t="s">
        <v>41</v>
      </c>
      <c r="C518" s="16" t="s">
        <v>35</v>
      </c>
      <c r="D518" s="29">
        <v>40848</v>
      </c>
      <c r="E518" s="44">
        <v>0</v>
      </c>
      <c r="F518" s="44">
        <v>0</v>
      </c>
      <c r="G518" s="13">
        <v>0</v>
      </c>
      <c r="H518" s="44">
        <v>0</v>
      </c>
      <c r="I518" s="44">
        <v>0</v>
      </c>
      <c r="J518" s="13">
        <v>0</v>
      </c>
      <c r="K518" s="44">
        <v>115000</v>
      </c>
      <c r="L518" s="44">
        <v>16885</v>
      </c>
      <c r="M518" s="13">
        <f t="shared" si="58"/>
        <v>146.82608695652175</v>
      </c>
      <c r="N518" s="30"/>
      <c r="O518" s="30"/>
      <c r="P518" s="30"/>
      <c r="Q518" s="30"/>
      <c r="R518" s="30"/>
      <c r="S518" s="30"/>
      <c r="T518" s="30"/>
    </row>
    <row r="519" spans="1:20" ht="12.75" customHeight="1">
      <c r="A519" s="85">
        <v>13</v>
      </c>
      <c r="B519" s="16" t="s">
        <v>41</v>
      </c>
      <c r="C519" s="16" t="s">
        <v>35</v>
      </c>
      <c r="D519" s="29">
        <v>40878</v>
      </c>
      <c r="E519" s="44">
        <v>0</v>
      </c>
      <c r="F519" s="44">
        <v>0</v>
      </c>
      <c r="G519" s="13">
        <v>0</v>
      </c>
      <c r="H519" s="44">
        <v>0</v>
      </c>
      <c r="I519" s="44">
        <v>0</v>
      </c>
      <c r="J519" s="13">
        <v>0</v>
      </c>
      <c r="K519" s="44">
        <v>115000</v>
      </c>
      <c r="L519" s="44">
        <v>16784</v>
      </c>
      <c r="M519" s="13">
        <f t="shared" si="58"/>
        <v>145.94782608695652</v>
      </c>
      <c r="N519" s="30"/>
      <c r="O519" s="30"/>
      <c r="P519" s="30"/>
      <c r="Q519" s="30"/>
      <c r="R519" s="30"/>
      <c r="S519" s="30"/>
      <c r="T519" s="30"/>
    </row>
    <row r="520" spans="1:20" ht="12.75" customHeight="1">
      <c r="N520" s="30"/>
      <c r="O520" s="30"/>
      <c r="P520" s="30"/>
      <c r="Q520" s="30"/>
      <c r="R520" s="30"/>
      <c r="S520" s="30"/>
      <c r="T520" s="30"/>
    </row>
    <row r="521" spans="1:20" ht="12.75" customHeight="1">
      <c r="A521" s="85">
        <v>14</v>
      </c>
      <c r="B521" s="16" t="s">
        <v>44</v>
      </c>
      <c r="C521" s="16"/>
      <c r="D521" s="29"/>
      <c r="E521" s="44"/>
      <c r="F521" s="44"/>
      <c r="G521" s="13"/>
      <c r="H521" s="44"/>
      <c r="I521" s="44"/>
      <c r="J521" s="13"/>
      <c r="K521" s="44">
        <f>ROUND(SUM(K507:K519),0)</f>
        <v>2623742</v>
      </c>
      <c r="L521" s="44">
        <f>ROUND(SUM(L507:L519),0)</f>
        <v>376323</v>
      </c>
      <c r="M521" s="13"/>
      <c r="N521" s="30"/>
      <c r="O521" s="30"/>
      <c r="P521" s="30"/>
      <c r="Q521" s="30"/>
      <c r="R521" s="30"/>
      <c r="S521" s="30"/>
      <c r="T521" s="30"/>
    </row>
    <row r="522" spans="1:20" ht="12.75" customHeight="1">
      <c r="N522" s="30"/>
      <c r="O522" s="30"/>
      <c r="P522" s="30"/>
      <c r="Q522" s="30"/>
      <c r="R522" s="30"/>
      <c r="S522" s="30"/>
      <c r="T522" s="30"/>
    </row>
    <row r="523" spans="1:20" ht="12.75" customHeight="1">
      <c r="A523" s="85">
        <v>15</v>
      </c>
      <c r="B523" s="16" t="s">
        <v>41</v>
      </c>
      <c r="C523" s="16" t="s">
        <v>35</v>
      </c>
      <c r="D523" s="29" t="s">
        <v>36</v>
      </c>
      <c r="K523" s="49">
        <f t="shared" ref="K523:L523" si="59">ROUND(AVERAGE(K507:K519),0)</f>
        <v>201826</v>
      </c>
      <c r="L523" s="49">
        <f t="shared" si="59"/>
        <v>28948</v>
      </c>
      <c r="M523" s="13">
        <f>ROUND(IF(K523=0,0,L523*1000/K523),2)</f>
        <v>143.43</v>
      </c>
      <c r="N523" s="30"/>
      <c r="O523" s="30"/>
      <c r="P523" s="30"/>
      <c r="Q523" s="30"/>
      <c r="R523" s="30"/>
      <c r="S523" s="30"/>
      <c r="T523" s="30"/>
    </row>
    <row r="524" spans="1:20" ht="12.75" customHeight="1">
      <c r="N524" s="30"/>
      <c r="O524" s="30"/>
      <c r="P524" s="30"/>
      <c r="Q524" s="30"/>
      <c r="R524" s="30"/>
      <c r="S524" s="30"/>
      <c r="T524" s="30"/>
    </row>
    <row r="525" spans="1:20" ht="12.75" customHeight="1">
      <c r="N525" s="30"/>
      <c r="O525" s="30"/>
      <c r="P525" s="30"/>
      <c r="Q525" s="30"/>
      <c r="R525" s="30"/>
      <c r="S525" s="30"/>
      <c r="T525" s="30"/>
    </row>
    <row r="526" spans="1:20" ht="12.75" customHeight="1">
      <c r="N526" s="30"/>
      <c r="O526" s="30"/>
      <c r="P526" s="30"/>
      <c r="Q526" s="30"/>
      <c r="R526" s="30"/>
      <c r="S526" s="30"/>
      <c r="T526" s="30"/>
    </row>
    <row r="527" spans="1:20" ht="12.75" customHeight="1">
      <c r="N527" s="30"/>
      <c r="O527" s="30"/>
      <c r="P527" s="30"/>
      <c r="Q527" s="30"/>
      <c r="R527" s="30"/>
      <c r="S527" s="30"/>
      <c r="T527" s="30"/>
    </row>
    <row r="528" spans="1:20" ht="12.75" customHeight="1">
      <c r="N528" s="30"/>
      <c r="O528" s="30"/>
      <c r="P528" s="30"/>
      <c r="Q528" s="30"/>
      <c r="R528" s="30"/>
      <c r="S528" s="30"/>
      <c r="T528" s="30"/>
    </row>
    <row r="529" spans="1:20" ht="12.75" customHeight="1">
      <c r="N529" s="30"/>
      <c r="O529" s="30"/>
      <c r="P529" s="30"/>
      <c r="Q529" s="30"/>
      <c r="R529" s="30"/>
      <c r="S529" s="30"/>
      <c r="T529" s="30"/>
    </row>
    <row r="530" spans="1:20" ht="12.75" customHeight="1">
      <c r="N530" s="30"/>
      <c r="O530" s="30"/>
      <c r="P530" s="30"/>
      <c r="Q530" s="30"/>
      <c r="R530" s="30"/>
      <c r="S530" s="30"/>
      <c r="T530" s="30"/>
    </row>
    <row r="531" spans="1:20" ht="12.75" customHeight="1">
      <c r="N531" s="30"/>
      <c r="O531" s="30"/>
      <c r="P531" s="30"/>
      <c r="Q531" s="30"/>
      <c r="R531" s="30"/>
      <c r="S531" s="30"/>
      <c r="T531" s="30"/>
    </row>
    <row r="532" spans="1:20" ht="13.5" customHeight="1">
      <c r="A532" s="80" t="s">
        <v>32</v>
      </c>
      <c r="B532" s="9"/>
      <c r="C532" s="10"/>
      <c r="D532" s="11"/>
      <c r="E532" s="40"/>
      <c r="F532" s="40"/>
      <c r="G532" s="9"/>
      <c r="H532" s="40"/>
      <c r="I532" s="40"/>
      <c r="J532" s="9"/>
      <c r="K532" s="40"/>
      <c r="L532" s="40"/>
      <c r="M532" s="12" t="s">
        <v>33</v>
      </c>
      <c r="N532" s="30"/>
      <c r="O532" s="30"/>
      <c r="P532" s="30"/>
      <c r="Q532" s="30"/>
      <c r="R532" s="30"/>
      <c r="S532" s="30"/>
      <c r="T532" s="30"/>
    </row>
    <row r="533" spans="1:20" ht="12.75" customHeight="1">
      <c r="A533" s="79" t="s">
        <v>0</v>
      </c>
      <c r="B533" s="14"/>
      <c r="C533" s="15"/>
      <c r="D533" s="7"/>
      <c r="E533" s="39"/>
      <c r="F533" s="39" t="s">
        <v>1</v>
      </c>
      <c r="G533" s="14"/>
      <c r="H533" s="39"/>
      <c r="I533" s="39"/>
      <c r="J533" s="14"/>
      <c r="K533" s="39"/>
      <c r="L533" s="39" t="s">
        <v>141</v>
      </c>
      <c r="M533" s="14"/>
      <c r="N533" s="30"/>
      <c r="O533" s="30"/>
      <c r="P533" s="30"/>
      <c r="Q533" s="30"/>
      <c r="R533" s="30"/>
      <c r="S533" s="30"/>
      <c r="T533" s="30"/>
    </row>
    <row r="534" spans="1:20" ht="15" customHeight="1">
      <c r="A534" s="80" t="s">
        <v>2</v>
      </c>
      <c r="B534" s="9"/>
      <c r="C534" s="9"/>
      <c r="D534" s="9"/>
      <c r="E534" s="40"/>
      <c r="F534" s="87" t="s">
        <v>3</v>
      </c>
      <c r="G534" s="87"/>
      <c r="H534" s="87"/>
      <c r="I534" s="87"/>
      <c r="J534" s="9" t="s">
        <v>4</v>
      </c>
      <c r="K534" s="40"/>
      <c r="L534" s="40"/>
      <c r="M534" s="9"/>
      <c r="N534" s="30"/>
      <c r="O534" s="30"/>
      <c r="P534" s="30"/>
      <c r="Q534" s="30"/>
      <c r="R534" s="30"/>
      <c r="S534" s="30"/>
      <c r="T534" s="30"/>
    </row>
    <row r="535" spans="1:20">
      <c r="A535" s="81"/>
      <c r="B535" s="1"/>
      <c r="C535" s="1"/>
      <c r="D535" s="1"/>
      <c r="E535" s="41"/>
      <c r="F535" s="88"/>
      <c r="G535" s="88"/>
      <c r="H535" s="88"/>
      <c r="I535" s="88"/>
      <c r="J535" s="14"/>
      <c r="K535" s="41" t="s">
        <v>5</v>
      </c>
      <c r="L535" s="41"/>
      <c r="M535" s="1"/>
      <c r="N535" s="30"/>
      <c r="O535" s="30"/>
      <c r="P535" s="30"/>
      <c r="Q535" s="30"/>
      <c r="R535" s="30"/>
      <c r="S535" s="30"/>
      <c r="T535" s="30"/>
    </row>
    <row r="536" spans="1:20">
      <c r="A536" s="81" t="s">
        <v>54</v>
      </c>
      <c r="B536" s="1"/>
      <c r="C536" s="77"/>
      <c r="D536" s="2"/>
      <c r="E536" s="41"/>
      <c r="F536" s="88"/>
      <c r="G536" s="88"/>
      <c r="H536" s="88"/>
      <c r="I536" s="88"/>
      <c r="J536" s="15" t="s">
        <v>40</v>
      </c>
      <c r="K536" s="41" t="s">
        <v>6</v>
      </c>
      <c r="L536" s="41"/>
      <c r="M536" s="1"/>
      <c r="N536" s="30"/>
      <c r="O536" s="30"/>
      <c r="P536" s="30"/>
      <c r="Q536" s="30"/>
      <c r="R536" s="30"/>
      <c r="S536" s="30"/>
      <c r="T536" s="30"/>
    </row>
    <row r="537" spans="1:20">
      <c r="A537" s="81"/>
      <c r="B537" s="1"/>
      <c r="C537" s="77"/>
      <c r="D537" s="2"/>
      <c r="E537" s="41"/>
      <c r="F537" s="88"/>
      <c r="G537" s="88"/>
      <c r="H537" s="88"/>
      <c r="I537" s="88"/>
      <c r="J537" s="15"/>
      <c r="K537" s="41" t="s">
        <v>55</v>
      </c>
      <c r="L537" s="41"/>
      <c r="M537" s="1"/>
      <c r="N537" s="30"/>
      <c r="O537" s="30"/>
      <c r="P537" s="30"/>
      <c r="Q537" s="30"/>
      <c r="R537" s="30"/>
      <c r="S537" s="30"/>
      <c r="T537" s="30"/>
    </row>
    <row r="538" spans="1:20">
      <c r="A538" s="79" t="s">
        <v>53</v>
      </c>
      <c r="B538" s="14"/>
      <c r="C538" s="15"/>
      <c r="D538" s="7"/>
      <c r="E538" s="39"/>
      <c r="F538" s="89"/>
      <c r="G538" s="89"/>
      <c r="H538" s="89"/>
      <c r="I538" s="89"/>
      <c r="J538" s="3" t="s">
        <v>158</v>
      </c>
      <c r="K538" s="39"/>
      <c r="L538" s="39"/>
      <c r="M538" s="14"/>
      <c r="N538" s="30"/>
      <c r="O538" s="30"/>
      <c r="P538" s="30"/>
      <c r="Q538" s="30"/>
      <c r="R538" s="30"/>
      <c r="S538" s="30"/>
      <c r="T538" s="30"/>
    </row>
    <row r="539" spans="1:20" ht="12.75" customHeight="1">
      <c r="A539" s="80"/>
      <c r="B539" s="9"/>
      <c r="C539" s="10"/>
      <c r="D539" s="11"/>
      <c r="E539" s="40"/>
      <c r="F539" s="42"/>
      <c r="G539" s="4"/>
      <c r="H539" s="42"/>
      <c r="I539" s="42"/>
      <c r="J539" s="9"/>
      <c r="K539" s="40"/>
      <c r="L539" s="40"/>
      <c r="M539" s="9"/>
      <c r="N539" s="30"/>
      <c r="O539" s="30"/>
      <c r="P539" s="30"/>
      <c r="Q539" s="30"/>
      <c r="R539" s="30"/>
      <c r="S539" s="30"/>
      <c r="T539" s="30"/>
    </row>
    <row r="540" spans="1:20" ht="12.75" customHeight="1">
      <c r="A540" s="82" t="s">
        <v>7</v>
      </c>
      <c r="B540" s="5" t="s">
        <v>8</v>
      </c>
      <c r="C540" s="5" t="s">
        <v>9</v>
      </c>
      <c r="D540" s="5" t="s">
        <v>10</v>
      </c>
      <c r="E540" s="43" t="s">
        <v>11</v>
      </c>
      <c r="F540" s="43" t="s">
        <v>12</v>
      </c>
      <c r="G540" s="5" t="s">
        <v>13</v>
      </c>
      <c r="H540" s="43" t="s">
        <v>14</v>
      </c>
      <c r="I540" s="43" t="s">
        <v>15</v>
      </c>
      <c r="J540" s="5" t="s">
        <v>16</v>
      </c>
      <c r="K540" s="43" t="s">
        <v>17</v>
      </c>
      <c r="L540" s="43" t="s">
        <v>18</v>
      </c>
      <c r="M540" s="5" t="s">
        <v>19</v>
      </c>
      <c r="N540" s="30"/>
      <c r="O540" s="30"/>
      <c r="P540" s="30"/>
      <c r="Q540" s="30"/>
      <c r="R540" s="30"/>
      <c r="S540" s="30"/>
      <c r="T540" s="30"/>
    </row>
    <row r="541" spans="1:20" ht="12.75" customHeight="1">
      <c r="B541" s="77"/>
      <c r="D541" s="17"/>
      <c r="E541" s="44"/>
      <c r="F541" s="44"/>
      <c r="G541" s="16"/>
      <c r="H541" s="44"/>
      <c r="I541" s="44"/>
      <c r="J541" s="16"/>
      <c r="K541" s="44"/>
      <c r="L541" s="44"/>
      <c r="M541" s="16"/>
      <c r="N541" s="30"/>
      <c r="O541" s="30"/>
      <c r="P541" s="30"/>
      <c r="Q541" s="30"/>
      <c r="R541" s="30"/>
      <c r="S541" s="30"/>
      <c r="T541" s="30"/>
    </row>
    <row r="542" spans="1:20" ht="12.75" customHeight="1">
      <c r="B542" s="16"/>
      <c r="E542" s="90" t="s">
        <v>20</v>
      </c>
      <c r="F542" s="90"/>
      <c r="G542" s="90"/>
      <c r="H542" s="90" t="s">
        <v>21</v>
      </c>
      <c r="I542" s="90"/>
      <c r="J542" s="90"/>
      <c r="K542" s="90" t="s">
        <v>22</v>
      </c>
      <c r="L542" s="90"/>
      <c r="M542" s="90"/>
      <c r="N542" s="30"/>
      <c r="O542" s="30"/>
      <c r="P542" s="30"/>
      <c r="Q542" s="30"/>
      <c r="R542" s="30"/>
      <c r="S542" s="30"/>
      <c r="T542" s="30"/>
    </row>
    <row r="543" spans="1:20" ht="12.75" customHeight="1">
      <c r="B543" s="16"/>
      <c r="E543" s="45" t="s">
        <v>23</v>
      </c>
      <c r="F543" s="45"/>
      <c r="G543" s="6"/>
      <c r="H543" s="45" t="s">
        <v>24</v>
      </c>
      <c r="I543" s="45"/>
      <c r="J543" s="6"/>
      <c r="K543" s="45" t="s">
        <v>24</v>
      </c>
      <c r="L543" s="45"/>
      <c r="M543" s="6"/>
      <c r="N543" s="30"/>
      <c r="O543" s="30"/>
      <c r="P543" s="30"/>
      <c r="Q543" s="30"/>
      <c r="R543" s="30"/>
      <c r="S543" s="30"/>
      <c r="T543" s="30"/>
    </row>
    <row r="544" spans="1:20" ht="28.5" customHeight="1">
      <c r="A544" s="84" t="s">
        <v>25</v>
      </c>
      <c r="B544" s="15" t="s">
        <v>26</v>
      </c>
      <c r="C544" s="15" t="s">
        <v>27</v>
      </c>
      <c r="D544" s="7" t="s">
        <v>28</v>
      </c>
      <c r="E544" s="46" t="s">
        <v>29</v>
      </c>
      <c r="F544" s="47" t="s">
        <v>30</v>
      </c>
      <c r="G544" s="15" t="s">
        <v>31</v>
      </c>
      <c r="H544" s="46" t="s">
        <v>29</v>
      </c>
      <c r="I544" s="47" t="s">
        <v>30</v>
      </c>
      <c r="J544" s="15" t="s">
        <v>31</v>
      </c>
      <c r="K544" s="46" t="s">
        <v>29</v>
      </c>
      <c r="L544" s="47" t="s">
        <v>30</v>
      </c>
      <c r="M544" s="15" t="s">
        <v>31</v>
      </c>
      <c r="N544" s="30"/>
      <c r="O544" s="30"/>
      <c r="P544" s="30"/>
      <c r="Q544" s="30"/>
      <c r="R544" s="30"/>
      <c r="S544" s="30"/>
      <c r="T544" s="30"/>
    </row>
    <row r="545" spans="1:23" ht="12.75" customHeight="1">
      <c r="A545" s="85">
        <v>1</v>
      </c>
      <c r="B545" s="16" t="s">
        <v>42</v>
      </c>
      <c r="C545" s="16" t="s">
        <v>35</v>
      </c>
      <c r="D545" s="29">
        <v>40513</v>
      </c>
      <c r="E545" s="44">
        <f>E937</f>
        <v>22879</v>
      </c>
      <c r="F545" s="44">
        <f>F937</f>
        <v>2991</v>
      </c>
      <c r="G545" s="13">
        <f t="shared" ref="G545:G557" si="60">F545*1000/E545</f>
        <v>130.73123825342017</v>
      </c>
      <c r="H545" s="44">
        <f>H937</f>
        <v>0</v>
      </c>
      <c r="I545" s="44">
        <f>I937</f>
        <v>0</v>
      </c>
      <c r="J545" s="13">
        <f>IF(H545=0,0,I545*1000/H545)</f>
        <v>0</v>
      </c>
      <c r="K545" s="44">
        <f>K937</f>
        <v>2988</v>
      </c>
      <c r="L545" s="44">
        <f>L937</f>
        <v>391</v>
      </c>
      <c r="M545" s="13">
        <f t="shared" ref="M545:M557" si="61">IF(K545=0,0,L545*1000/K545)</f>
        <v>130.85676037483267</v>
      </c>
      <c r="N545" s="30"/>
      <c r="O545" s="30"/>
      <c r="P545" s="30"/>
      <c r="Q545" s="30"/>
      <c r="R545" s="30"/>
      <c r="S545" s="30"/>
      <c r="T545" s="30"/>
      <c r="U545" s="25"/>
      <c r="V545" s="25"/>
      <c r="W545" s="13"/>
    </row>
    <row r="546" spans="1:23" ht="12.75" customHeight="1">
      <c r="A546" s="85">
        <v>2</v>
      </c>
      <c r="B546" s="16" t="s">
        <v>42</v>
      </c>
      <c r="C546" s="16" t="s">
        <v>35</v>
      </c>
      <c r="D546" s="29">
        <v>40544</v>
      </c>
      <c r="E546" s="44">
        <v>17079</v>
      </c>
      <c r="F546" s="44">
        <v>2193</v>
      </c>
      <c r="G546" s="13">
        <f t="shared" si="60"/>
        <v>128.40330230107148</v>
      </c>
      <c r="H546" s="44">
        <v>11000</v>
      </c>
      <c r="I546" s="44">
        <v>1076</v>
      </c>
      <c r="J546" s="13">
        <f t="shared" ref="J546:J557" si="62">IF(H546=0,0,I546*1000/H546)</f>
        <v>97.818181818181813</v>
      </c>
      <c r="K546" s="44">
        <v>1388</v>
      </c>
      <c r="L546" s="44">
        <v>162</v>
      </c>
      <c r="M546" s="13">
        <f t="shared" si="61"/>
        <v>116.71469740634005</v>
      </c>
      <c r="N546" s="30"/>
      <c r="O546" s="30"/>
      <c r="P546" s="30"/>
      <c r="Q546" s="30"/>
      <c r="R546" s="30"/>
      <c r="S546" s="30"/>
      <c r="T546" s="30"/>
    </row>
    <row r="547" spans="1:23" ht="12.75" customHeight="1">
      <c r="A547" s="85">
        <v>3</v>
      </c>
      <c r="B547" s="16" t="s">
        <v>42</v>
      </c>
      <c r="C547" s="16" t="s">
        <v>35</v>
      </c>
      <c r="D547" s="29">
        <v>40575</v>
      </c>
      <c r="E547" s="44">
        <f t="shared" ref="E547:E557" si="63">K584</f>
        <v>26691</v>
      </c>
      <c r="F547" s="44">
        <f t="shared" ref="F547:F557" si="64">L584</f>
        <v>3107</v>
      </c>
      <c r="G547" s="13">
        <f t="shared" si="60"/>
        <v>116.40627927016597</v>
      </c>
      <c r="H547" s="44">
        <v>11000</v>
      </c>
      <c r="I547" s="44">
        <v>1075</v>
      </c>
      <c r="J547" s="13">
        <f t="shared" si="62"/>
        <v>97.727272727272734</v>
      </c>
      <c r="K547" s="44">
        <v>0</v>
      </c>
      <c r="L547" s="44">
        <v>0</v>
      </c>
      <c r="M547" s="13">
        <f t="shared" si="61"/>
        <v>0</v>
      </c>
      <c r="N547" s="30"/>
      <c r="O547" s="30"/>
      <c r="P547" s="30"/>
      <c r="Q547" s="30"/>
      <c r="R547" s="30"/>
      <c r="S547" s="30"/>
      <c r="T547" s="30"/>
    </row>
    <row r="548" spans="1:23" ht="12.75" customHeight="1">
      <c r="A548" s="85">
        <v>4</v>
      </c>
      <c r="B548" s="16" t="s">
        <v>42</v>
      </c>
      <c r="C548" s="16" t="s">
        <v>35</v>
      </c>
      <c r="D548" s="29">
        <v>40603</v>
      </c>
      <c r="E548" s="44">
        <f t="shared" si="63"/>
        <v>37691</v>
      </c>
      <c r="F548" s="44">
        <f t="shared" si="64"/>
        <v>4182</v>
      </c>
      <c r="G548" s="13">
        <f t="shared" si="60"/>
        <v>110.95486986283197</v>
      </c>
      <c r="H548" s="44">
        <v>0</v>
      </c>
      <c r="I548" s="44">
        <v>0</v>
      </c>
      <c r="J548" s="13">
        <f t="shared" si="62"/>
        <v>0</v>
      </c>
      <c r="K548" s="44">
        <v>1380</v>
      </c>
      <c r="L548" s="44">
        <v>153</v>
      </c>
      <c r="M548" s="13">
        <f t="shared" si="61"/>
        <v>110.8695652173913</v>
      </c>
      <c r="N548" s="30"/>
      <c r="O548" s="30"/>
      <c r="P548" s="30"/>
      <c r="Q548" s="30"/>
      <c r="R548" s="30"/>
      <c r="S548" s="30"/>
      <c r="T548" s="30"/>
    </row>
    <row r="549" spans="1:23" ht="12.75" customHeight="1">
      <c r="A549" s="85">
        <v>5</v>
      </c>
      <c r="B549" s="16" t="s">
        <v>42</v>
      </c>
      <c r="C549" s="16" t="s">
        <v>35</v>
      </c>
      <c r="D549" s="29">
        <v>40634</v>
      </c>
      <c r="E549" s="44">
        <f t="shared" si="63"/>
        <v>36311</v>
      </c>
      <c r="F549" s="44">
        <f t="shared" si="64"/>
        <v>4029</v>
      </c>
      <c r="G549" s="13">
        <f t="shared" si="60"/>
        <v>110.95811186692738</v>
      </c>
      <c r="H549" s="44">
        <v>0</v>
      </c>
      <c r="I549" s="44">
        <v>0</v>
      </c>
      <c r="J549" s="13">
        <f t="shared" si="62"/>
        <v>0</v>
      </c>
      <c r="K549" s="44">
        <v>172</v>
      </c>
      <c r="L549" s="44">
        <v>19</v>
      </c>
      <c r="M549" s="13">
        <f t="shared" si="61"/>
        <v>110.46511627906976</v>
      </c>
      <c r="N549" s="30"/>
      <c r="O549" s="30"/>
      <c r="P549" s="30"/>
      <c r="Q549" s="30"/>
      <c r="R549" s="30"/>
      <c r="S549" s="30"/>
      <c r="T549" s="30"/>
    </row>
    <row r="550" spans="1:23" ht="12.75" customHeight="1">
      <c r="A550" s="85">
        <v>6</v>
      </c>
      <c r="B550" s="16" t="s">
        <v>42</v>
      </c>
      <c r="C550" s="16" t="s">
        <v>35</v>
      </c>
      <c r="D550" s="29">
        <v>40664</v>
      </c>
      <c r="E550" s="44">
        <f t="shared" si="63"/>
        <v>36139</v>
      </c>
      <c r="F550" s="44">
        <f t="shared" si="64"/>
        <v>4010</v>
      </c>
      <c r="G550" s="13">
        <f t="shared" si="60"/>
        <v>110.96045823072028</v>
      </c>
      <c r="H550" s="44">
        <v>0</v>
      </c>
      <c r="I550" s="44">
        <v>0</v>
      </c>
      <c r="J550" s="13">
        <f t="shared" si="62"/>
        <v>0</v>
      </c>
      <c r="K550" s="44">
        <v>6513</v>
      </c>
      <c r="L550" s="44">
        <v>723</v>
      </c>
      <c r="M550" s="13">
        <f t="shared" si="61"/>
        <v>111.0087517273146</v>
      </c>
      <c r="N550" s="30"/>
      <c r="O550" s="30"/>
      <c r="P550" s="30"/>
      <c r="Q550" s="30"/>
      <c r="R550" s="30"/>
      <c r="S550" s="30"/>
      <c r="T550" s="30"/>
    </row>
    <row r="551" spans="1:23" ht="12.75" customHeight="1">
      <c r="A551" s="85">
        <v>7</v>
      </c>
      <c r="B551" s="16" t="s">
        <v>42</v>
      </c>
      <c r="C551" s="16" t="s">
        <v>35</v>
      </c>
      <c r="D551" s="29">
        <v>40695</v>
      </c>
      <c r="E551" s="44">
        <f t="shared" si="63"/>
        <v>29625</v>
      </c>
      <c r="F551" s="44">
        <f t="shared" si="64"/>
        <v>3287</v>
      </c>
      <c r="G551" s="13">
        <f t="shared" si="60"/>
        <v>110.9535864978903</v>
      </c>
      <c r="H551" s="44">
        <v>11000</v>
      </c>
      <c r="I551" s="44">
        <v>1079</v>
      </c>
      <c r="J551" s="13">
        <f t="shared" si="62"/>
        <v>98.090909090909093</v>
      </c>
      <c r="K551" s="44">
        <v>9409</v>
      </c>
      <c r="L551" s="44">
        <v>1011</v>
      </c>
      <c r="M551" s="13">
        <f t="shared" si="61"/>
        <v>107.45031352959931</v>
      </c>
      <c r="N551" s="30"/>
      <c r="O551" s="30"/>
      <c r="P551" s="30"/>
      <c r="Q551" s="30"/>
      <c r="R551" s="30"/>
      <c r="S551" s="30"/>
      <c r="T551" s="30"/>
    </row>
    <row r="552" spans="1:23" ht="12.75" customHeight="1">
      <c r="A552" s="85">
        <v>8</v>
      </c>
      <c r="B552" s="16" t="s">
        <v>42</v>
      </c>
      <c r="C552" s="16" t="s">
        <v>35</v>
      </c>
      <c r="D552" s="29">
        <v>40725</v>
      </c>
      <c r="E552" s="44">
        <f t="shared" si="63"/>
        <v>31216</v>
      </c>
      <c r="F552" s="44">
        <f t="shared" si="64"/>
        <v>3355</v>
      </c>
      <c r="G552" s="13">
        <f t="shared" si="60"/>
        <v>107.47693490517683</v>
      </c>
      <c r="H552" s="44">
        <v>0</v>
      </c>
      <c r="I552" s="44">
        <v>0</v>
      </c>
      <c r="J552" s="13">
        <f t="shared" si="62"/>
        <v>0</v>
      </c>
      <c r="K552" s="44">
        <v>11866</v>
      </c>
      <c r="L552" s="44">
        <v>1275</v>
      </c>
      <c r="M552" s="13">
        <f t="shared" si="61"/>
        <v>107.44985673352436</v>
      </c>
      <c r="N552" s="30"/>
      <c r="O552" s="30"/>
      <c r="P552" s="30"/>
      <c r="Q552" s="30"/>
      <c r="R552" s="30"/>
      <c r="S552" s="30"/>
      <c r="T552" s="30"/>
    </row>
    <row r="553" spans="1:23" ht="12.75" customHeight="1">
      <c r="A553" s="85">
        <v>9</v>
      </c>
      <c r="B553" s="16" t="s">
        <v>42</v>
      </c>
      <c r="C553" s="16" t="s">
        <v>35</v>
      </c>
      <c r="D553" s="29">
        <v>40756</v>
      </c>
      <c r="E553" s="44">
        <f t="shared" si="63"/>
        <v>19351</v>
      </c>
      <c r="F553" s="44">
        <f t="shared" si="64"/>
        <v>2080</v>
      </c>
      <c r="G553" s="13">
        <f t="shared" si="60"/>
        <v>107.48798511704821</v>
      </c>
      <c r="H553" s="44">
        <v>11000</v>
      </c>
      <c r="I553" s="44">
        <v>1079</v>
      </c>
      <c r="J553" s="13">
        <f t="shared" si="62"/>
        <v>98.090909090909093</v>
      </c>
      <c r="K553" s="44">
        <v>14143</v>
      </c>
      <c r="L553" s="44">
        <v>1472</v>
      </c>
      <c r="M553" s="13">
        <f t="shared" si="61"/>
        <v>104.07975677013364</v>
      </c>
      <c r="N553" s="30"/>
      <c r="O553" s="30"/>
      <c r="P553" s="30"/>
      <c r="Q553" s="30"/>
      <c r="R553" s="30"/>
      <c r="S553" s="30"/>
      <c r="T553" s="30"/>
    </row>
    <row r="554" spans="1:23" ht="12.75" customHeight="1">
      <c r="A554" s="85">
        <v>10</v>
      </c>
      <c r="B554" s="16" t="s">
        <v>42</v>
      </c>
      <c r="C554" s="16" t="s">
        <v>35</v>
      </c>
      <c r="D554" s="29">
        <v>40787</v>
      </c>
      <c r="E554" s="44">
        <f t="shared" si="63"/>
        <v>16208</v>
      </c>
      <c r="F554" s="44">
        <f t="shared" si="64"/>
        <v>1687</v>
      </c>
      <c r="G554" s="13">
        <f t="shared" si="60"/>
        <v>104.08440276406712</v>
      </c>
      <c r="H554" s="44">
        <v>10999</v>
      </c>
      <c r="I554" s="44">
        <v>1079</v>
      </c>
      <c r="J554" s="13">
        <f t="shared" si="62"/>
        <v>98.099827257023364</v>
      </c>
      <c r="K554" s="44">
        <v>10248</v>
      </c>
      <c r="L554" s="44">
        <v>1042</v>
      </c>
      <c r="M554" s="13">
        <f t="shared" si="61"/>
        <v>101.67837626854021</v>
      </c>
      <c r="N554" s="30"/>
      <c r="O554" s="30"/>
      <c r="P554" s="30"/>
      <c r="Q554" s="30"/>
      <c r="R554" s="30"/>
      <c r="S554" s="30"/>
      <c r="T554" s="30"/>
    </row>
    <row r="555" spans="1:23" ht="12.75" customHeight="1">
      <c r="A555" s="85">
        <v>11</v>
      </c>
      <c r="B555" s="16" t="s">
        <v>42</v>
      </c>
      <c r="C555" s="16" t="s">
        <v>35</v>
      </c>
      <c r="D555" s="29">
        <v>40817</v>
      </c>
      <c r="E555" s="44">
        <f t="shared" si="63"/>
        <v>16959</v>
      </c>
      <c r="F555" s="44">
        <f t="shared" si="64"/>
        <v>1724</v>
      </c>
      <c r="G555" s="13">
        <f t="shared" si="60"/>
        <v>101.65693731941742</v>
      </c>
      <c r="H555" s="44">
        <v>0</v>
      </c>
      <c r="I555" s="44">
        <v>0</v>
      </c>
      <c r="J555" s="13">
        <f t="shared" si="62"/>
        <v>0</v>
      </c>
      <c r="K555" s="44">
        <v>3996</v>
      </c>
      <c r="L555" s="44">
        <v>406</v>
      </c>
      <c r="M555" s="13">
        <f t="shared" si="61"/>
        <v>101.6016016016016</v>
      </c>
      <c r="N555" s="30"/>
      <c r="O555" s="30"/>
      <c r="P555" s="30"/>
      <c r="Q555" s="30"/>
      <c r="R555" s="30"/>
      <c r="S555" s="30"/>
      <c r="T555" s="30"/>
    </row>
    <row r="556" spans="1:23" ht="12.75" customHeight="1">
      <c r="A556" s="85">
        <v>12</v>
      </c>
      <c r="B556" s="16" t="s">
        <v>42</v>
      </c>
      <c r="C556" s="16" t="s">
        <v>35</v>
      </c>
      <c r="D556" s="29">
        <v>40848</v>
      </c>
      <c r="E556" s="44">
        <f t="shared" si="63"/>
        <v>12964</v>
      </c>
      <c r="F556" s="44">
        <f t="shared" si="64"/>
        <v>1318</v>
      </c>
      <c r="G556" s="13">
        <f t="shared" si="60"/>
        <v>101.66615242209194</v>
      </c>
      <c r="H556" s="44">
        <v>0</v>
      </c>
      <c r="I556" s="44">
        <v>0</v>
      </c>
      <c r="J556" s="13">
        <f t="shared" si="62"/>
        <v>0</v>
      </c>
      <c r="K556" s="44">
        <v>1387</v>
      </c>
      <c r="L556" s="44">
        <v>141</v>
      </c>
      <c r="M556" s="13">
        <f t="shared" si="61"/>
        <v>101.65825522710887</v>
      </c>
      <c r="N556" s="30"/>
      <c r="O556" s="30"/>
      <c r="P556" s="30"/>
      <c r="Q556" s="30"/>
      <c r="R556" s="30"/>
      <c r="S556" s="30"/>
      <c r="T556" s="30"/>
    </row>
    <row r="557" spans="1:23" ht="12.75" customHeight="1">
      <c r="A557" s="85">
        <v>13</v>
      </c>
      <c r="B557" s="16" t="s">
        <v>42</v>
      </c>
      <c r="C557" s="16" t="s">
        <v>35</v>
      </c>
      <c r="D557" s="29">
        <v>40878</v>
      </c>
      <c r="E557" s="44">
        <f t="shared" si="63"/>
        <v>11577</v>
      </c>
      <c r="F557" s="44">
        <f t="shared" si="64"/>
        <v>1177</v>
      </c>
      <c r="G557" s="13">
        <f t="shared" si="60"/>
        <v>101.66709855748466</v>
      </c>
      <c r="H557" s="44">
        <v>11000</v>
      </c>
      <c r="I557" s="44">
        <v>1082</v>
      </c>
      <c r="J557" s="13">
        <f t="shared" si="62"/>
        <v>98.36363636363636</v>
      </c>
      <c r="K557" s="44">
        <v>577</v>
      </c>
      <c r="L557" s="44">
        <v>58</v>
      </c>
      <c r="M557" s="13">
        <f t="shared" si="61"/>
        <v>100.51993067590988</v>
      </c>
      <c r="N557" s="30"/>
      <c r="O557" s="30"/>
      <c r="P557" s="30"/>
      <c r="Q557" s="30"/>
      <c r="R557" s="30"/>
      <c r="S557" s="30"/>
      <c r="T557" s="30"/>
    </row>
    <row r="558" spans="1:23" ht="12.75" customHeight="1">
      <c r="N558" s="30"/>
      <c r="O558" s="30"/>
      <c r="P558" s="30"/>
      <c r="Q558" s="30"/>
      <c r="R558" s="30"/>
      <c r="S558" s="30"/>
      <c r="T558" s="30"/>
    </row>
    <row r="559" spans="1:23" ht="12.75" customHeight="1">
      <c r="N559" s="30"/>
      <c r="O559" s="30"/>
      <c r="P559" s="30"/>
      <c r="Q559" s="30"/>
      <c r="R559" s="30"/>
      <c r="S559" s="30"/>
      <c r="T559" s="30"/>
    </row>
    <row r="560" spans="1:23" ht="12.75" customHeight="1">
      <c r="N560" s="30"/>
      <c r="O560" s="30"/>
      <c r="P560" s="30"/>
      <c r="Q560" s="30"/>
      <c r="R560" s="30"/>
      <c r="S560" s="30"/>
      <c r="T560" s="30"/>
    </row>
    <row r="561" spans="1:20" ht="12.75" customHeight="1">
      <c r="N561" s="30"/>
      <c r="O561" s="30"/>
      <c r="P561" s="30"/>
      <c r="Q561" s="30"/>
      <c r="R561" s="30"/>
      <c r="S561" s="30"/>
      <c r="T561" s="30"/>
    </row>
    <row r="562" spans="1:20" ht="12.75" customHeight="1">
      <c r="N562" s="30"/>
      <c r="O562" s="30"/>
      <c r="P562" s="30"/>
      <c r="Q562" s="30"/>
      <c r="R562" s="30"/>
      <c r="S562" s="30"/>
      <c r="T562" s="30"/>
    </row>
    <row r="563" spans="1:20" ht="12.75" customHeight="1">
      <c r="N563" s="30"/>
      <c r="O563" s="30"/>
      <c r="P563" s="30"/>
      <c r="Q563" s="30"/>
      <c r="R563" s="30"/>
      <c r="S563" s="30"/>
      <c r="T563" s="30"/>
    </row>
    <row r="564" spans="1:20" ht="12.75" customHeight="1">
      <c r="N564" s="30"/>
      <c r="O564" s="30"/>
      <c r="P564" s="30"/>
      <c r="Q564" s="30"/>
      <c r="R564" s="30"/>
      <c r="S564" s="30"/>
      <c r="T564" s="30"/>
    </row>
    <row r="565" spans="1:20" ht="12.75" customHeight="1">
      <c r="N565" s="30"/>
      <c r="O565" s="30"/>
      <c r="P565" s="30"/>
      <c r="Q565" s="30"/>
      <c r="R565" s="30"/>
      <c r="S565" s="30"/>
      <c r="T565" s="30"/>
    </row>
    <row r="566" spans="1:20" ht="12.75" customHeight="1">
      <c r="N566" s="30"/>
      <c r="O566" s="30"/>
      <c r="P566" s="30"/>
      <c r="Q566" s="30"/>
      <c r="R566" s="30"/>
      <c r="S566" s="30"/>
      <c r="T566" s="30"/>
    </row>
    <row r="567" spans="1:20" ht="12.75" customHeight="1">
      <c r="N567" s="30"/>
      <c r="O567" s="30"/>
      <c r="P567" s="30"/>
      <c r="Q567" s="30"/>
      <c r="R567" s="30"/>
      <c r="S567" s="30"/>
      <c r="T567" s="30"/>
    </row>
    <row r="568" spans="1:20" ht="12.75" customHeight="1">
      <c r="N568" s="30"/>
      <c r="O568" s="30"/>
      <c r="P568" s="30"/>
      <c r="Q568" s="30"/>
      <c r="R568" s="30"/>
      <c r="S568" s="30"/>
      <c r="T568" s="30"/>
    </row>
    <row r="569" spans="1:20" ht="12.75" customHeight="1">
      <c r="N569" s="30"/>
      <c r="O569" s="30"/>
      <c r="P569" s="30"/>
      <c r="Q569" s="30"/>
      <c r="R569" s="30"/>
      <c r="S569" s="30"/>
      <c r="T569" s="30"/>
    </row>
    <row r="570" spans="1:20" ht="13.5" customHeight="1">
      <c r="A570" s="80" t="s">
        <v>32</v>
      </c>
      <c r="B570" s="9"/>
      <c r="C570" s="10"/>
      <c r="D570" s="11"/>
      <c r="E570" s="40"/>
      <c r="F570" s="40"/>
      <c r="G570" s="9"/>
      <c r="H570" s="40"/>
      <c r="I570" s="40"/>
      <c r="J570" s="9"/>
      <c r="K570" s="40"/>
      <c r="L570" s="40"/>
      <c r="M570" s="12" t="s">
        <v>33</v>
      </c>
      <c r="N570" s="30"/>
      <c r="O570" s="30"/>
      <c r="P570" s="30"/>
      <c r="Q570" s="30"/>
      <c r="R570" s="30"/>
      <c r="S570" s="30"/>
      <c r="T570" s="30"/>
    </row>
    <row r="571" spans="1:20" ht="12.75" customHeight="1">
      <c r="A571" s="79" t="s">
        <v>0</v>
      </c>
      <c r="B571" s="14"/>
      <c r="C571" s="15"/>
      <c r="D571" s="7"/>
      <c r="E571" s="39"/>
      <c r="F571" s="39" t="s">
        <v>1</v>
      </c>
      <c r="G571" s="14"/>
      <c r="H571" s="39"/>
      <c r="I571" s="39"/>
      <c r="J571" s="14"/>
      <c r="K571" s="39"/>
      <c r="L571" s="39" t="s">
        <v>142</v>
      </c>
      <c r="M571" s="14"/>
      <c r="N571" s="30"/>
      <c r="O571" s="30"/>
      <c r="P571" s="30"/>
      <c r="Q571" s="30"/>
      <c r="R571" s="30"/>
      <c r="S571" s="30"/>
      <c r="T571" s="30"/>
    </row>
    <row r="572" spans="1:20" ht="15" customHeight="1">
      <c r="A572" s="80" t="s">
        <v>2</v>
      </c>
      <c r="B572" s="9"/>
      <c r="C572" s="9"/>
      <c r="D572" s="9"/>
      <c r="E572" s="40"/>
      <c r="F572" s="87" t="s">
        <v>3</v>
      </c>
      <c r="G572" s="87"/>
      <c r="H572" s="87"/>
      <c r="I572" s="87"/>
      <c r="J572" s="9" t="s">
        <v>4</v>
      </c>
      <c r="K572" s="40"/>
      <c r="L572" s="40"/>
      <c r="M572" s="9"/>
      <c r="N572" s="30"/>
      <c r="O572" s="30"/>
      <c r="P572" s="30"/>
      <c r="Q572" s="30"/>
      <c r="R572" s="30"/>
      <c r="S572" s="30"/>
      <c r="T572" s="30"/>
    </row>
    <row r="573" spans="1:20">
      <c r="A573" s="81"/>
      <c r="B573" s="1"/>
      <c r="C573" s="1"/>
      <c r="D573" s="1"/>
      <c r="E573" s="41"/>
      <c r="F573" s="88"/>
      <c r="G573" s="88"/>
      <c r="H573" s="88"/>
      <c r="I573" s="88"/>
      <c r="J573" s="14"/>
      <c r="K573" s="41" t="s">
        <v>5</v>
      </c>
      <c r="L573" s="41"/>
      <c r="M573" s="1"/>
      <c r="N573" s="30"/>
      <c r="O573" s="30"/>
      <c r="P573" s="30"/>
      <c r="Q573" s="30"/>
      <c r="R573" s="30"/>
      <c r="S573" s="30"/>
      <c r="T573" s="30"/>
    </row>
    <row r="574" spans="1:20">
      <c r="A574" s="81" t="s">
        <v>54</v>
      </c>
      <c r="B574" s="1"/>
      <c r="C574" s="77"/>
      <c r="D574" s="2"/>
      <c r="E574" s="41"/>
      <c r="F574" s="88"/>
      <c r="G574" s="88"/>
      <c r="H574" s="88"/>
      <c r="I574" s="88"/>
      <c r="J574" s="15" t="s">
        <v>40</v>
      </c>
      <c r="K574" s="41" t="s">
        <v>6</v>
      </c>
      <c r="L574" s="41"/>
      <c r="M574" s="1"/>
      <c r="N574" s="30"/>
      <c r="O574" s="30"/>
      <c r="P574" s="30"/>
      <c r="Q574" s="30"/>
      <c r="R574" s="30"/>
      <c r="S574" s="30"/>
      <c r="T574" s="30"/>
    </row>
    <row r="575" spans="1:20">
      <c r="A575" s="81"/>
      <c r="B575" s="1"/>
      <c r="C575" s="77"/>
      <c r="D575" s="2"/>
      <c r="E575" s="41"/>
      <c r="F575" s="88"/>
      <c r="G575" s="88"/>
      <c r="H575" s="88"/>
      <c r="I575" s="88"/>
      <c r="J575" s="15"/>
      <c r="K575" s="41" t="s">
        <v>55</v>
      </c>
      <c r="L575" s="41"/>
      <c r="M575" s="1"/>
      <c r="N575" s="30"/>
      <c r="O575" s="30"/>
      <c r="P575" s="30"/>
      <c r="Q575" s="30"/>
      <c r="R575" s="30"/>
      <c r="S575" s="30"/>
      <c r="T575" s="30"/>
    </row>
    <row r="576" spans="1:20">
      <c r="A576" s="79" t="s">
        <v>53</v>
      </c>
      <c r="B576" s="14"/>
      <c r="C576" s="15"/>
      <c r="D576" s="7"/>
      <c r="E576" s="39"/>
      <c r="F576" s="89"/>
      <c r="G576" s="89"/>
      <c r="H576" s="89"/>
      <c r="I576" s="89"/>
      <c r="J576" s="3" t="s">
        <v>158</v>
      </c>
      <c r="K576" s="39"/>
      <c r="L576" s="39"/>
      <c r="M576" s="14"/>
      <c r="N576" s="30"/>
      <c r="O576" s="30"/>
      <c r="P576" s="30"/>
      <c r="Q576" s="30"/>
      <c r="R576" s="30"/>
      <c r="S576" s="30"/>
      <c r="T576" s="30"/>
    </row>
    <row r="577" spans="1:20" ht="12.75" customHeight="1">
      <c r="A577" s="80"/>
      <c r="B577" s="9"/>
      <c r="C577" s="10"/>
      <c r="D577" s="11"/>
      <c r="E577" s="40"/>
      <c r="F577" s="42"/>
      <c r="G577" s="4"/>
      <c r="H577" s="42"/>
      <c r="I577" s="42"/>
      <c r="J577" s="9"/>
      <c r="K577" s="40"/>
      <c r="L577" s="40"/>
      <c r="M577" s="9"/>
      <c r="N577" s="30"/>
      <c r="O577" s="30"/>
      <c r="P577" s="30"/>
      <c r="Q577" s="30"/>
      <c r="R577" s="30"/>
      <c r="S577" s="30"/>
      <c r="T577" s="30"/>
    </row>
    <row r="578" spans="1:20" ht="12.75" customHeight="1">
      <c r="A578" s="82" t="s">
        <v>7</v>
      </c>
      <c r="B578" s="5" t="s">
        <v>8</v>
      </c>
      <c r="C578" s="5" t="s">
        <v>9</v>
      </c>
      <c r="D578" s="5" t="s">
        <v>10</v>
      </c>
      <c r="E578" s="43" t="s">
        <v>11</v>
      </c>
      <c r="F578" s="43" t="s">
        <v>12</v>
      </c>
      <c r="G578" s="5" t="s">
        <v>13</v>
      </c>
      <c r="H578" s="43" t="s">
        <v>14</v>
      </c>
      <c r="I578" s="43" t="s">
        <v>15</v>
      </c>
      <c r="J578" s="5" t="s">
        <v>16</v>
      </c>
      <c r="K578" s="43" t="s">
        <v>17</v>
      </c>
      <c r="L578" s="43" t="s">
        <v>18</v>
      </c>
      <c r="M578" s="5" t="s">
        <v>19</v>
      </c>
      <c r="N578" s="30"/>
      <c r="O578" s="30"/>
      <c r="P578" s="30"/>
      <c r="Q578" s="30"/>
      <c r="R578" s="30"/>
      <c r="S578" s="30"/>
      <c r="T578" s="30"/>
    </row>
    <row r="579" spans="1:20" ht="12.75" customHeight="1">
      <c r="B579" s="77"/>
      <c r="D579" s="17"/>
      <c r="E579" s="44"/>
      <c r="F579" s="44"/>
      <c r="G579" s="16"/>
      <c r="H579" s="44"/>
      <c r="I579" s="44"/>
      <c r="J579" s="16"/>
      <c r="K579" s="44"/>
      <c r="L579" s="44"/>
      <c r="M579" s="16"/>
      <c r="N579" s="30"/>
      <c r="O579" s="30"/>
      <c r="P579" s="30"/>
      <c r="Q579" s="30"/>
      <c r="R579" s="30"/>
      <c r="S579" s="30"/>
      <c r="T579" s="30"/>
    </row>
    <row r="580" spans="1:20" ht="12.75" customHeight="1">
      <c r="B580" s="16"/>
      <c r="E580" s="90" t="s">
        <v>37</v>
      </c>
      <c r="F580" s="90"/>
      <c r="G580" s="90"/>
      <c r="H580" s="90" t="s">
        <v>38</v>
      </c>
      <c r="I580" s="90"/>
      <c r="J580" s="90"/>
      <c r="K580" s="90" t="s">
        <v>39</v>
      </c>
      <c r="L580" s="90"/>
      <c r="M580" s="90"/>
      <c r="N580" s="30"/>
      <c r="O580" s="30"/>
      <c r="P580" s="30"/>
      <c r="Q580" s="30"/>
      <c r="R580" s="30"/>
      <c r="S580" s="30"/>
      <c r="T580" s="30"/>
    </row>
    <row r="581" spans="1:20" ht="12.75" customHeight="1">
      <c r="B581" s="16"/>
      <c r="E581" s="45" t="s">
        <v>23</v>
      </c>
      <c r="F581" s="45"/>
      <c r="G581" s="6"/>
      <c r="H581" s="45" t="s">
        <v>24</v>
      </c>
      <c r="I581" s="45"/>
      <c r="J581" s="6"/>
      <c r="K581" s="45" t="s">
        <v>24</v>
      </c>
      <c r="L581" s="45"/>
      <c r="M581" s="6"/>
      <c r="N581" s="30"/>
      <c r="O581" s="30"/>
      <c r="P581" s="30"/>
      <c r="Q581" s="30"/>
      <c r="R581" s="30"/>
      <c r="S581" s="30"/>
      <c r="T581" s="30"/>
    </row>
    <row r="582" spans="1:20" ht="28.5" customHeight="1">
      <c r="A582" s="84" t="s">
        <v>25</v>
      </c>
      <c r="B582" s="15" t="s">
        <v>26</v>
      </c>
      <c r="C582" s="15" t="s">
        <v>27</v>
      </c>
      <c r="D582" s="7" t="s">
        <v>28</v>
      </c>
      <c r="E582" s="46" t="s">
        <v>29</v>
      </c>
      <c r="F582" s="47" t="s">
        <v>30</v>
      </c>
      <c r="G582" s="15" t="s">
        <v>31</v>
      </c>
      <c r="H582" s="46" t="s">
        <v>29</v>
      </c>
      <c r="I582" s="47" t="s">
        <v>30</v>
      </c>
      <c r="J582" s="15" t="s">
        <v>31</v>
      </c>
      <c r="K582" s="46" t="s">
        <v>29</v>
      </c>
      <c r="L582" s="47" t="s">
        <v>30</v>
      </c>
      <c r="M582" s="15" t="s">
        <v>31</v>
      </c>
      <c r="N582" s="30"/>
      <c r="O582" s="30"/>
      <c r="P582" s="30"/>
      <c r="Q582" s="30"/>
      <c r="R582" s="30"/>
      <c r="S582" s="30"/>
      <c r="T582" s="30"/>
    </row>
    <row r="583" spans="1:20" ht="12.75" customHeight="1">
      <c r="A583" s="85">
        <v>1</v>
      </c>
      <c r="B583" s="16" t="s">
        <v>42</v>
      </c>
      <c r="C583" s="16" t="s">
        <v>35</v>
      </c>
      <c r="D583" s="29">
        <v>40513</v>
      </c>
      <c r="E583" s="44">
        <v>0</v>
      </c>
      <c r="F583" s="44">
        <v>0</v>
      </c>
      <c r="G583" s="13">
        <v>0</v>
      </c>
      <c r="H583" s="44">
        <v>0</v>
      </c>
      <c r="I583" s="44">
        <v>0</v>
      </c>
      <c r="J583" s="13">
        <v>0</v>
      </c>
      <c r="K583" s="44">
        <f>E545+H545-K545-E583+H583</f>
        <v>19891</v>
      </c>
      <c r="L583" s="44">
        <f t="shared" ref="L583" si="65">F545+I545-L545-F583+I583</f>
        <v>2600</v>
      </c>
      <c r="M583" s="13">
        <f t="shared" ref="M583:M595" si="66">L583*1000/K583</f>
        <v>130.71238248454074</v>
      </c>
      <c r="N583" s="30"/>
      <c r="O583" s="30"/>
      <c r="P583" s="30"/>
      <c r="Q583" s="30"/>
      <c r="R583" s="30"/>
      <c r="S583" s="30"/>
      <c r="T583" s="30"/>
    </row>
    <row r="584" spans="1:20" ht="12.75" customHeight="1">
      <c r="A584" s="85">
        <v>2</v>
      </c>
      <c r="B584" s="16" t="s">
        <v>42</v>
      </c>
      <c r="C584" s="16" t="s">
        <v>35</v>
      </c>
      <c r="D584" s="29">
        <v>40544</v>
      </c>
      <c r="E584" s="44">
        <v>0</v>
      </c>
      <c r="F584" s="44">
        <v>0</v>
      </c>
      <c r="G584" s="13">
        <v>0</v>
      </c>
      <c r="H584" s="44">
        <v>0</v>
      </c>
      <c r="I584" s="44">
        <v>0</v>
      </c>
      <c r="J584" s="13">
        <v>0</v>
      </c>
      <c r="K584" s="44">
        <v>26691</v>
      </c>
      <c r="L584" s="44">
        <v>3107</v>
      </c>
      <c r="M584" s="13">
        <f t="shared" si="66"/>
        <v>116.40627927016597</v>
      </c>
      <c r="N584" s="30"/>
      <c r="O584" s="30"/>
      <c r="P584" s="30"/>
      <c r="Q584" s="30"/>
      <c r="R584" s="30"/>
      <c r="S584" s="30"/>
      <c r="T584" s="30"/>
    </row>
    <row r="585" spans="1:20" ht="12.75" customHeight="1">
      <c r="A585" s="85">
        <v>3</v>
      </c>
      <c r="B585" s="16" t="s">
        <v>42</v>
      </c>
      <c r="C585" s="16" t="s">
        <v>35</v>
      </c>
      <c r="D585" s="29">
        <v>40575</v>
      </c>
      <c r="E585" s="44">
        <v>0</v>
      </c>
      <c r="F585" s="44">
        <v>0</v>
      </c>
      <c r="G585" s="13">
        <v>0</v>
      </c>
      <c r="H585" s="44">
        <v>0</v>
      </c>
      <c r="I585" s="44">
        <v>0</v>
      </c>
      <c r="J585" s="13">
        <v>0</v>
      </c>
      <c r="K585" s="44">
        <v>37691</v>
      </c>
      <c r="L585" s="44">
        <v>4182</v>
      </c>
      <c r="M585" s="13">
        <f t="shared" si="66"/>
        <v>110.95486986283197</v>
      </c>
      <c r="N585" s="30"/>
      <c r="O585" s="30"/>
      <c r="P585" s="30"/>
      <c r="Q585" s="30"/>
      <c r="R585" s="30"/>
      <c r="S585" s="30"/>
      <c r="T585" s="30"/>
    </row>
    <row r="586" spans="1:20" ht="12.75" customHeight="1">
      <c r="A586" s="85">
        <v>4</v>
      </c>
      <c r="B586" s="16" t="s">
        <v>42</v>
      </c>
      <c r="C586" s="16" t="s">
        <v>35</v>
      </c>
      <c r="D586" s="29">
        <v>40603</v>
      </c>
      <c r="E586" s="44">
        <v>0</v>
      </c>
      <c r="F586" s="44">
        <v>0</v>
      </c>
      <c r="G586" s="13">
        <v>0</v>
      </c>
      <c r="H586" s="44">
        <v>0</v>
      </c>
      <c r="I586" s="44">
        <v>0</v>
      </c>
      <c r="J586" s="13">
        <v>0</v>
      </c>
      <c r="K586" s="44">
        <v>36311</v>
      </c>
      <c r="L586" s="44">
        <v>4029</v>
      </c>
      <c r="M586" s="13">
        <f t="shared" si="66"/>
        <v>110.95811186692738</v>
      </c>
      <c r="N586" s="30"/>
      <c r="O586" s="30"/>
      <c r="P586" s="30"/>
      <c r="Q586" s="30"/>
      <c r="R586" s="30"/>
      <c r="S586" s="30"/>
      <c r="T586" s="30"/>
    </row>
    <row r="587" spans="1:20" ht="12.75" customHeight="1">
      <c r="A587" s="85">
        <v>5</v>
      </c>
      <c r="B587" s="16" t="s">
        <v>42</v>
      </c>
      <c r="C587" s="16" t="s">
        <v>35</v>
      </c>
      <c r="D587" s="29">
        <v>40634</v>
      </c>
      <c r="E587" s="44">
        <v>0</v>
      </c>
      <c r="F587" s="44">
        <v>0</v>
      </c>
      <c r="G587" s="13">
        <v>0</v>
      </c>
      <c r="H587" s="44">
        <v>0</v>
      </c>
      <c r="I587" s="44">
        <v>0</v>
      </c>
      <c r="J587" s="13">
        <v>0</v>
      </c>
      <c r="K587" s="44">
        <v>36139</v>
      </c>
      <c r="L587" s="44">
        <v>4010</v>
      </c>
      <c r="M587" s="13">
        <f t="shared" si="66"/>
        <v>110.96045823072028</v>
      </c>
      <c r="N587" s="30"/>
      <c r="O587" s="30"/>
      <c r="P587" s="30"/>
      <c r="Q587" s="30"/>
      <c r="R587" s="30"/>
      <c r="S587" s="30"/>
      <c r="T587" s="30"/>
    </row>
    <row r="588" spans="1:20" ht="12.75" customHeight="1">
      <c r="A588" s="85">
        <v>6</v>
      </c>
      <c r="B588" s="16" t="s">
        <v>42</v>
      </c>
      <c r="C588" s="16" t="s">
        <v>35</v>
      </c>
      <c r="D588" s="29">
        <v>40664</v>
      </c>
      <c r="E588" s="44">
        <v>1</v>
      </c>
      <c r="F588" s="44">
        <v>0</v>
      </c>
      <c r="G588" s="13">
        <v>0</v>
      </c>
      <c r="H588" s="44">
        <v>0</v>
      </c>
      <c r="I588" s="44">
        <v>0</v>
      </c>
      <c r="J588" s="13">
        <v>0</v>
      </c>
      <c r="K588" s="44">
        <v>29625</v>
      </c>
      <c r="L588" s="44">
        <v>3287</v>
      </c>
      <c r="M588" s="13">
        <f t="shared" si="66"/>
        <v>110.9535864978903</v>
      </c>
      <c r="N588" s="30"/>
      <c r="O588" s="30"/>
      <c r="P588" s="30"/>
      <c r="Q588" s="30"/>
      <c r="R588" s="30"/>
      <c r="S588" s="30"/>
      <c r="T588" s="30"/>
    </row>
    <row r="589" spans="1:20" ht="12.75" customHeight="1">
      <c r="A589" s="85">
        <v>7</v>
      </c>
      <c r="B589" s="16" t="s">
        <v>42</v>
      </c>
      <c r="C589" s="16" t="s">
        <v>35</v>
      </c>
      <c r="D589" s="29">
        <v>40695</v>
      </c>
      <c r="E589" s="44">
        <v>0</v>
      </c>
      <c r="F589" s="44">
        <v>0</v>
      </c>
      <c r="G589" s="13">
        <v>0</v>
      </c>
      <c r="H589" s="44">
        <v>0</v>
      </c>
      <c r="I589" s="44">
        <v>0</v>
      </c>
      <c r="J589" s="13">
        <v>0</v>
      </c>
      <c r="K589" s="44">
        <v>31216</v>
      </c>
      <c r="L589" s="44">
        <v>3355</v>
      </c>
      <c r="M589" s="13">
        <f t="shared" si="66"/>
        <v>107.47693490517683</v>
      </c>
      <c r="N589" s="30"/>
      <c r="O589" s="30"/>
      <c r="P589" s="30"/>
      <c r="Q589" s="30"/>
      <c r="R589" s="30"/>
      <c r="S589" s="30"/>
      <c r="T589" s="30"/>
    </row>
    <row r="590" spans="1:20" ht="12.75" customHeight="1">
      <c r="A590" s="85">
        <v>8</v>
      </c>
      <c r="B590" s="16" t="s">
        <v>42</v>
      </c>
      <c r="C590" s="16" t="s">
        <v>35</v>
      </c>
      <c r="D590" s="29">
        <v>40725</v>
      </c>
      <c r="E590" s="44">
        <v>0</v>
      </c>
      <c r="F590" s="44">
        <v>0</v>
      </c>
      <c r="G590" s="13">
        <v>0</v>
      </c>
      <c r="H590" s="44">
        <v>1</v>
      </c>
      <c r="I590" s="44">
        <v>0</v>
      </c>
      <c r="J590" s="13">
        <v>0</v>
      </c>
      <c r="K590" s="44">
        <v>19351</v>
      </c>
      <c r="L590" s="44">
        <v>2080</v>
      </c>
      <c r="M590" s="13">
        <f t="shared" si="66"/>
        <v>107.48798511704821</v>
      </c>
      <c r="N590" s="30"/>
      <c r="O590" s="30"/>
      <c r="P590" s="30"/>
      <c r="Q590" s="30"/>
      <c r="R590" s="30"/>
      <c r="S590" s="30"/>
      <c r="T590" s="30"/>
    </row>
    <row r="591" spans="1:20" ht="12.75" customHeight="1">
      <c r="A591" s="85">
        <v>9</v>
      </c>
      <c r="B591" s="16" t="s">
        <v>42</v>
      </c>
      <c r="C591" s="16" t="s">
        <v>35</v>
      </c>
      <c r="D591" s="29">
        <v>40756</v>
      </c>
      <c r="E591" s="44">
        <v>0</v>
      </c>
      <c r="F591" s="44">
        <v>0</v>
      </c>
      <c r="G591" s="13">
        <v>0</v>
      </c>
      <c r="H591" s="44">
        <v>0</v>
      </c>
      <c r="I591" s="44">
        <v>0</v>
      </c>
      <c r="J591" s="13">
        <v>0</v>
      </c>
      <c r="K591" s="44">
        <v>16208</v>
      </c>
      <c r="L591" s="44">
        <v>1687</v>
      </c>
      <c r="M591" s="13">
        <f t="shared" si="66"/>
        <v>104.08440276406712</v>
      </c>
      <c r="N591" s="30"/>
      <c r="O591" s="30"/>
      <c r="P591" s="30"/>
      <c r="Q591" s="30"/>
      <c r="R591" s="30"/>
      <c r="S591" s="30"/>
      <c r="T591" s="30"/>
    </row>
    <row r="592" spans="1:20" ht="12.75" customHeight="1">
      <c r="A592" s="85">
        <v>10</v>
      </c>
      <c r="B592" s="16" t="s">
        <v>42</v>
      </c>
      <c r="C592" s="16" t="s">
        <v>35</v>
      </c>
      <c r="D592" s="29">
        <v>40787</v>
      </c>
      <c r="E592" s="44">
        <v>0</v>
      </c>
      <c r="F592" s="44">
        <v>0</v>
      </c>
      <c r="G592" s="13">
        <v>0</v>
      </c>
      <c r="H592" s="44">
        <v>0</v>
      </c>
      <c r="I592" s="44">
        <v>0</v>
      </c>
      <c r="J592" s="13">
        <v>0</v>
      </c>
      <c r="K592" s="44">
        <v>16959</v>
      </c>
      <c r="L592" s="44">
        <v>1724</v>
      </c>
      <c r="M592" s="13">
        <f t="shared" si="66"/>
        <v>101.65693731941742</v>
      </c>
      <c r="N592" s="30"/>
      <c r="O592" s="30"/>
      <c r="P592" s="30"/>
      <c r="Q592" s="30"/>
      <c r="R592" s="30"/>
      <c r="S592" s="30"/>
      <c r="T592" s="30"/>
    </row>
    <row r="593" spans="1:20" ht="12.75" customHeight="1">
      <c r="A593" s="85">
        <v>11</v>
      </c>
      <c r="B593" s="16" t="s">
        <v>42</v>
      </c>
      <c r="C593" s="16" t="s">
        <v>35</v>
      </c>
      <c r="D593" s="29">
        <v>40817</v>
      </c>
      <c r="E593" s="44">
        <v>0</v>
      </c>
      <c r="F593" s="44">
        <v>0</v>
      </c>
      <c r="G593" s="13">
        <v>0</v>
      </c>
      <c r="H593" s="44">
        <v>1</v>
      </c>
      <c r="I593" s="44">
        <v>0</v>
      </c>
      <c r="J593" s="13">
        <v>0</v>
      </c>
      <c r="K593" s="44">
        <v>12964</v>
      </c>
      <c r="L593" s="44">
        <v>1318</v>
      </c>
      <c r="M593" s="13">
        <f t="shared" si="66"/>
        <v>101.66615242209194</v>
      </c>
      <c r="N593" s="30"/>
      <c r="O593" s="30"/>
      <c r="P593" s="30"/>
      <c r="Q593" s="30"/>
      <c r="R593" s="30"/>
      <c r="S593" s="30"/>
      <c r="T593" s="30"/>
    </row>
    <row r="594" spans="1:20" ht="12.75" customHeight="1">
      <c r="A594" s="85">
        <v>12</v>
      </c>
      <c r="B594" s="16" t="s">
        <v>42</v>
      </c>
      <c r="C594" s="16" t="s">
        <v>35</v>
      </c>
      <c r="D594" s="29">
        <v>40848</v>
      </c>
      <c r="E594" s="44">
        <v>0</v>
      </c>
      <c r="F594" s="44">
        <v>0</v>
      </c>
      <c r="G594" s="13">
        <v>0</v>
      </c>
      <c r="H594" s="44">
        <v>0</v>
      </c>
      <c r="I594" s="44">
        <v>0</v>
      </c>
      <c r="J594" s="13">
        <v>0</v>
      </c>
      <c r="K594" s="44">
        <v>11577</v>
      </c>
      <c r="L594" s="44">
        <v>1177</v>
      </c>
      <c r="M594" s="13">
        <f t="shared" si="66"/>
        <v>101.66709855748466</v>
      </c>
      <c r="N594" s="30"/>
      <c r="O594" s="30"/>
      <c r="P594" s="30"/>
      <c r="Q594" s="30"/>
      <c r="R594" s="30"/>
      <c r="S594" s="30"/>
      <c r="T594" s="30"/>
    </row>
    <row r="595" spans="1:20" ht="12.75" customHeight="1">
      <c r="A595" s="85">
        <v>13</v>
      </c>
      <c r="B595" s="16" t="s">
        <v>42</v>
      </c>
      <c r="C595" s="16" t="s">
        <v>35</v>
      </c>
      <c r="D595" s="29">
        <v>40878</v>
      </c>
      <c r="E595" s="44">
        <v>0</v>
      </c>
      <c r="F595" s="44">
        <v>0</v>
      </c>
      <c r="G595" s="13">
        <v>0</v>
      </c>
      <c r="H595" s="44">
        <v>0</v>
      </c>
      <c r="I595" s="44">
        <v>0</v>
      </c>
      <c r="J595" s="13">
        <v>0</v>
      </c>
      <c r="K595" s="44">
        <v>22000</v>
      </c>
      <c r="L595" s="44">
        <v>2201</v>
      </c>
      <c r="M595" s="13">
        <f t="shared" si="66"/>
        <v>100.04545454545455</v>
      </c>
      <c r="N595" s="30"/>
      <c r="O595" s="30"/>
      <c r="P595" s="30"/>
      <c r="Q595" s="30"/>
      <c r="R595" s="30"/>
      <c r="S595" s="30"/>
      <c r="T595" s="30"/>
    </row>
    <row r="596" spans="1:20" ht="12.75" customHeight="1">
      <c r="N596" s="30"/>
      <c r="O596" s="30"/>
      <c r="P596" s="30"/>
      <c r="Q596" s="30"/>
      <c r="R596" s="30"/>
      <c r="S596" s="30"/>
      <c r="T596" s="30"/>
    </row>
    <row r="597" spans="1:20" ht="12.75" customHeight="1">
      <c r="A597" s="85">
        <v>14</v>
      </c>
      <c r="B597" s="16" t="s">
        <v>44</v>
      </c>
      <c r="C597" s="16"/>
      <c r="D597" s="29"/>
      <c r="E597" s="44"/>
      <c r="F597" s="44"/>
      <c r="G597" s="13"/>
      <c r="H597" s="44"/>
      <c r="I597" s="44"/>
      <c r="J597" s="13"/>
      <c r="K597" s="44">
        <f>ROUND(SUM(K583:K595),0)</f>
        <v>316623</v>
      </c>
      <c r="L597" s="44">
        <f>ROUND(SUM(L583:L595),0)</f>
        <v>34757</v>
      </c>
      <c r="M597" s="13"/>
      <c r="N597" s="30"/>
      <c r="O597" s="30"/>
      <c r="P597" s="30"/>
      <c r="Q597" s="30"/>
      <c r="R597" s="30"/>
      <c r="S597" s="30"/>
      <c r="T597" s="30"/>
    </row>
    <row r="598" spans="1:20" ht="12.75" customHeight="1">
      <c r="N598" s="30"/>
      <c r="O598" s="30"/>
      <c r="P598" s="30"/>
      <c r="Q598" s="30"/>
      <c r="R598" s="30"/>
      <c r="S598" s="30"/>
      <c r="T598" s="30"/>
    </row>
    <row r="599" spans="1:20" ht="12.75" customHeight="1">
      <c r="A599" s="85">
        <v>15</v>
      </c>
      <c r="B599" s="16" t="s">
        <v>42</v>
      </c>
      <c r="C599" s="16" t="s">
        <v>35</v>
      </c>
      <c r="D599" s="29" t="s">
        <v>36</v>
      </c>
      <c r="K599" s="49">
        <f t="shared" ref="K599:L599" si="67">ROUND(AVERAGE(K583:K595),0)</f>
        <v>24356</v>
      </c>
      <c r="L599" s="49">
        <f t="shared" si="67"/>
        <v>2674</v>
      </c>
      <c r="M599" s="13">
        <f>ROUND(IF(K599=0,0,L599*1000/K599),2)</f>
        <v>109.79</v>
      </c>
      <c r="N599" s="30"/>
      <c r="O599" s="30"/>
      <c r="P599" s="30"/>
      <c r="Q599" s="30"/>
      <c r="R599" s="30"/>
      <c r="S599" s="30"/>
      <c r="T599" s="30"/>
    </row>
    <row r="600" spans="1:20" ht="12.75" customHeight="1">
      <c r="N600" s="30"/>
      <c r="O600" s="30"/>
      <c r="P600" s="30"/>
      <c r="Q600" s="30"/>
      <c r="R600" s="30"/>
      <c r="S600" s="30"/>
      <c r="T600" s="30"/>
    </row>
    <row r="601" spans="1:20" ht="12.75" customHeight="1">
      <c r="N601" s="30"/>
      <c r="O601" s="30"/>
      <c r="P601" s="30"/>
      <c r="Q601" s="30"/>
      <c r="R601" s="30"/>
      <c r="S601" s="30"/>
      <c r="T601" s="30"/>
    </row>
    <row r="602" spans="1:20" ht="12.75" customHeight="1">
      <c r="N602" s="30"/>
      <c r="O602" s="30"/>
      <c r="P602" s="30"/>
      <c r="Q602" s="30"/>
      <c r="R602" s="30"/>
      <c r="S602" s="30"/>
      <c r="T602" s="30"/>
    </row>
    <row r="603" spans="1:20" ht="12.75" customHeight="1">
      <c r="N603" s="30"/>
      <c r="O603" s="30"/>
      <c r="P603" s="30"/>
      <c r="Q603" s="30"/>
      <c r="R603" s="30"/>
      <c r="S603" s="30"/>
      <c r="T603" s="30"/>
    </row>
    <row r="604" spans="1:20" ht="12.75" customHeight="1">
      <c r="N604" s="30"/>
      <c r="O604" s="30"/>
      <c r="P604" s="30"/>
      <c r="Q604" s="30"/>
      <c r="R604" s="30"/>
      <c r="S604" s="30"/>
      <c r="T604" s="30"/>
    </row>
    <row r="605" spans="1:20" ht="12.75" customHeight="1">
      <c r="N605" s="30"/>
      <c r="O605" s="30"/>
      <c r="P605" s="30"/>
      <c r="Q605" s="30"/>
      <c r="R605" s="30"/>
      <c r="S605" s="30"/>
      <c r="T605" s="30"/>
    </row>
    <row r="606" spans="1:20" ht="12.75" customHeight="1">
      <c r="N606" s="30"/>
      <c r="O606" s="30"/>
      <c r="P606" s="30"/>
      <c r="Q606" s="30"/>
      <c r="R606" s="30"/>
      <c r="S606" s="30"/>
      <c r="T606" s="30"/>
    </row>
    <row r="607" spans="1:20" ht="12.75" customHeight="1">
      <c r="N607" s="30"/>
      <c r="O607" s="30"/>
      <c r="P607" s="30"/>
      <c r="Q607" s="30"/>
      <c r="R607" s="30"/>
      <c r="S607" s="30"/>
      <c r="T607" s="30"/>
    </row>
    <row r="608" spans="1:20" ht="13.5" customHeight="1">
      <c r="A608" s="80" t="s">
        <v>32</v>
      </c>
      <c r="B608" s="9"/>
      <c r="C608" s="10"/>
      <c r="D608" s="11"/>
      <c r="E608" s="40"/>
      <c r="F608" s="40"/>
      <c r="G608" s="9"/>
      <c r="H608" s="40"/>
      <c r="I608" s="40"/>
      <c r="J608" s="9"/>
      <c r="K608" s="40"/>
      <c r="L608" s="40"/>
      <c r="M608" s="12" t="s">
        <v>33</v>
      </c>
      <c r="N608" s="30"/>
      <c r="O608" s="30"/>
      <c r="P608" s="30"/>
      <c r="Q608" s="30"/>
      <c r="R608" s="30"/>
      <c r="S608" s="30"/>
      <c r="T608" s="30"/>
    </row>
    <row r="609" spans="1:20" ht="12.75" customHeight="1">
      <c r="A609" s="79" t="s">
        <v>0</v>
      </c>
      <c r="B609" s="14"/>
      <c r="C609" s="15"/>
      <c r="D609" s="7"/>
      <c r="E609" s="39"/>
      <c r="F609" s="39" t="s">
        <v>1</v>
      </c>
      <c r="G609" s="14"/>
      <c r="H609" s="39"/>
      <c r="I609" s="39"/>
      <c r="J609" s="14"/>
      <c r="K609" s="39"/>
      <c r="L609" s="39" t="s">
        <v>143</v>
      </c>
      <c r="M609" s="14"/>
      <c r="N609" s="30"/>
      <c r="O609" s="30"/>
      <c r="P609" s="30"/>
      <c r="Q609" s="30"/>
      <c r="R609" s="30"/>
      <c r="S609" s="30"/>
      <c r="T609" s="30"/>
    </row>
    <row r="610" spans="1:20">
      <c r="A610" s="80" t="s">
        <v>2</v>
      </c>
      <c r="B610" s="9"/>
      <c r="C610" s="9"/>
      <c r="D610" s="9"/>
      <c r="E610" s="40"/>
      <c r="F610" s="87" t="s">
        <v>3</v>
      </c>
      <c r="G610" s="87"/>
      <c r="H610" s="87"/>
      <c r="I610" s="87"/>
      <c r="J610" s="9" t="s">
        <v>4</v>
      </c>
      <c r="K610" s="40"/>
      <c r="L610" s="40"/>
      <c r="M610" s="9"/>
      <c r="N610" s="30"/>
      <c r="O610" s="30"/>
      <c r="P610" s="30"/>
      <c r="Q610" s="30"/>
      <c r="R610" s="30"/>
      <c r="S610" s="30"/>
      <c r="T610" s="30"/>
    </row>
    <row r="611" spans="1:20">
      <c r="A611" s="81"/>
      <c r="B611" s="1"/>
      <c r="C611" s="1"/>
      <c r="D611" s="1"/>
      <c r="E611" s="41"/>
      <c r="F611" s="88"/>
      <c r="G611" s="88"/>
      <c r="H611" s="88"/>
      <c r="I611" s="88"/>
      <c r="J611" s="14"/>
      <c r="K611" s="41" t="s">
        <v>5</v>
      </c>
      <c r="L611" s="41"/>
      <c r="M611" s="1"/>
      <c r="N611" s="30"/>
      <c r="O611" s="30"/>
      <c r="P611" s="30"/>
      <c r="Q611" s="30"/>
      <c r="R611" s="30"/>
      <c r="S611" s="30"/>
      <c r="T611" s="30"/>
    </row>
    <row r="612" spans="1:20">
      <c r="A612" s="81" t="s">
        <v>54</v>
      </c>
      <c r="B612" s="1"/>
      <c r="C612" s="77"/>
      <c r="D612" s="2"/>
      <c r="E612" s="41"/>
      <c r="F612" s="88"/>
      <c r="G612" s="88"/>
      <c r="H612" s="88"/>
      <c r="I612" s="88"/>
      <c r="J612" s="15" t="s">
        <v>40</v>
      </c>
      <c r="K612" s="41" t="s">
        <v>6</v>
      </c>
      <c r="L612" s="41"/>
      <c r="M612" s="1"/>
      <c r="N612" s="30"/>
      <c r="O612" s="30"/>
      <c r="P612" s="30"/>
      <c r="Q612" s="30"/>
      <c r="R612" s="30"/>
      <c r="S612" s="30"/>
      <c r="T612" s="30"/>
    </row>
    <row r="613" spans="1:20">
      <c r="A613" s="81"/>
      <c r="B613" s="1"/>
      <c r="C613" s="77"/>
      <c r="D613" s="2"/>
      <c r="E613" s="41"/>
      <c r="F613" s="88"/>
      <c r="G613" s="88"/>
      <c r="H613" s="88"/>
      <c r="I613" s="88"/>
      <c r="J613" s="15"/>
      <c r="K613" s="41" t="s">
        <v>55</v>
      </c>
      <c r="L613" s="41"/>
      <c r="M613" s="1"/>
      <c r="N613" s="30"/>
      <c r="O613" s="30"/>
      <c r="P613" s="30"/>
      <c r="Q613" s="30"/>
      <c r="R613" s="30"/>
      <c r="S613" s="30"/>
      <c r="T613" s="30"/>
    </row>
    <row r="614" spans="1:20">
      <c r="A614" s="79" t="s">
        <v>53</v>
      </c>
      <c r="B614" s="14"/>
      <c r="C614" s="15"/>
      <c r="D614" s="7"/>
      <c r="E614" s="39"/>
      <c r="F614" s="89"/>
      <c r="G614" s="89"/>
      <c r="H614" s="89"/>
      <c r="I614" s="89"/>
      <c r="J614" s="3" t="s">
        <v>158</v>
      </c>
      <c r="K614" s="39"/>
      <c r="L614" s="39"/>
      <c r="M614" s="14"/>
      <c r="N614" s="30"/>
      <c r="O614" s="30"/>
      <c r="P614" s="30"/>
      <c r="Q614" s="30"/>
      <c r="R614" s="30"/>
      <c r="S614" s="30"/>
      <c r="T614" s="30"/>
    </row>
    <row r="615" spans="1:20" ht="12.75" customHeight="1">
      <c r="A615" s="80"/>
      <c r="B615" s="9"/>
      <c r="C615" s="10"/>
      <c r="D615" s="11"/>
      <c r="E615" s="40"/>
      <c r="F615" s="42"/>
      <c r="G615" s="4"/>
      <c r="H615" s="42"/>
      <c r="I615" s="42"/>
      <c r="J615" s="9"/>
      <c r="K615" s="40"/>
      <c r="L615" s="40"/>
      <c r="M615" s="9"/>
      <c r="N615" s="30"/>
      <c r="O615" s="30"/>
      <c r="P615" s="30"/>
      <c r="Q615" s="30"/>
      <c r="R615" s="30"/>
      <c r="S615" s="30"/>
      <c r="T615" s="30"/>
    </row>
    <row r="616" spans="1:20" ht="12.75" customHeight="1">
      <c r="A616" s="82" t="s">
        <v>7</v>
      </c>
      <c r="B616" s="5" t="s">
        <v>8</v>
      </c>
      <c r="C616" s="5" t="s">
        <v>9</v>
      </c>
      <c r="D616" s="5" t="s">
        <v>10</v>
      </c>
      <c r="E616" s="43" t="s">
        <v>11</v>
      </c>
      <c r="F616" s="43" t="s">
        <v>12</v>
      </c>
      <c r="G616" s="5" t="s">
        <v>13</v>
      </c>
      <c r="H616" s="43" t="s">
        <v>14</v>
      </c>
      <c r="I616" s="43" t="s">
        <v>15</v>
      </c>
      <c r="J616" s="5" t="s">
        <v>16</v>
      </c>
      <c r="K616" s="43" t="s">
        <v>17</v>
      </c>
      <c r="L616" s="43" t="s">
        <v>18</v>
      </c>
      <c r="M616" s="5" t="s">
        <v>19</v>
      </c>
      <c r="N616" s="30"/>
      <c r="O616" s="30"/>
      <c r="P616" s="30"/>
      <c r="Q616" s="30"/>
      <c r="R616" s="30"/>
      <c r="S616" s="30"/>
      <c r="T616" s="30"/>
    </row>
    <row r="617" spans="1:20" ht="12.75" customHeight="1">
      <c r="B617" s="77"/>
      <c r="D617" s="17"/>
      <c r="E617" s="44"/>
      <c r="F617" s="44"/>
      <c r="G617" s="16"/>
      <c r="H617" s="44"/>
      <c r="I617" s="44"/>
      <c r="J617" s="16"/>
      <c r="K617" s="44"/>
      <c r="L617" s="44"/>
      <c r="M617" s="16"/>
      <c r="N617" s="30"/>
      <c r="O617" s="30"/>
      <c r="P617" s="30"/>
      <c r="Q617" s="30"/>
      <c r="R617" s="30"/>
      <c r="S617" s="30"/>
      <c r="T617" s="30"/>
    </row>
    <row r="618" spans="1:20" ht="12.75" customHeight="1">
      <c r="B618" s="16"/>
      <c r="E618" s="90" t="s">
        <v>20</v>
      </c>
      <c r="F618" s="90"/>
      <c r="G618" s="90"/>
      <c r="H618" s="90" t="s">
        <v>21</v>
      </c>
      <c r="I618" s="90"/>
      <c r="J618" s="90"/>
      <c r="K618" s="90" t="s">
        <v>22</v>
      </c>
      <c r="L618" s="90"/>
      <c r="M618" s="90"/>
      <c r="N618" s="30"/>
      <c r="O618" s="30"/>
      <c r="P618" s="30"/>
      <c r="Q618" s="30"/>
      <c r="R618" s="30"/>
      <c r="S618" s="30"/>
      <c r="T618" s="30"/>
    </row>
    <row r="619" spans="1:20" ht="12.75" customHeight="1">
      <c r="B619" s="16"/>
      <c r="E619" s="45" t="s">
        <v>23</v>
      </c>
      <c r="F619" s="45"/>
      <c r="G619" s="6"/>
      <c r="H619" s="45" t="s">
        <v>24</v>
      </c>
      <c r="I619" s="45"/>
      <c r="J619" s="6"/>
      <c r="K619" s="45" t="s">
        <v>24</v>
      </c>
      <c r="L619" s="45"/>
      <c r="M619" s="6"/>
      <c r="N619" s="30"/>
      <c r="O619" s="30"/>
      <c r="P619" s="30"/>
      <c r="Q619" s="30"/>
      <c r="R619" s="30"/>
      <c r="S619" s="30"/>
      <c r="T619" s="30"/>
    </row>
    <row r="620" spans="1:20" ht="28.5" customHeight="1">
      <c r="A620" s="84" t="s">
        <v>25</v>
      </c>
      <c r="B620" s="15" t="s">
        <v>26</v>
      </c>
      <c r="C620" s="15" t="s">
        <v>27</v>
      </c>
      <c r="D620" s="7" t="s">
        <v>28</v>
      </c>
      <c r="E620" s="46" t="s">
        <v>29</v>
      </c>
      <c r="F620" s="47" t="s">
        <v>30</v>
      </c>
      <c r="G620" s="15" t="s">
        <v>31</v>
      </c>
      <c r="H620" s="46" t="s">
        <v>29</v>
      </c>
      <c r="I620" s="47" t="s">
        <v>30</v>
      </c>
      <c r="J620" s="15" t="s">
        <v>31</v>
      </c>
      <c r="K620" s="46" t="s">
        <v>29</v>
      </c>
      <c r="L620" s="47" t="s">
        <v>30</v>
      </c>
      <c r="M620" s="15" t="s">
        <v>31</v>
      </c>
      <c r="N620" s="30"/>
      <c r="O620" s="30"/>
      <c r="P620" s="30"/>
      <c r="Q620" s="30"/>
      <c r="R620" s="30"/>
      <c r="S620" s="30"/>
      <c r="T620" s="30"/>
    </row>
    <row r="621" spans="1:20" ht="12.75" customHeight="1">
      <c r="A621" s="85">
        <v>1</v>
      </c>
      <c r="B621" s="16" t="s">
        <v>43</v>
      </c>
      <c r="C621" s="16" t="s">
        <v>35</v>
      </c>
      <c r="D621" s="29">
        <v>40513</v>
      </c>
      <c r="E621" s="44">
        <f>E1005</f>
        <v>169525</v>
      </c>
      <c r="F621" s="44">
        <f>F1005</f>
        <v>12889</v>
      </c>
      <c r="G621" s="13">
        <f>IF(E621=0,0,F621*1000/E621)</f>
        <v>76.030084058398472</v>
      </c>
      <c r="H621" s="44">
        <f>H1005</f>
        <v>121886</v>
      </c>
      <c r="I621" s="44">
        <f>I1005</f>
        <v>10004</v>
      </c>
      <c r="J621" s="13">
        <f t="shared" ref="J621:J633" si="68">IF(H621=0,0,I621*1000/H621)</f>
        <v>82.07669461628079</v>
      </c>
      <c r="K621" s="44">
        <f>K1005</f>
        <v>114481</v>
      </c>
      <c r="L621" s="44">
        <f>L1005</f>
        <v>8993</v>
      </c>
      <c r="M621" s="13">
        <f t="shared" ref="M621:M633" si="69">IF(K621=0,0,L621*1000/K621)</f>
        <v>78.55451996401149</v>
      </c>
      <c r="N621" s="30"/>
      <c r="O621" s="30"/>
      <c r="P621" s="30"/>
      <c r="Q621" s="30"/>
      <c r="R621" s="30"/>
      <c r="S621" s="30"/>
      <c r="T621" s="30"/>
    </row>
    <row r="622" spans="1:20" ht="12.75" customHeight="1">
      <c r="A622" s="85">
        <v>2</v>
      </c>
      <c r="B622" s="16" t="s">
        <v>43</v>
      </c>
      <c r="C622" s="16" t="s">
        <v>35</v>
      </c>
      <c r="D622" s="29">
        <v>40544</v>
      </c>
      <c r="E622" s="44">
        <v>240529</v>
      </c>
      <c r="F622" s="44">
        <v>19019</v>
      </c>
      <c r="G622" s="13">
        <v>79.07154646633046</v>
      </c>
      <c r="H622" s="44">
        <v>105000</v>
      </c>
      <c r="I622" s="44">
        <v>9064</v>
      </c>
      <c r="J622" s="13">
        <f t="shared" si="68"/>
        <v>86.32380952380953</v>
      </c>
      <c r="K622" s="44">
        <v>71145</v>
      </c>
      <c r="L622" s="44">
        <v>5782</v>
      </c>
      <c r="M622" s="13">
        <f t="shared" si="69"/>
        <v>81.270644458500243</v>
      </c>
      <c r="N622" s="30"/>
      <c r="O622" s="30"/>
      <c r="P622" s="30"/>
      <c r="Q622" s="30"/>
      <c r="R622" s="30"/>
      <c r="S622" s="30"/>
      <c r="T622" s="30"/>
    </row>
    <row r="623" spans="1:20" ht="12.75" customHeight="1">
      <c r="A623" s="85">
        <v>3</v>
      </c>
      <c r="B623" s="16" t="s">
        <v>43</v>
      </c>
      <c r="C623" s="16" t="s">
        <v>35</v>
      </c>
      <c r="D623" s="29">
        <v>40575</v>
      </c>
      <c r="E623" s="44">
        <f t="shared" ref="E623:E633" si="70">K660</f>
        <v>274384</v>
      </c>
      <c r="F623" s="44">
        <f t="shared" ref="F623:F633" si="71">L660</f>
        <v>22301</v>
      </c>
      <c r="G623" s="13">
        <v>81.276605049857139</v>
      </c>
      <c r="H623" s="44">
        <v>111000</v>
      </c>
      <c r="I623" s="44">
        <f t="shared" ref="I623:I633" si="72">L661-F623+L623</f>
        <v>9685</v>
      </c>
      <c r="J623" s="13">
        <f t="shared" si="68"/>
        <v>87.252252252252248</v>
      </c>
      <c r="K623" s="44">
        <v>62880</v>
      </c>
      <c r="L623" s="44">
        <v>5219</v>
      </c>
      <c r="M623" s="13">
        <f t="shared" si="69"/>
        <v>82.99936386768448</v>
      </c>
      <c r="N623" s="30"/>
      <c r="O623" s="30"/>
      <c r="P623" s="30"/>
      <c r="Q623" s="30"/>
      <c r="R623" s="30"/>
      <c r="S623" s="30"/>
      <c r="T623" s="30"/>
    </row>
    <row r="624" spans="1:20" ht="12.75" customHeight="1">
      <c r="A624" s="85">
        <v>4</v>
      </c>
      <c r="B624" s="16" t="s">
        <v>43</v>
      </c>
      <c r="C624" s="16" t="s">
        <v>35</v>
      </c>
      <c r="D624" s="29">
        <v>40603</v>
      </c>
      <c r="E624" s="44">
        <f t="shared" si="70"/>
        <v>322504</v>
      </c>
      <c r="F624" s="44">
        <f t="shared" si="71"/>
        <v>26767</v>
      </c>
      <c r="G624" s="13">
        <v>82.99742018703644</v>
      </c>
      <c r="H624" s="44">
        <v>111000</v>
      </c>
      <c r="I624" s="44">
        <f t="shared" si="72"/>
        <v>9613</v>
      </c>
      <c r="J624" s="13">
        <f t="shared" si="68"/>
        <v>86.603603603603602</v>
      </c>
      <c r="K624" s="44">
        <v>110538</v>
      </c>
      <c r="L624" s="44">
        <v>9276</v>
      </c>
      <c r="M624" s="13">
        <f t="shared" si="69"/>
        <v>83.916843076589046</v>
      </c>
      <c r="N624" s="30"/>
      <c r="O624" s="30"/>
      <c r="P624" s="30"/>
      <c r="Q624" s="30"/>
      <c r="R624" s="30"/>
      <c r="S624" s="30"/>
      <c r="T624" s="30"/>
    </row>
    <row r="625" spans="1:20" ht="12.75" customHeight="1">
      <c r="A625" s="85">
        <v>5</v>
      </c>
      <c r="B625" s="16" t="s">
        <v>43</v>
      </c>
      <c r="C625" s="16" t="s">
        <v>35</v>
      </c>
      <c r="D625" s="29">
        <v>40634</v>
      </c>
      <c r="E625" s="44">
        <f t="shared" si="70"/>
        <v>322966</v>
      </c>
      <c r="F625" s="44">
        <f t="shared" si="71"/>
        <v>27104</v>
      </c>
      <c r="G625" s="13">
        <v>83.922146603667258</v>
      </c>
      <c r="H625" s="44">
        <v>111500</v>
      </c>
      <c r="I625" s="44">
        <f t="shared" si="72"/>
        <v>9500</v>
      </c>
      <c r="J625" s="13">
        <f t="shared" si="68"/>
        <v>85.20179372197309</v>
      </c>
      <c r="K625" s="44">
        <v>115160</v>
      </c>
      <c r="L625" s="44">
        <v>9702</v>
      </c>
      <c r="M625" s="13">
        <f t="shared" si="69"/>
        <v>84.248002778742617</v>
      </c>
      <c r="N625" s="30"/>
      <c r="O625" s="30"/>
      <c r="P625" s="30"/>
      <c r="Q625" s="30"/>
      <c r="R625" s="30"/>
      <c r="S625" s="30"/>
      <c r="T625" s="30"/>
    </row>
    <row r="626" spans="1:20" ht="12.75" customHeight="1">
      <c r="A626" s="85">
        <v>6</v>
      </c>
      <c r="B626" s="16" t="s">
        <v>43</v>
      </c>
      <c r="C626" s="16" t="s">
        <v>35</v>
      </c>
      <c r="D626" s="29">
        <v>40664</v>
      </c>
      <c r="E626" s="44">
        <f t="shared" si="70"/>
        <v>319306</v>
      </c>
      <c r="F626" s="44">
        <f t="shared" si="71"/>
        <v>26902</v>
      </c>
      <c r="G626" s="13">
        <v>84.251470376378776</v>
      </c>
      <c r="H626" s="44">
        <v>111500</v>
      </c>
      <c r="I626" s="44">
        <f t="shared" si="72"/>
        <v>9524</v>
      </c>
      <c r="J626" s="13">
        <f t="shared" si="68"/>
        <v>85.417040358744401</v>
      </c>
      <c r="K626" s="44">
        <v>106122</v>
      </c>
      <c r="L626" s="44">
        <v>8973</v>
      </c>
      <c r="M626" s="13">
        <f t="shared" si="69"/>
        <v>84.553626957652511</v>
      </c>
      <c r="N626" s="30"/>
      <c r="O626" s="30"/>
      <c r="P626" s="30"/>
      <c r="Q626" s="30"/>
      <c r="R626" s="30"/>
      <c r="S626" s="30"/>
      <c r="T626" s="30"/>
    </row>
    <row r="627" spans="1:20" ht="12.75" customHeight="1">
      <c r="A627" s="85">
        <v>7</v>
      </c>
      <c r="B627" s="16" t="s">
        <v>43</v>
      </c>
      <c r="C627" s="16" t="s">
        <v>35</v>
      </c>
      <c r="D627" s="29">
        <v>40695</v>
      </c>
      <c r="E627" s="44">
        <f t="shared" si="70"/>
        <v>324684</v>
      </c>
      <c r="F627" s="44">
        <f t="shared" si="71"/>
        <v>27453</v>
      </c>
      <c r="G627" s="13">
        <v>84.552980744354514</v>
      </c>
      <c r="H627" s="44">
        <v>111000</v>
      </c>
      <c r="I627" s="44">
        <f t="shared" si="72"/>
        <v>9705</v>
      </c>
      <c r="J627" s="13">
        <f t="shared" si="68"/>
        <v>87.432432432432435</v>
      </c>
      <c r="K627" s="44">
        <v>110779</v>
      </c>
      <c r="L627" s="44">
        <v>9448</v>
      </c>
      <c r="M627" s="13">
        <f t="shared" si="69"/>
        <v>85.286922611686336</v>
      </c>
      <c r="N627" s="30"/>
      <c r="O627" s="30"/>
      <c r="P627" s="30"/>
      <c r="Q627" s="30"/>
      <c r="R627" s="30"/>
      <c r="S627" s="30"/>
      <c r="T627" s="30"/>
    </row>
    <row r="628" spans="1:20" ht="12.75" customHeight="1">
      <c r="A628" s="85">
        <v>8</v>
      </c>
      <c r="B628" s="16" t="s">
        <v>43</v>
      </c>
      <c r="C628" s="16" t="s">
        <v>35</v>
      </c>
      <c r="D628" s="29">
        <v>40725</v>
      </c>
      <c r="E628" s="44">
        <f t="shared" si="70"/>
        <v>324905</v>
      </c>
      <c r="F628" s="44">
        <f t="shared" si="71"/>
        <v>27710</v>
      </c>
      <c r="G628" s="13">
        <v>85.286468352287585</v>
      </c>
      <c r="H628" s="44">
        <v>104999</v>
      </c>
      <c r="I628" s="44">
        <f t="shared" si="72"/>
        <v>9114</v>
      </c>
      <c r="J628" s="13">
        <f t="shared" si="68"/>
        <v>86.800826674539763</v>
      </c>
      <c r="K628" s="44">
        <v>120939</v>
      </c>
      <c r="L628" s="44">
        <v>10359</v>
      </c>
      <c r="M628" s="13">
        <f t="shared" si="69"/>
        <v>85.654751568972785</v>
      </c>
      <c r="N628" s="30"/>
      <c r="O628" s="30"/>
      <c r="P628" s="30"/>
      <c r="Q628" s="30"/>
      <c r="R628" s="30"/>
      <c r="S628" s="30"/>
      <c r="T628" s="30"/>
    </row>
    <row r="629" spans="1:20" ht="12.75" customHeight="1">
      <c r="A629" s="85">
        <v>9</v>
      </c>
      <c r="B629" s="16" t="s">
        <v>43</v>
      </c>
      <c r="C629" s="16" t="s">
        <v>35</v>
      </c>
      <c r="D629" s="29">
        <v>40756</v>
      </c>
      <c r="E629" s="44">
        <f t="shared" si="70"/>
        <v>308965</v>
      </c>
      <c r="F629" s="44">
        <f t="shared" si="71"/>
        <v>26465</v>
      </c>
      <c r="G629" s="13">
        <v>85.656951434628525</v>
      </c>
      <c r="H629" s="44">
        <v>109000</v>
      </c>
      <c r="I629" s="44">
        <f t="shared" si="72"/>
        <v>9548</v>
      </c>
      <c r="J629" s="13">
        <f t="shared" si="68"/>
        <v>87.596330275229363</v>
      </c>
      <c r="K629" s="44">
        <v>125230</v>
      </c>
      <c r="L629" s="44">
        <v>10790</v>
      </c>
      <c r="M629" s="13">
        <f t="shared" si="69"/>
        <v>86.161462908248822</v>
      </c>
      <c r="N629" s="30"/>
      <c r="O629" s="30"/>
      <c r="P629" s="30"/>
      <c r="Q629" s="30"/>
      <c r="R629" s="30"/>
      <c r="S629" s="30"/>
      <c r="T629" s="30"/>
    </row>
    <row r="630" spans="1:20" ht="12.75" customHeight="1">
      <c r="A630" s="85">
        <v>10</v>
      </c>
      <c r="B630" s="16" t="s">
        <v>43</v>
      </c>
      <c r="C630" s="16" t="s">
        <v>35</v>
      </c>
      <c r="D630" s="29">
        <v>40787</v>
      </c>
      <c r="E630" s="44">
        <f t="shared" si="70"/>
        <v>292735</v>
      </c>
      <c r="F630" s="44">
        <f t="shared" si="71"/>
        <v>25223</v>
      </c>
      <c r="G630" s="13">
        <v>86.163253454489549</v>
      </c>
      <c r="H630" s="44">
        <v>105000</v>
      </c>
      <c r="I630" s="44">
        <f t="shared" si="72"/>
        <v>9205</v>
      </c>
      <c r="J630" s="13">
        <f t="shared" si="68"/>
        <v>87.666666666666671</v>
      </c>
      <c r="K630" s="44">
        <v>111597</v>
      </c>
      <c r="L630" s="44">
        <v>9660</v>
      </c>
      <c r="M630" s="13">
        <f t="shared" si="69"/>
        <v>86.561466706094251</v>
      </c>
      <c r="N630" s="30"/>
      <c r="O630" s="30"/>
      <c r="P630" s="30"/>
      <c r="Q630" s="30"/>
      <c r="R630" s="30"/>
      <c r="S630" s="30"/>
      <c r="T630" s="30"/>
    </row>
    <row r="631" spans="1:20" ht="12.75" customHeight="1">
      <c r="A631" s="85">
        <v>11</v>
      </c>
      <c r="B631" s="16" t="s">
        <v>43</v>
      </c>
      <c r="C631" s="16" t="s">
        <v>35</v>
      </c>
      <c r="D631" s="29">
        <v>40817</v>
      </c>
      <c r="E631" s="44">
        <f t="shared" si="70"/>
        <v>286138</v>
      </c>
      <c r="F631" s="44">
        <f t="shared" si="71"/>
        <v>24768</v>
      </c>
      <c r="G631" s="13">
        <v>86.559632065646639</v>
      </c>
      <c r="H631" s="44">
        <v>105501</v>
      </c>
      <c r="I631" s="44">
        <f t="shared" si="72"/>
        <v>9081</v>
      </c>
      <c r="J631" s="13">
        <f t="shared" si="68"/>
        <v>86.07501350698098</v>
      </c>
      <c r="K631" s="44">
        <v>105905</v>
      </c>
      <c r="L631" s="44">
        <v>9153</v>
      </c>
      <c r="M631" s="13">
        <f t="shared" si="69"/>
        <v>86.426514328879662</v>
      </c>
      <c r="N631" s="30"/>
      <c r="O631" s="30"/>
      <c r="P631" s="30"/>
      <c r="Q631" s="30"/>
      <c r="R631" s="30"/>
      <c r="S631" s="30"/>
      <c r="T631" s="30"/>
    </row>
    <row r="632" spans="1:20" ht="12.75" customHeight="1">
      <c r="A632" s="85">
        <v>12</v>
      </c>
      <c r="B632" s="16" t="s">
        <v>43</v>
      </c>
      <c r="C632" s="16" t="s">
        <v>35</v>
      </c>
      <c r="D632" s="29">
        <v>40848</v>
      </c>
      <c r="E632" s="44">
        <f t="shared" si="70"/>
        <v>285734</v>
      </c>
      <c r="F632" s="44">
        <f t="shared" si="71"/>
        <v>24696</v>
      </c>
      <c r="G632" s="13">
        <v>86.430036327493397</v>
      </c>
      <c r="H632" s="44">
        <v>81000</v>
      </c>
      <c r="I632" s="44">
        <f t="shared" si="72"/>
        <v>6910</v>
      </c>
      <c r="J632" s="13">
        <f t="shared" si="68"/>
        <v>85.308641975308646</v>
      </c>
      <c r="K632" s="44">
        <v>45262</v>
      </c>
      <c r="L632" s="44">
        <v>3901</v>
      </c>
      <c r="M632" s="13">
        <f t="shared" si="69"/>
        <v>86.187088506915288</v>
      </c>
      <c r="N632" s="30"/>
      <c r="O632" s="30"/>
      <c r="P632" s="30"/>
      <c r="Q632" s="30"/>
      <c r="R632" s="30"/>
      <c r="S632" s="30"/>
      <c r="T632" s="30"/>
    </row>
    <row r="633" spans="1:20" ht="12.75" customHeight="1">
      <c r="A633" s="85">
        <v>13</v>
      </c>
      <c r="B633" s="16" t="s">
        <v>43</v>
      </c>
      <c r="C633" s="16" t="s">
        <v>35</v>
      </c>
      <c r="D633" s="29">
        <v>40878</v>
      </c>
      <c r="E633" s="44">
        <f t="shared" si="70"/>
        <v>321472</v>
      </c>
      <c r="F633" s="44">
        <f t="shared" si="71"/>
        <v>27705</v>
      </c>
      <c r="G633" s="13">
        <v>86.181689229544091</v>
      </c>
      <c r="H633" s="44">
        <v>89999</v>
      </c>
      <c r="I633" s="44">
        <f t="shared" si="72"/>
        <v>7688</v>
      </c>
      <c r="J633" s="13">
        <f t="shared" si="68"/>
        <v>85.423171368570763</v>
      </c>
      <c r="K633" s="44">
        <v>40627</v>
      </c>
      <c r="L633" s="44">
        <v>3495</v>
      </c>
      <c r="M633" s="13">
        <f t="shared" si="69"/>
        <v>86.0265340783223</v>
      </c>
      <c r="N633" s="30"/>
      <c r="O633" s="30"/>
      <c r="P633" s="30"/>
      <c r="Q633" s="30"/>
      <c r="R633" s="30"/>
      <c r="S633" s="30"/>
      <c r="T633" s="30"/>
    </row>
    <row r="634" spans="1:20" ht="12.75" customHeight="1">
      <c r="B634" s="16"/>
      <c r="C634" s="16"/>
      <c r="D634" s="29"/>
      <c r="N634" s="30"/>
      <c r="O634" s="30"/>
      <c r="P634" s="30"/>
      <c r="Q634" s="30"/>
      <c r="R634" s="30"/>
      <c r="S634" s="30"/>
      <c r="T634" s="30"/>
    </row>
    <row r="635" spans="1:20" ht="12.75" customHeight="1">
      <c r="N635" s="30"/>
      <c r="O635" s="30"/>
      <c r="P635" s="30"/>
      <c r="Q635" s="30"/>
      <c r="R635" s="30"/>
      <c r="S635" s="30"/>
      <c r="T635" s="30"/>
    </row>
    <row r="636" spans="1:20" ht="12.75" customHeight="1">
      <c r="N636" s="30"/>
      <c r="O636" s="30"/>
      <c r="P636" s="30"/>
      <c r="Q636" s="30"/>
      <c r="R636" s="30"/>
      <c r="S636" s="30"/>
      <c r="T636" s="30"/>
    </row>
    <row r="637" spans="1:20" ht="12.75" customHeight="1">
      <c r="N637" s="30"/>
      <c r="O637" s="30"/>
      <c r="P637" s="30"/>
      <c r="Q637" s="30"/>
      <c r="R637" s="30"/>
      <c r="S637" s="30"/>
      <c r="T637" s="30"/>
    </row>
    <row r="638" spans="1:20" ht="12.75" customHeight="1">
      <c r="N638" s="30"/>
      <c r="O638" s="30"/>
      <c r="P638" s="30"/>
      <c r="Q638" s="30"/>
      <c r="R638" s="30"/>
      <c r="S638" s="30"/>
      <c r="T638" s="30"/>
    </row>
    <row r="639" spans="1:20" ht="12.75" customHeight="1">
      <c r="N639" s="30"/>
      <c r="O639" s="30"/>
      <c r="P639" s="30"/>
      <c r="Q639" s="30"/>
      <c r="R639" s="30"/>
      <c r="S639" s="30"/>
      <c r="T639" s="30"/>
    </row>
    <row r="640" spans="1:20" ht="12.75" customHeight="1">
      <c r="N640" s="30"/>
      <c r="O640" s="30"/>
      <c r="P640" s="30"/>
      <c r="Q640" s="30"/>
      <c r="R640" s="30"/>
      <c r="S640" s="30"/>
      <c r="T640" s="30"/>
    </row>
    <row r="641" spans="1:20" ht="12.75" customHeight="1">
      <c r="N641" s="30"/>
      <c r="O641" s="30"/>
      <c r="P641" s="30"/>
      <c r="Q641" s="30"/>
      <c r="R641" s="30"/>
      <c r="S641" s="30"/>
      <c r="T641" s="30"/>
    </row>
    <row r="642" spans="1:20" ht="12.75" customHeight="1">
      <c r="N642" s="30"/>
      <c r="O642" s="30"/>
      <c r="P642" s="30"/>
      <c r="Q642" s="30"/>
      <c r="R642" s="30"/>
      <c r="S642" s="30"/>
      <c r="T642" s="30"/>
    </row>
    <row r="643" spans="1:20" ht="12.75" customHeight="1">
      <c r="N643" s="30"/>
      <c r="O643" s="30"/>
      <c r="P643" s="30"/>
      <c r="Q643" s="30"/>
      <c r="R643" s="30"/>
      <c r="S643" s="30"/>
      <c r="T643" s="30"/>
    </row>
    <row r="644" spans="1:20" ht="12.75" customHeight="1">
      <c r="N644" s="30"/>
      <c r="O644" s="30"/>
      <c r="P644" s="30"/>
      <c r="Q644" s="30"/>
      <c r="R644" s="30"/>
      <c r="S644" s="30"/>
      <c r="T644" s="30"/>
    </row>
    <row r="645" spans="1:20" ht="12.75" customHeight="1">
      <c r="N645" s="30"/>
      <c r="O645" s="30"/>
      <c r="P645" s="30"/>
      <c r="Q645" s="30"/>
      <c r="R645" s="30"/>
      <c r="S645" s="30"/>
      <c r="T645" s="30"/>
    </row>
    <row r="646" spans="1:20" ht="13.5" customHeight="1">
      <c r="A646" s="80" t="s">
        <v>32</v>
      </c>
      <c r="B646" s="9"/>
      <c r="C646" s="10"/>
      <c r="D646" s="11"/>
      <c r="E646" s="40"/>
      <c r="F646" s="40"/>
      <c r="G646" s="9"/>
      <c r="H646" s="40"/>
      <c r="I646" s="40"/>
      <c r="J646" s="9"/>
      <c r="K646" s="40"/>
      <c r="L646" s="40"/>
      <c r="M646" s="12" t="s">
        <v>33</v>
      </c>
      <c r="N646" s="30"/>
      <c r="O646" s="30"/>
      <c r="P646" s="30"/>
      <c r="Q646" s="30"/>
      <c r="R646" s="30"/>
      <c r="S646" s="30"/>
      <c r="T646" s="30"/>
    </row>
    <row r="647" spans="1:20" ht="12.75" customHeight="1">
      <c r="A647" s="79" t="s">
        <v>0</v>
      </c>
      <c r="B647" s="14"/>
      <c r="C647" s="15"/>
      <c r="D647" s="7"/>
      <c r="E647" s="39"/>
      <c r="F647" s="39" t="s">
        <v>1</v>
      </c>
      <c r="G647" s="14"/>
      <c r="H647" s="39"/>
      <c r="I647" s="39"/>
      <c r="J647" s="14"/>
      <c r="K647" s="39"/>
      <c r="L647" s="39" t="s">
        <v>144</v>
      </c>
      <c r="M647" s="14"/>
      <c r="N647" s="30"/>
      <c r="O647" s="30"/>
      <c r="P647" s="30"/>
      <c r="Q647" s="30"/>
      <c r="R647" s="30"/>
      <c r="S647" s="30"/>
      <c r="T647" s="30"/>
    </row>
    <row r="648" spans="1:20">
      <c r="A648" s="80" t="s">
        <v>2</v>
      </c>
      <c r="B648" s="9"/>
      <c r="C648" s="9"/>
      <c r="D648" s="9"/>
      <c r="E648" s="40"/>
      <c r="F648" s="87" t="s">
        <v>3</v>
      </c>
      <c r="G648" s="87"/>
      <c r="H648" s="87"/>
      <c r="I648" s="87"/>
      <c r="J648" s="9" t="s">
        <v>4</v>
      </c>
      <c r="K648" s="40"/>
      <c r="L648" s="40"/>
      <c r="M648" s="9"/>
      <c r="N648" s="30"/>
      <c r="O648" s="30"/>
      <c r="P648" s="30"/>
      <c r="Q648" s="30"/>
      <c r="R648" s="30"/>
      <c r="S648" s="30"/>
      <c r="T648" s="30"/>
    </row>
    <row r="649" spans="1:20">
      <c r="A649" s="81"/>
      <c r="B649" s="1"/>
      <c r="C649" s="1"/>
      <c r="D649" s="1"/>
      <c r="E649" s="41"/>
      <c r="F649" s="88"/>
      <c r="G649" s="88"/>
      <c r="H649" s="88"/>
      <c r="I649" s="88"/>
      <c r="J649" s="14"/>
      <c r="K649" s="41" t="s">
        <v>5</v>
      </c>
      <c r="L649" s="41"/>
      <c r="M649" s="1"/>
      <c r="N649" s="30"/>
      <c r="O649" s="30"/>
      <c r="P649" s="30"/>
      <c r="Q649" s="30"/>
      <c r="R649" s="30"/>
      <c r="S649" s="30"/>
      <c r="T649" s="30"/>
    </row>
    <row r="650" spans="1:20">
      <c r="A650" s="81" t="s">
        <v>54</v>
      </c>
      <c r="B650" s="1"/>
      <c r="C650" s="77"/>
      <c r="D650" s="2"/>
      <c r="E650" s="41"/>
      <c r="F650" s="88"/>
      <c r="G650" s="88"/>
      <c r="H650" s="88"/>
      <c r="I650" s="88"/>
      <c r="J650" s="15" t="s">
        <v>40</v>
      </c>
      <c r="K650" s="41" t="s">
        <v>6</v>
      </c>
      <c r="L650" s="41"/>
      <c r="M650" s="1"/>
      <c r="N650" s="30"/>
      <c r="O650" s="30"/>
      <c r="P650" s="30"/>
      <c r="Q650" s="30"/>
      <c r="R650" s="30"/>
      <c r="S650" s="30"/>
      <c r="T650" s="30"/>
    </row>
    <row r="651" spans="1:20">
      <c r="A651" s="81"/>
      <c r="B651" s="1"/>
      <c r="C651" s="77"/>
      <c r="D651" s="2"/>
      <c r="E651" s="41"/>
      <c r="F651" s="88"/>
      <c r="G651" s="88"/>
      <c r="H651" s="88"/>
      <c r="I651" s="88"/>
      <c r="J651" s="15"/>
      <c r="K651" s="41" t="s">
        <v>55</v>
      </c>
      <c r="L651" s="41"/>
      <c r="M651" s="1"/>
      <c r="N651" s="30"/>
      <c r="O651" s="30"/>
      <c r="P651" s="30"/>
      <c r="Q651" s="30"/>
      <c r="R651" s="30"/>
      <c r="S651" s="30"/>
      <c r="T651" s="30"/>
    </row>
    <row r="652" spans="1:20">
      <c r="A652" s="79" t="s">
        <v>53</v>
      </c>
      <c r="B652" s="14"/>
      <c r="C652" s="15"/>
      <c r="D652" s="7"/>
      <c r="E652" s="39"/>
      <c r="F652" s="89"/>
      <c r="G652" s="89"/>
      <c r="H652" s="89"/>
      <c r="I652" s="89"/>
      <c r="J652" s="3" t="s">
        <v>158</v>
      </c>
      <c r="K652" s="39"/>
      <c r="L652" s="39"/>
      <c r="M652" s="14"/>
      <c r="N652" s="30"/>
      <c r="O652" s="30"/>
      <c r="P652" s="30"/>
      <c r="Q652" s="30"/>
      <c r="R652" s="30"/>
      <c r="S652" s="30"/>
      <c r="T652" s="30"/>
    </row>
    <row r="653" spans="1:20" ht="12.75" customHeight="1">
      <c r="A653" s="80"/>
      <c r="B653" s="9"/>
      <c r="C653" s="10"/>
      <c r="D653" s="11"/>
      <c r="E653" s="40"/>
      <c r="F653" s="42"/>
      <c r="G653" s="4"/>
      <c r="H653" s="42"/>
      <c r="I653" s="42"/>
      <c r="J653" s="9"/>
      <c r="K653" s="40"/>
      <c r="L653" s="40"/>
      <c r="M653" s="9"/>
      <c r="N653" s="30"/>
      <c r="O653" s="30"/>
      <c r="P653" s="30"/>
      <c r="Q653" s="30"/>
      <c r="R653" s="30"/>
      <c r="S653" s="30"/>
      <c r="T653" s="30"/>
    </row>
    <row r="654" spans="1:20" ht="12.75" customHeight="1">
      <c r="A654" s="82" t="s">
        <v>7</v>
      </c>
      <c r="B654" s="5" t="s">
        <v>8</v>
      </c>
      <c r="C654" s="5" t="s">
        <v>9</v>
      </c>
      <c r="D654" s="5" t="s">
        <v>10</v>
      </c>
      <c r="E654" s="43" t="s">
        <v>11</v>
      </c>
      <c r="F654" s="43" t="s">
        <v>12</v>
      </c>
      <c r="G654" s="5" t="s">
        <v>13</v>
      </c>
      <c r="H654" s="43" t="s">
        <v>14</v>
      </c>
      <c r="I654" s="43" t="s">
        <v>15</v>
      </c>
      <c r="J654" s="5" t="s">
        <v>16</v>
      </c>
      <c r="K654" s="43" t="s">
        <v>17</v>
      </c>
      <c r="L654" s="43" t="s">
        <v>18</v>
      </c>
      <c r="M654" s="5" t="s">
        <v>19</v>
      </c>
      <c r="N654" s="30"/>
      <c r="O654" s="30"/>
      <c r="P654" s="30"/>
      <c r="Q654" s="30"/>
      <c r="R654" s="30"/>
      <c r="S654" s="30"/>
      <c r="T654" s="30"/>
    </row>
    <row r="655" spans="1:20" ht="12.75" customHeight="1">
      <c r="B655" s="77"/>
      <c r="D655" s="17"/>
      <c r="E655" s="44"/>
      <c r="F655" s="44"/>
      <c r="G655" s="16"/>
      <c r="H655" s="44"/>
      <c r="I655" s="44"/>
      <c r="J655" s="16"/>
      <c r="K655" s="44"/>
      <c r="L655" s="44"/>
      <c r="M655" s="16"/>
      <c r="N655" s="30"/>
      <c r="O655" s="30"/>
      <c r="P655" s="30"/>
      <c r="Q655" s="30"/>
      <c r="R655" s="30"/>
      <c r="S655" s="30"/>
      <c r="T655" s="30"/>
    </row>
    <row r="656" spans="1:20" ht="12.75" customHeight="1">
      <c r="B656" s="16"/>
      <c r="E656" s="90" t="s">
        <v>37</v>
      </c>
      <c r="F656" s="90"/>
      <c r="G656" s="90"/>
      <c r="H656" s="90" t="s">
        <v>38</v>
      </c>
      <c r="I656" s="90"/>
      <c r="J656" s="90"/>
      <c r="K656" s="90" t="s">
        <v>39</v>
      </c>
      <c r="L656" s="90"/>
      <c r="M656" s="90"/>
      <c r="N656" s="30"/>
      <c r="O656" s="30"/>
      <c r="P656" s="30"/>
      <c r="Q656" s="30"/>
      <c r="R656" s="30"/>
      <c r="S656" s="30"/>
      <c r="T656" s="30"/>
    </row>
    <row r="657" spans="1:20" ht="12.75" customHeight="1">
      <c r="B657" s="16"/>
      <c r="E657" s="45" t="s">
        <v>23</v>
      </c>
      <c r="F657" s="45"/>
      <c r="G657" s="6"/>
      <c r="H657" s="45" t="s">
        <v>24</v>
      </c>
      <c r="I657" s="45"/>
      <c r="J657" s="6"/>
      <c r="K657" s="45" t="s">
        <v>24</v>
      </c>
      <c r="L657" s="45"/>
      <c r="M657" s="6"/>
      <c r="N657" s="30"/>
      <c r="O657" s="30"/>
      <c r="P657" s="30"/>
      <c r="Q657" s="30"/>
      <c r="R657" s="30"/>
      <c r="S657" s="30"/>
      <c r="T657" s="30"/>
    </row>
    <row r="658" spans="1:20" ht="28.5" customHeight="1">
      <c r="A658" s="84" t="s">
        <v>25</v>
      </c>
      <c r="B658" s="15" t="s">
        <v>26</v>
      </c>
      <c r="C658" s="15" t="s">
        <v>27</v>
      </c>
      <c r="D658" s="7" t="s">
        <v>28</v>
      </c>
      <c r="E658" s="46" t="s">
        <v>29</v>
      </c>
      <c r="F658" s="47" t="s">
        <v>30</v>
      </c>
      <c r="G658" s="15" t="s">
        <v>31</v>
      </c>
      <c r="H658" s="46" t="s">
        <v>29</v>
      </c>
      <c r="I658" s="47" t="s">
        <v>30</v>
      </c>
      <c r="J658" s="15" t="s">
        <v>31</v>
      </c>
      <c r="K658" s="46" t="s">
        <v>29</v>
      </c>
      <c r="L658" s="47" t="s">
        <v>30</v>
      </c>
      <c r="M658" s="15" t="s">
        <v>31</v>
      </c>
      <c r="N658" s="30"/>
      <c r="O658" s="30"/>
      <c r="P658" s="30"/>
      <c r="Q658" s="30"/>
      <c r="R658" s="30"/>
      <c r="S658" s="30"/>
      <c r="T658" s="30"/>
    </row>
    <row r="659" spans="1:20" ht="12.75" customHeight="1">
      <c r="A659" s="85">
        <v>1</v>
      </c>
      <c r="B659" s="16" t="s">
        <v>43</v>
      </c>
      <c r="C659" s="16" t="s">
        <v>35</v>
      </c>
      <c r="D659" s="29">
        <v>40513</v>
      </c>
      <c r="E659" s="44">
        <v>0</v>
      </c>
      <c r="F659" s="44">
        <v>0</v>
      </c>
      <c r="G659" s="13">
        <v>0</v>
      </c>
      <c r="H659" s="44">
        <v>0</v>
      </c>
      <c r="I659" s="44">
        <v>0</v>
      </c>
      <c r="J659" s="13">
        <v>0</v>
      </c>
      <c r="K659" s="44">
        <f>E621+H621-K621-E659+H659</f>
        <v>176930</v>
      </c>
      <c r="L659" s="44">
        <f t="shared" ref="L659" si="73">F621+I621-L621-F659+I659</f>
        <v>13900</v>
      </c>
      <c r="M659" s="13">
        <f t="shared" ref="M659:M671" si="74">IF(K659=0,0,L659*1000/K659)</f>
        <v>78.562143220482682</v>
      </c>
      <c r="N659" s="30"/>
      <c r="O659" s="30"/>
      <c r="P659" s="30"/>
      <c r="Q659" s="30"/>
      <c r="R659" s="30"/>
      <c r="S659" s="30"/>
      <c r="T659" s="30"/>
    </row>
    <row r="660" spans="1:20" ht="12.75" customHeight="1">
      <c r="A660" s="85">
        <v>2</v>
      </c>
      <c r="B660" s="16" t="s">
        <v>43</v>
      </c>
      <c r="C660" s="16" t="s">
        <v>35</v>
      </c>
      <c r="D660" s="29">
        <v>40544</v>
      </c>
      <c r="E660" s="44">
        <v>0</v>
      </c>
      <c r="F660" s="44">
        <v>0</v>
      </c>
      <c r="G660" s="13">
        <v>0</v>
      </c>
      <c r="H660" s="44">
        <v>0</v>
      </c>
      <c r="I660" s="44">
        <v>0</v>
      </c>
      <c r="J660" s="13">
        <v>0</v>
      </c>
      <c r="K660" s="44">
        <v>274384</v>
      </c>
      <c r="L660" s="44">
        <v>22301</v>
      </c>
      <c r="M660" s="13">
        <f t="shared" si="74"/>
        <v>81.276605049857139</v>
      </c>
      <c r="N660" s="30"/>
      <c r="O660" s="30"/>
      <c r="P660" s="30"/>
      <c r="Q660" s="30"/>
      <c r="R660" s="30"/>
      <c r="S660" s="30"/>
      <c r="T660" s="30"/>
    </row>
    <row r="661" spans="1:20" ht="12.75" customHeight="1">
      <c r="A661" s="85">
        <v>3</v>
      </c>
      <c r="B661" s="16" t="s">
        <v>43</v>
      </c>
      <c r="C661" s="16" t="s">
        <v>35</v>
      </c>
      <c r="D661" s="29">
        <v>40575</v>
      </c>
      <c r="E661" s="44">
        <v>0</v>
      </c>
      <c r="F661" s="44">
        <v>0</v>
      </c>
      <c r="G661" s="13">
        <v>0</v>
      </c>
      <c r="H661" s="44">
        <v>0</v>
      </c>
      <c r="I661" s="44">
        <v>0</v>
      </c>
      <c r="J661" s="13">
        <v>0</v>
      </c>
      <c r="K661" s="44">
        <v>322504</v>
      </c>
      <c r="L661" s="44">
        <v>26767</v>
      </c>
      <c r="M661" s="13">
        <f t="shared" si="74"/>
        <v>82.99742018703644</v>
      </c>
      <c r="N661" s="30"/>
      <c r="O661" s="30"/>
      <c r="P661" s="30"/>
      <c r="Q661" s="30"/>
      <c r="R661" s="30"/>
      <c r="S661" s="30"/>
      <c r="T661" s="30"/>
    </row>
    <row r="662" spans="1:20" ht="12.75" customHeight="1">
      <c r="A662" s="85">
        <v>4</v>
      </c>
      <c r="B662" s="16" t="s">
        <v>43</v>
      </c>
      <c r="C662" s="16" t="s">
        <v>35</v>
      </c>
      <c r="D662" s="29">
        <v>40603</v>
      </c>
      <c r="E662" s="44">
        <v>0</v>
      </c>
      <c r="F662" s="44">
        <v>0</v>
      </c>
      <c r="G662" s="13">
        <v>0</v>
      </c>
      <c r="H662" s="44">
        <v>0</v>
      </c>
      <c r="I662" s="44">
        <v>0</v>
      </c>
      <c r="J662" s="13">
        <v>0</v>
      </c>
      <c r="K662" s="44">
        <v>322966</v>
      </c>
      <c r="L662" s="44">
        <v>27104</v>
      </c>
      <c r="M662" s="13">
        <f t="shared" si="74"/>
        <v>83.922146603667258</v>
      </c>
      <c r="N662" s="30"/>
      <c r="O662" s="30"/>
      <c r="P662" s="30"/>
      <c r="Q662" s="30"/>
      <c r="R662" s="30"/>
      <c r="S662" s="30"/>
      <c r="T662" s="30"/>
    </row>
    <row r="663" spans="1:20" ht="12.75" customHeight="1">
      <c r="A663" s="85">
        <v>5</v>
      </c>
      <c r="B663" s="16" t="s">
        <v>43</v>
      </c>
      <c r="C663" s="16" t="s">
        <v>35</v>
      </c>
      <c r="D663" s="29">
        <v>40634</v>
      </c>
      <c r="E663" s="44">
        <v>0</v>
      </c>
      <c r="F663" s="44">
        <v>0</v>
      </c>
      <c r="G663" s="13">
        <v>0</v>
      </c>
      <c r="H663" s="44">
        <v>0</v>
      </c>
      <c r="I663" s="44">
        <v>0</v>
      </c>
      <c r="J663" s="13">
        <v>0</v>
      </c>
      <c r="K663" s="44">
        <v>319306</v>
      </c>
      <c r="L663" s="44">
        <v>26902</v>
      </c>
      <c r="M663" s="13">
        <f t="shared" si="74"/>
        <v>84.251470376378776</v>
      </c>
      <c r="N663" s="30"/>
      <c r="O663" s="30"/>
      <c r="P663" s="30"/>
      <c r="Q663" s="30"/>
      <c r="R663" s="30"/>
      <c r="S663" s="30"/>
      <c r="T663" s="30"/>
    </row>
    <row r="664" spans="1:20" ht="12.75" customHeight="1">
      <c r="A664" s="85">
        <v>6</v>
      </c>
      <c r="B664" s="16" t="s">
        <v>43</v>
      </c>
      <c r="C664" s="16" t="s">
        <v>35</v>
      </c>
      <c r="D664" s="29">
        <v>40664</v>
      </c>
      <c r="E664" s="44">
        <v>0</v>
      </c>
      <c r="F664" s="44">
        <v>0</v>
      </c>
      <c r="G664" s="13">
        <v>0</v>
      </c>
      <c r="H664" s="44">
        <v>0</v>
      </c>
      <c r="I664" s="44">
        <v>0</v>
      </c>
      <c r="J664" s="13">
        <v>0</v>
      </c>
      <c r="K664" s="44">
        <v>324684</v>
      </c>
      <c r="L664" s="44">
        <v>27453</v>
      </c>
      <c r="M664" s="13">
        <f t="shared" si="74"/>
        <v>84.552980744354514</v>
      </c>
      <c r="N664" s="30"/>
      <c r="O664" s="30"/>
      <c r="P664" s="30"/>
      <c r="Q664" s="30"/>
      <c r="R664" s="30"/>
      <c r="S664" s="30"/>
      <c r="T664" s="30"/>
    </row>
    <row r="665" spans="1:20" ht="12.75" customHeight="1">
      <c r="A665" s="85">
        <v>7</v>
      </c>
      <c r="B665" s="16" t="s">
        <v>43</v>
      </c>
      <c r="C665" s="16" t="s">
        <v>35</v>
      </c>
      <c r="D665" s="29">
        <v>40695</v>
      </c>
      <c r="E665" s="44">
        <v>0</v>
      </c>
      <c r="F665" s="44">
        <v>0</v>
      </c>
      <c r="G665" s="13">
        <v>0</v>
      </c>
      <c r="H665" s="44">
        <v>0</v>
      </c>
      <c r="I665" s="44">
        <v>0</v>
      </c>
      <c r="J665" s="13">
        <v>0</v>
      </c>
      <c r="K665" s="44">
        <v>324905</v>
      </c>
      <c r="L665" s="44">
        <v>27710</v>
      </c>
      <c r="M665" s="13">
        <f t="shared" si="74"/>
        <v>85.286468352287585</v>
      </c>
      <c r="N665" s="30"/>
      <c r="O665" s="30"/>
      <c r="P665" s="30"/>
      <c r="Q665" s="30"/>
      <c r="R665" s="30"/>
      <c r="S665" s="30"/>
      <c r="T665" s="30"/>
    </row>
    <row r="666" spans="1:20" ht="12.75" customHeight="1">
      <c r="A666" s="85">
        <v>8</v>
      </c>
      <c r="B666" s="16" t="s">
        <v>43</v>
      </c>
      <c r="C666" s="16" t="s">
        <v>35</v>
      </c>
      <c r="D666" s="29">
        <v>40725</v>
      </c>
      <c r="E666" s="44">
        <v>0</v>
      </c>
      <c r="F666" s="44">
        <v>0</v>
      </c>
      <c r="G666" s="13">
        <v>0</v>
      </c>
      <c r="H666" s="44">
        <v>0</v>
      </c>
      <c r="I666" s="44">
        <v>0</v>
      </c>
      <c r="J666" s="13">
        <v>0</v>
      </c>
      <c r="K666" s="44">
        <v>308965</v>
      </c>
      <c r="L666" s="44">
        <v>26465</v>
      </c>
      <c r="M666" s="13">
        <f t="shared" si="74"/>
        <v>85.656951434628525</v>
      </c>
      <c r="N666" s="30"/>
      <c r="O666" s="30"/>
      <c r="P666" s="30"/>
      <c r="Q666" s="30"/>
      <c r="R666" s="30"/>
      <c r="S666" s="30"/>
      <c r="T666" s="30"/>
    </row>
    <row r="667" spans="1:20" ht="12.75" customHeight="1">
      <c r="A667" s="85">
        <v>9</v>
      </c>
      <c r="B667" s="16" t="s">
        <v>43</v>
      </c>
      <c r="C667" s="16" t="s">
        <v>35</v>
      </c>
      <c r="D667" s="29">
        <v>40756</v>
      </c>
      <c r="E667" s="44">
        <v>0</v>
      </c>
      <c r="F667" s="44">
        <v>0</v>
      </c>
      <c r="G667" s="13">
        <v>0</v>
      </c>
      <c r="H667" s="44">
        <v>0</v>
      </c>
      <c r="I667" s="44">
        <v>0</v>
      </c>
      <c r="J667" s="13">
        <v>0</v>
      </c>
      <c r="K667" s="44">
        <v>292735</v>
      </c>
      <c r="L667" s="44">
        <v>25223</v>
      </c>
      <c r="M667" s="13">
        <f t="shared" si="74"/>
        <v>86.163253454489549</v>
      </c>
      <c r="N667" s="30"/>
      <c r="O667" s="30"/>
      <c r="P667" s="30"/>
      <c r="Q667" s="30"/>
      <c r="R667" s="30"/>
      <c r="S667" s="30"/>
      <c r="T667" s="30"/>
    </row>
    <row r="668" spans="1:20" ht="12.75" customHeight="1">
      <c r="A668" s="85">
        <v>10</v>
      </c>
      <c r="B668" s="16" t="s">
        <v>43</v>
      </c>
      <c r="C668" s="16" t="s">
        <v>35</v>
      </c>
      <c r="D668" s="29">
        <v>40787</v>
      </c>
      <c r="E668" s="44">
        <v>0</v>
      </c>
      <c r="F668" s="44">
        <v>0</v>
      </c>
      <c r="G668" s="13">
        <v>0</v>
      </c>
      <c r="H668" s="44">
        <v>0</v>
      </c>
      <c r="I668" s="44">
        <v>0</v>
      </c>
      <c r="J668" s="13">
        <v>0</v>
      </c>
      <c r="K668" s="44">
        <v>286138</v>
      </c>
      <c r="L668" s="44">
        <v>24768</v>
      </c>
      <c r="M668" s="13">
        <f t="shared" si="74"/>
        <v>86.559632065646639</v>
      </c>
      <c r="N668" s="30"/>
      <c r="O668" s="30"/>
      <c r="P668" s="30"/>
      <c r="Q668" s="30"/>
      <c r="R668" s="30"/>
      <c r="S668" s="30"/>
      <c r="T668" s="30"/>
    </row>
    <row r="669" spans="1:20" ht="12.75" customHeight="1">
      <c r="A669" s="85">
        <v>11</v>
      </c>
      <c r="B669" s="16" t="s">
        <v>43</v>
      </c>
      <c r="C669" s="16" t="s">
        <v>35</v>
      </c>
      <c r="D669" s="29">
        <v>40817</v>
      </c>
      <c r="E669" s="44">
        <v>0</v>
      </c>
      <c r="F669" s="44">
        <v>0</v>
      </c>
      <c r="G669" s="13">
        <v>0</v>
      </c>
      <c r="H669" s="44">
        <v>0</v>
      </c>
      <c r="I669" s="44">
        <v>0</v>
      </c>
      <c r="J669" s="13">
        <v>0</v>
      </c>
      <c r="K669" s="44">
        <v>285734</v>
      </c>
      <c r="L669" s="44">
        <v>24696</v>
      </c>
      <c r="M669" s="13">
        <f t="shared" si="74"/>
        <v>86.430036327493397</v>
      </c>
      <c r="N669" s="30"/>
      <c r="O669" s="30"/>
      <c r="P669" s="30"/>
      <c r="Q669" s="30"/>
      <c r="R669" s="30"/>
      <c r="S669" s="30"/>
      <c r="T669" s="30"/>
    </row>
    <row r="670" spans="1:20" ht="12.75" customHeight="1">
      <c r="A670" s="85">
        <v>12</v>
      </c>
      <c r="B670" s="16" t="s">
        <v>43</v>
      </c>
      <c r="C670" s="16" t="s">
        <v>35</v>
      </c>
      <c r="D670" s="29">
        <v>40848</v>
      </c>
      <c r="E670" s="44">
        <v>0</v>
      </c>
      <c r="F670" s="44">
        <v>0</v>
      </c>
      <c r="G670" s="13">
        <v>0</v>
      </c>
      <c r="H670" s="44">
        <v>0</v>
      </c>
      <c r="I670" s="44">
        <v>0</v>
      </c>
      <c r="J670" s="13">
        <v>0</v>
      </c>
      <c r="K670" s="44">
        <v>321472</v>
      </c>
      <c r="L670" s="44">
        <v>27705</v>
      </c>
      <c r="M670" s="13">
        <f t="shared" si="74"/>
        <v>86.181689229544091</v>
      </c>
      <c r="N670" s="30"/>
      <c r="O670" s="30"/>
      <c r="P670" s="30"/>
      <c r="Q670" s="30"/>
      <c r="R670" s="30"/>
      <c r="S670" s="30"/>
      <c r="T670" s="30"/>
    </row>
    <row r="671" spans="1:20" ht="12.75" customHeight="1">
      <c r="A671" s="85">
        <v>13</v>
      </c>
      <c r="B671" s="16" t="s">
        <v>43</v>
      </c>
      <c r="C671" s="16" t="s">
        <v>35</v>
      </c>
      <c r="D671" s="29">
        <v>40878</v>
      </c>
      <c r="E671" s="44">
        <v>0</v>
      </c>
      <c r="F671" s="44">
        <v>0</v>
      </c>
      <c r="G671" s="13">
        <v>0</v>
      </c>
      <c r="H671" s="44">
        <v>0</v>
      </c>
      <c r="I671" s="44">
        <v>0</v>
      </c>
      <c r="J671" s="13">
        <v>0</v>
      </c>
      <c r="K671" s="44">
        <v>370844</v>
      </c>
      <c r="L671" s="44">
        <v>31898</v>
      </c>
      <c r="M671" s="13">
        <f t="shared" si="74"/>
        <v>86.014604523735045</v>
      </c>
      <c r="N671" s="30"/>
      <c r="O671" s="30"/>
      <c r="P671" s="30"/>
      <c r="Q671" s="30"/>
      <c r="R671" s="30"/>
      <c r="S671" s="30"/>
      <c r="T671" s="30"/>
    </row>
    <row r="672" spans="1:20" ht="12.75" customHeight="1">
      <c r="N672" s="30"/>
      <c r="O672" s="30"/>
      <c r="P672" s="30"/>
      <c r="Q672" s="30"/>
      <c r="R672" s="30"/>
      <c r="S672" s="30"/>
      <c r="T672" s="30"/>
    </row>
    <row r="673" spans="1:20" ht="12.75" customHeight="1">
      <c r="A673" s="85">
        <v>14</v>
      </c>
      <c r="B673" s="16" t="s">
        <v>44</v>
      </c>
      <c r="C673" s="16"/>
      <c r="D673" s="29"/>
      <c r="E673" s="44"/>
      <c r="F673" s="44"/>
      <c r="G673" s="13"/>
      <c r="H673" s="44"/>
      <c r="I673" s="44"/>
      <c r="J673" s="13"/>
      <c r="K673" s="44">
        <f>ROUND(SUM(K659:K671),0)</f>
        <v>3931567</v>
      </c>
      <c r="L673" s="44">
        <f>ROUND(SUM(L659:L671),0)</f>
        <v>332892</v>
      </c>
      <c r="M673" s="13"/>
      <c r="N673" s="30"/>
      <c r="O673" s="30"/>
      <c r="P673" s="30"/>
      <c r="Q673" s="30"/>
      <c r="R673" s="30"/>
      <c r="S673" s="30"/>
      <c r="T673" s="30"/>
    </row>
    <row r="674" spans="1:20" ht="12.75" customHeight="1">
      <c r="N674" s="30"/>
      <c r="O674" s="30"/>
      <c r="P674" s="30"/>
      <c r="Q674" s="30"/>
      <c r="R674" s="30"/>
      <c r="S674" s="30"/>
      <c r="T674" s="30"/>
    </row>
    <row r="675" spans="1:20" ht="12.75" customHeight="1">
      <c r="A675" s="85">
        <v>15</v>
      </c>
      <c r="B675" s="16" t="s">
        <v>43</v>
      </c>
      <c r="C675" s="16" t="s">
        <v>35</v>
      </c>
      <c r="D675" s="29" t="s">
        <v>36</v>
      </c>
      <c r="K675" s="49">
        <f t="shared" ref="K675:L675" si="75">ROUND(AVERAGE(K659:K671),0)</f>
        <v>302428</v>
      </c>
      <c r="L675" s="49">
        <f t="shared" si="75"/>
        <v>25607</v>
      </c>
      <c r="M675" s="13">
        <f>ROUND(IF(K675=0,0,L675*1000/K675),2)</f>
        <v>84.67</v>
      </c>
      <c r="N675" s="30"/>
      <c r="O675" s="30"/>
      <c r="P675" s="30"/>
      <c r="Q675" s="30"/>
      <c r="R675" s="30"/>
      <c r="S675" s="30"/>
      <c r="T675" s="30"/>
    </row>
    <row r="676" spans="1:20" ht="12.75" customHeight="1">
      <c r="N676" s="30"/>
      <c r="O676" s="30"/>
      <c r="P676" s="30"/>
      <c r="Q676" s="30"/>
      <c r="R676" s="30"/>
      <c r="S676" s="30"/>
      <c r="T676" s="30"/>
    </row>
    <row r="677" spans="1:20" ht="12.75" customHeight="1">
      <c r="N677" s="30"/>
      <c r="O677" s="30"/>
      <c r="P677" s="30"/>
      <c r="Q677" s="30"/>
      <c r="R677" s="30"/>
      <c r="S677" s="30"/>
      <c r="T677" s="30"/>
    </row>
    <row r="678" spans="1:20" ht="12.75" customHeight="1">
      <c r="N678" s="30"/>
      <c r="O678" s="30"/>
      <c r="P678" s="30"/>
      <c r="Q678" s="30"/>
      <c r="R678" s="30"/>
      <c r="S678" s="30"/>
      <c r="T678" s="30"/>
    </row>
    <row r="679" spans="1:20" ht="12.75" customHeight="1">
      <c r="N679" s="30"/>
      <c r="O679" s="30"/>
      <c r="P679" s="30"/>
      <c r="Q679" s="30"/>
      <c r="R679" s="30"/>
      <c r="S679" s="30"/>
      <c r="T679" s="30"/>
    </row>
    <row r="680" spans="1:20" ht="12.75" customHeight="1">
      <c r="N680" s="30"/>
      <c r="O680" s="30"/>
      <c r="P680" s="30"/>
      <c r="Q680" s="30"/>
      <c r="R680" s="30"/>
      <c r="S680" s="30"/>
      <c r="T680" s="30"/>
    </row>
    <row r="681" spans="1:20" ht="12.75" customHeight="1">
      <c r="N681" s="30"/>
      <c r="O681" s="30"/>
      <c r="P681" s="30"/>
      <c r="Q681" s="30"/>
      <c r="R681" s="30"/>
      <c r="S681" s="30"/>
      <c r="T681" s="30"/>
    </row>
    <row r="682" spans="1:20" ht="12.75" customHeight="1">
      <c r="N682" s="30"/>
      <c r="O682" s="30"/>
      <c r="P682" s="30"/>
      <c r="Q682" s="30"/>
      <c r="R682" s="30"/>
      <c r="S682" s="30"/>
      <c r="T682" s="30"/>
    </row>
    <row r="683" spans="1:20" ht="12.75" customHeight="1">
      <c r="N683" s="30"/>
      <c r="O683" s="30"/>
      <c r="P683" s="30"/>
      <c r="Q683" s="30"/>
      <c r="R683" s="30"/>
      <c r="S683" s="30"/>
      <c r="T683" s="30"/>
    </row>
    <row r="684" spans="1:20" ht="13.5" customHeight="1">
      <c r="A684" s="80" t="s">
        <v>32</v>
      </c>
      <c r="B684" s="9"/>
      <c r="C684" s="10"/>
      <c r="D684" s="11"/>
      <c r="E684" s="40"/>
      <c r="F684" s="40"/>
      <c r="G684" s="9"/>
      <c r="H684" s="40"/>
      <c r="I684" s="40"/>
      <c r="J684" s="9"/>
      <c r="K684" s="40"/>
      <c r="L684" s="40"/>
      <c r="M684" s="12" t="s">
        <v>33</v>
      </c>
      <c r="N684" s="30"/>
      <c r="O684" s="30"/>
      <c r="P684" s="30"/>
      <c r="Q684" s="30"/>
      <c r="R684" s="30"/>
      <c r="S684" s="30"/>
      <c r="T684" s="30"/>
    </row>
    <row r="685" spans="1:20" ht="12.75" customHeight="1">
      <c r="A685" s="79" t="s">
        <v>0</v>
      </c>
      <c r="B685" s="14"/>
      <c r="C685" s="15"/>
      <c r="D685" s="7"/>
      <c r="E685" s="39"/>
      <c r="F685" s="39" t="s">
        <v>1</v>
      </c>
      <c r="G685" s="14"/>
      <c r="H685" s="39"/>
      <c r="I685" s="39"/>
      <c r="J685" s="14"/>
      <c r="K685" s="39"/>
      <c r="L685" s="39" t="s">
        <v>145</v>
      </c>
      <c r="M685" s="14"/>
      <c r="N685" s="30"/>
      <c r="O685" s="30"/>
      <c r="P685" s="30"/>
      <c r="Q685" s="30"/>
      <c r="R685" s="30"/>
      <c r="S685" s="30"/>
      <c r="T685" s="30"/>
    </row>
    <row r="686" spans="1:20">
      <c r="A686" s="80" t="s">
        <v>2</v>
      </c>
      <c r="B686" s="9"/>
      <c r="C686" s="9"/>
      <c r="D686" s="9"/>
      <c r="E686" s="40"/>
      <c r="F686" s="87" t="s">
        <v>3</v>
      </c>
      <c r="G686" s="87"/>
      <c r="H686" s="87"/>
      <c r="I686" s="87"/>
      <c r="J686" s="9" t="s">
        <v>4</v>
      </c>
      <c r="K686" s="40"/>
      <c r="L686" s="40"/>
      <c r="M686" s="9"/>
      <c r="N686" s="30"/>
      <c r="O686" s="30"/>
      <c r="P686" s="30"/>
      <c r="Q686" s="30"/>
      <c r="R686" s="30"/>
      <c r="S686" s="30"/>
      <c r="T686" s="30"/>
    </row>
    <row r="687" spans="1:20">
      <c r="A687" s="81"/>
      <c r="B687" s="1"/>
      <c r="C687" s="1"/>
      <c r="D687" s="1"/>
      <c r="E687" s="41"/>
      <c r="F687" s="88"/>
      <c r="G687" s="88"/>
      <c r="H687" s="88"/>
      <c r="I687" s="88"/>
      <c r="J687" s="14"/>
      <c r="K687" s="41" t="s">
        <v>5</v>
      </c>
      <c r="L687" s="41"/>
      <c r="M687" s="1"/>
      <c r="N687" s="30"/>
      <c r="O687" s="30"/>
      <c r="P687" s="30"/>
      <c r="Q687" s="30"/>
      <c r="R687" s="30"/>
      <c r="S687" s="30"/>
      <c r="T687" s="30"/>
    </row>
    <row r="688" spans="1:20">
      <c r="A688" s="81" t="s">
        <v>54</v>
      </c>
      <c r="B688" s="1"/>
      <c r="C688" s="77"/>
      <c r="D688" s="2"/>
      <c r="E688" s="41"/>
      <c r="F688" s="88"/>
      <c r="G688" s="88"/>
      <c r="H688" s="88"/>
      <c r="I688" s="88"/>
      <c r="J688" s="15" t="s">
        <v>40</v>
      </c>
      <c r="K688" s="41" t="s">
        <v>6</v>
      </c>
      <c r="L688" s="41"/>
      <c r="M688" s="1"/>
      <c r="N688" s="30"/>
      <c r="O688" s="30"/>
      <c r="P688" s="30"/>
      <c r="Q688" s="30"/>
      <c r="R688" s="30"/>
      <c r="S688" s="30"/>
      <c r="T688" s="30"/>
    </row>
    <row r="689" spans="1:20">
      <c r="A689" s="81"/>
      <c r="B689" s="1"/>
      <c r="C689" s="77"/>
      <c r="D689" s="2"/>
      <c r="E689" s="41"/>
      <c r="F689" s="88"/>
      <c r="G689" s="88"/>
      <c r="H689" s="88"/>
      <c r="I689" s="88"/>
      <c r="J689" s="15"/>
      <c r="K689" s="41" t="s">
        <v>55</v>
      </c>
      <c r="L689" s="41"/>
      <c r="M689" s="1"/>
      <c r="N689" s="30"/>
      <c r="O689" s="30"/>
      <c r="P689" s="30"/>
      <c r="Q689" s="30"/>
      <c r="R689" s="30"/>
      <c r="S689" s="30"/>
      <c r="T689" s="30"/>
    </row>
    <row r="690" spans="1:20">
      <c r="A690" s="79" t="s">
        <v>53</v>
      </c>
      <c r="B690" s="14"/>
      <c r="C690" s="15"/>
      <c r="D690" s="7"/>
      <c r="E690" s="39"/>
      <c r="F690" s="89"/>
      <c r="G690" s="89"/>
      <c r="H690" s="89"/>
      <c r="I690" s="89"/>
      <c r="J690" s="3" t="s">
        <v>158</v>
      </c>
      <c r="K690" s="39"/>
      <c r="L690" s="39"/>
      <c r="M690" s="14"/>
      <c r="N690" s="30"/>
      <c r="O690" s="30"/>
      <c r="P690" s="30"/>
      <c r="Q690" s="30"/>
      <c r="R690" s="30"/>
      <c r="S690" s="30"/>
      <c r="T690" s="30"/>
    </row>
    <row r="691" spans="1:20" ht="12.75" customHeight="1">
      <c r="A691" s="80"/>
      <c r="B691" s="9"/>
      <c r="C691" s="10"/>
      <c r="D691" s="11"/>
      <c r="E691" s="40"/>
      <c r="F691" s="42"/>
      <c r="G691" s="4"/>
      <c r="H691" s="42"/>
      <c r="I691" s="42"/>
      <c r="J691" s="9"/>
      <c r="K691" s="40"/>
      <c r="L691" s="40"/>
      <c r="M691" s="9"/>
      <c r="N691" s="30"/>
      <c r="O691" s="30"/>
      <c r="P691" s="30"/>
      <c r="Q691" s="30"/>
      <c r="R691" s="30"/>
      <c r="S691" s="30"/>
      <c r="T691" s="30"/>
    </row>
    <row r="692" spans="1:20" ht="12.75" customHeight="1">
      <c r="A692" s="82" t="s">
        <v>7</v>
      </c>
      <c r="B692" s="5" t="s">
        <v>8</v>
      </c>
      <c r="C692" s="5" t="s">
        <v>9</v>
      </c>
      <c r="D692" s="5" t="s">
        <v>10</v>
      </c>
      <c r="E692" s="43" t="s">
        <v>11</v>
      </c>
      <c r="F692" s="43" t="s">
        <v>12</v>
      </c>
      <c r="G692" s="5" t="s">
        <v>13</v>
      </c>
      <c r="H692" s="43" t="s">
        <v>14</v>
      </c>
      <c r="I692" s="43" t="s">
        <v>15</v>
      </c>
      <c r="J692" s="5" t="s">
        <v>16</v>
      </c>
      <c r="K692" s="43" t="s">
        <v>17</v>
      </c>
      <c r="L692" s="43" t="s">
        <v>18</v>
      </c>
      <c r="M692" s="5" t="s">
        <v>19</v>
      </c>
      <c r="N692" s="30"/>
      <c r="O692" s="30"/>
      <c r="P692" s="30"/>
      <c r="Q692" s="30"/>
      <c r="R692" s="30"/>
      <c r="S692" s="30"/>
      <c r="T692" s="30"/>
    </row>
    <row r="693" spans="1:20" ht="12.75" customHeight="1">
      <c r="B693" s="77"/>
      <c r="D693" s="17"/>
      <c r="E693" s="44"/>
      <c r="F693" s="44"/>
      <c r="G693" s="16"/>
      <c r="H693" s="44"/>
      <c r="I693" s="44"/>
      <c r="J693" s="16"/>
      <c r="K693" s="44"/>
      <c r="L693" s="44"/>
      <c r="M693" s="16"/>
      <c r="N693" s="30"/>
      <c r="O693" s="30"/>
      <c r="P693" s="30"/>
      <c r="Q693" s="30"/>
      <c r="R693" s="30"/>
      <c r="S693" s="30"/>
      <c r="T693" s="30"/>
    </row>
    <row r="694" spans="1:20" ht="12.75" customHeight="1">
      <c r="B694" s="16"/>
      <c r="E694" s="90" t="s">
        <v>20</v>
      </c>
      <c r="F694" s="90"/>
      <c r="G694" s="90"/>
      <c r="H694" s="90" t="s">
        <v>21</v>
      </c>
      <c r="I694" s="90"/>
      <c r="J694" s="90"/>
      <c r="K694" s="90" t="s">
        <v>22</v>
      </c>
      <c r="L694" s="90"/>
      <c r="M694" s="90"/>
      <c r="N694" s="30"/>
      <c r="O694" s="30"/>
      <c r="P694" s="30"/>
      <c r="Q694" s="30"/>
      <c r="R694" s="30"/>
      <c r="S694" s="30"/>
      <c r="T694" s="30"/>
    </row>
    <row r="695" spans="1:20" ht="12.75" customHeight="1">
      <c r="B695" s="16"/>
      <c r="E695" s="45" t="s">
        <v>23</v>
      </c>
      <c r="F695" s="45"/>
      <c r="G695" s="6"/>
      <c r="H695" s="45" t="s">
        <v>24</v>
      </c>
      <c r="I695" s="45"/>
      <c r="J695" s="6"/>
      <c r="K695" s="45" t="s">
        <v>24</v>
      </c>
      <c r="L695" s="45"/>
      <c r="M695" s="6"/>
      <c r="N695" s="30"/>
      <c r="O695" s="30"/>
      <c r="P695" s="30"/>
      <c r="Q695" s="30"/>
      <c r="R695" s="30"/>
      <c r="S695" s="30"/>
      <c r="T695" s="30"/>
    </row>
    <row r="696" spans="1:20" ht="28.5" customHeight="1">
      <c r="A696" s="84" t="s">
        <v>25</v>
      </c>
      <c r="B696" s="15" t="s">
        <v>26</v>
      </c>
      <c r="C696" s="15" t="s">
        <v>27</v>
      </c>
      <c r="D696" s="7" t="s">
        <v>28</v>
      </c>
      <c r="E696" s="46" t="s">
        <v>29</v>
      </c>
      <c r="F696" s="47" t="s">
        <v>30</v>
      </c>
      <c r="G696" s="15" t="s">
        <v>31</v>
      </c>
      <c r="H696" s="46" t="s">
        <v>29</v>
      </c>
      <c r="I696" s="47" t="s">
        <v>30</v>
      </c>
      <c r="J696" s="15" t="s">
        <v>31</v>
      </c>
      <c r="K696" s="46" t="s">
        <v>29</v>
      </c>
      <c r="L696" s="47" t="s">
        <v>30</v>
      </c>
      <c r="M696" s="15" t="s">
        <v>31</v>
      </c>
      <c r="N696" s="30"/>
      <c r="O696" s="30"/>
      <c r="P696" s="30"/>
      <c r="Q696" s="30"/>
      <c r="R696" s="30"/>
      <c r="S696" s="30"/>
      <c r="T696" s="30"/>
    </row>
    <row r="697" spans="1:20" ht="12.75" customHeight="1">
      <c r="A697" s="85">
        <v>1</v>
      </c>
      <c r="B697" s="16" t="s">
        <v>48</v>
      </c>
      <c r="C697" s="16" t="s">
        <v>35</v>
      </c>
      <c r="D697" s="29">
        <v>40513</v>
      </c>
      <c r="E697" s="44">
        <f>E1073</f>
        <v>155449</v>
      </c>
      <c r="F697" s="44">
        <f>F1073</f>
        <v>6331</v>
      </c>
      <c r="G697" s="13">
        <f>IF(E697=0,0,F697*1000/E697)</f>
        <v>40.727183835212834</v>
      </c>
      <c r="H697" s="44">
        <f t="shared" ref="H697:I697" si="76">H1073</f>
        <v>53430</v>
      </c>
      <c r="I697" s="44">
        <f t="shared" si="76"/>
        <v>2194</v>
      </c>
      <c r="J697" s="13">
        <f t="shared" ref="J697:J709" si="77">IF(H697=0,0,I697*1000/H697)</f>
        <v>41.063073179861505</v>
      </c>
      <c r="K697" s="44">
        <f t="shared" ref="K697:L697" si="78">K1073</f>
        <v>64255</v>
      </c>
      <c r="L697" s="44">
        <f t="shared" si="78"/>
        <v>2614</v>
      </c>
      <c r="M697" s="13">
        <f t="shared" ref="M697:M709" si="79">IF(K697=0,0,L697*1000/K697)</f>
        <v>40.681659014862653</v>
      </c>
      <c r="N697" s="30"/>
      <c r="O697" s="30"/>
      <c r="P697" s="30"/>
      <c r="Q697" s="30"/>
      <c r="R697" s="30"/>
      <c r="S697" s="30"/>
      <c r="T697" s="30"/>
    </row>
    <row r="698" spans="1:20" ht="12.75" customHeight="1">
      <c r="A698" s="85">
        <v>2</v>
      </c>
      <c r="B698" s="16" t="s">
        <v>48</v>
      </c>
      <c r="C698" s="16" t="s">
        <v>35</v>
      </c>
      <c r="D698" s="29">
        <v>40544</v>
      </c>
      <c r="E698" s="44">
        <f t="shared" ref="E698:F698" si="80">K736+K698-H698</f>
        <v>240043</v>
      </c>
      <c r="F698" s="44">
        <f t="shared" si="80"/>
        <v>9858</v>
      </c>
      <c r="G698" s="13">
        <f t="shared" ref="G698:G709" si="81">IF(E698=0,0,F698*1000/E698)</f>
        <v>41.067642047466492</v>
      </c>
      <c r="H698" s="44">
        <v>63097</v>
      </c>
      <c r="I698" s="44">
        <v>2695</v>
      </c>
      <c r="J698" s="13">
        <f t="shared" si="77"/>
        <v>42.712014834302742</v>
      </c>
      <c r="K698" s="44">
        <v>83981</v>
      </c>
      <c r="L698" s="44">
        <v>3478</v>
      </c>
      <c r="M698" s="13">
        <f t="shared" si="79"/>
        <v>41.414129386408831</v>
      </c>
      <c r="N698" s="30"/>
      <c r="O698" s="30"/>
      <c r="P698" s="30"/>
      <c r="Q698" s="30"/>
      <c r="R698" s="30"/>
      <c r="S698" s="30"/>
      <c r="T698" s="30"/>
    </row>
    <row r="699" spans="1:20" ht="12.75" customHeight="1">
      <c r="A699" s="85">
        <v>3</v>
      </c>
      <c r="B699" s="16" t="s">
        <v>48</v>
      </c>
      <c r="C699" s="16" t="s">
        <v>35</v>
      </c>
      <c r="D699" s="29">
        <v>40575</v>
      </c>
      <c r="E699" s="44">
        <f t="shared" ref="E699:E709" si="82">K736</f>
        <v>219159</v>
      </c>
      <c r="F699" s="44">
        <f t="shared" ref="F699:F709" si="83">L736</f>
        <v>9075</v>
      </c>
      <c r="G699" s="13">
        <f t="shared" si="81"/>
        <v>41.408292609475311</v>
      </c>
      <c r="H699" s="44">
        <f t="shared" ref="H699:H709" si="84">K737-E699+K699</f>
        <v>68502</v>
      </c>
      <c r="I699" s="44">
        <f t="shared" ref="I699:I709" si="85">L737-F699+L699</f>
        <v>2910</v>
      </c>
      <c r="J699" s="13">
        <f t="shared" si="77"/>
        <v>42.480511517911886</v>
      </c>
      <c r="K699" s="44">
        <v>74770</v>
      </c>
      <c r="L699" s="44">
        <v>3115</v>
      </c>
      <c r="M699" s="13">
        <f t="shared" si="79"/>
        <v>41.661094021666443</v>
      </c>
      <c r="N699" s="30"/>
      <c r="O699" s="30"/>
      <c r="P699" s="30"/>
      <c r="Q699" s="30"/>
      <c r="R699" s="30"/>
      <c r="S699" s="30"/>
      <c r="T699" s="30"/>
    </row>
    <row r="700" spans="1:20" ht="12.75" customHeight="1">
      <c r="A700" s="85">
        <v>4</v>
      </c>
      <c r="B700" s="16" t="s">
        <v>48</v>
      </c>
      <c r="C700" s="16" t="s">
        <v>35</v>
      </c>
      <c r="D700" s="29">
        <v>40603</v>
      </c>
      <c r="E700" s="44">
        <f t="shared" si="82"/>
        <v>212891</v>
      </c>
      <c r="F700" s="44">
        <f t="shared" si="83"/>
        <v>8870</v>
      </c>
      <c r="G700" s="13">
        <f t="shared" si="81"/>
        <v>41.664513765260153</v>
      </c>
      <c r="H700" s="44">
        <f t="shared" si="84"/>
        <v>69711</v>
      </c>
      <c r="I700" s="44">
        <f t="shared" si="85"/>
        <v>2949</v>
      </c>
      <c r="J700" s="13">
        <f t="shared" si="77"/>
        <v>42.303223307655891</v>
      </c>
      <c r="K700" s="44">
        <v>81274</v>
      </c>
      <c r="L700" s="44">
        <v>3399</v>
      </c>
      <c r="M700" s="13">
        <f t="shared" si="79"/>
        <v>41.821492728301791</v>
      </c>
      <c r="N700" s="30"/>
      <c r="O700" s="30"/>
      <c r="P700" s="30"/>
      <c r="Q700" s="30"/>
      <c r="R700" s="30"/>
      <c r="S700" s="30"/>
      <c r="T700" s="30"/>
    </row>
    <row r="701" spans="1:20" ht="12.75" customHeight="1">
      <c r="A701" s="85">
        <v>5</v>
      </c>
      <c r="B701" s="16" t="s">
        <v>48</v>
      </c>
      <c r="C701" s="16" t="s">
        <v>35</v>
      </c>
      <c r="D701" s="29">
        <v>40634</v>
      </c>
      <c r="E701" s="44">
        <f t="shared" si="82"/>
        <v>201328</v>
      </c>
      <c r="F701" s="44">
        <f t="shared" si="83"/>
        <v>8420</v>
      </c>
      <c r="G701" s="13">
        <f t="shared" si="81"/>
        <v>41.822299928474926</v>
      </c>
      <c r="H701" s="44">
        <f t="shared" si="84"/>
        <v>70031</v>
      </c>
      <c r="I701" s="44">
        <f t="shared" si="85"/>
        <v>2969</v>
      </c>
      <c r="J701" s="13">
        <f t="shared" si="77"/>
        <v>42.395510559609313</v>
      </c>
      <c r="K701" s="44">
        <v>77770</v>
      </c>
      <c r="L701" s="44">
        <v>3264</v>
      </c>
      <c r="M701" s="13">
        <f t="shared" si="79"/>
        <v>41.96991127684197</v>
      </c>
      <c r="N701" s="30"/>
      <c r="O701" s="30"/>
      <c r="P701" s="30"/>
      <c r="Q701" s="30"/>
      <c r="R701" s="30"/>
      <c r="S701" s="30"/>
      <c r="T701" s="30"/>
    </row>
    <row r="702" spans="1:20" ht="12.75" customHeight="1">
      <c r="A702" s="85">
        <v>6</v>
      </c>
      <c r="B702" s="16" t="s">
        <v>48</v>
      </c>
      <c r="C702" s="16" t="s">
        <v>35</v>
      </c>
      <c r="D702" s="29">
        <v>40664</v>
      </c>
      <c r="E702" s="44">
        <f t="shared" si="82"/>
        <v>193589</v>
      </c>
      <c r="F702" s="44">
        <f t="shared" si="83"/>
        <v>8125</v>
      </c>
      <c r="G702" s="13">
        <f t="shared" si="81"/>
        <v>41.970359886150554</v>
      </c>
      <c r="H702" s="44">
        <f t="shared" si="84"/>
        <v>63639</v>
      </c>
      <c r="I702" s="44">
        <f t="shared" si="85"/>
        <v>2707</v>
      </c>
      <c r="J702" s="13">
        <f t="shared" si="77"/>
        <v>42.536809189333582</v>
      </c>
      <c r="K702" s="44">
        <v>79798</v>
      </c>
      <c r="L702" s="44">
        <v>3360</v>
      </c>
      <c r="M702" s="13">
        <f t="shared" si="79"/>
        <v>42.106318454096595</v>
      </c>
      <c r="N702" s="30"/>
      <c r="O702" s="30"/>
      <c r="P702" s="30"/>
      <c r="Q702" s="30"/>
      <c r="R702" s="30"/>
      <c r="S702" s="30"/>
      <c r="T702" s="30"/>
    </row>
    <row r="703" spans="1:20" ht="12.75" customHeight="1">
      <c r="A703" s="85">
        <v>7</v>
      </c>
      <c r="B703" s="16" t="s">
        <v>48</v>
      </c>
      <c r="C703" s="16" t="s">
        <v>35</v>
      </c>
      <c r="D703" s="29">
        <v>40695</v>
      </c>
      <c r="E703" s="44">
        <f t="shared" si="82"/>
        <v>177430</v>
      </c>
      <c r="F703" s="44">
        <f t="shared" si="83"/>
        <v>7472</v>
      </c>
      <c r="G703" s="13">
        <f t="shared" si="81"/>
        <v>42.112382347968214</v>
      </c>
      <c r="H703" s="44">
        <f t="shared" si="84"/>
        <v>64788</v>
      </c>
      <c r="I703" s="44">
        <f t="shared" si="85"/>
        <v>2753</v>
      </c>
      <c r="J703" s="13">
        <f t="shared" si="77"/>
        <v>42.492436871025497</v>
      </c>
      <c r="K703" s="44">
        <v>77484</v>
      </c>
      <c r="L703" s="44">
        <v>3271</v>
      </c>
      <c r="M703" s="13">
        <f t="shared" si="79"/>
        <v>42.215167002219815</v>
      </c>
      <c r="N703" s="30"/>
      <c r="O703" s="30"/>
      <c r="P703" s="30"/>
      <c r="Q703" s="30"/>
      <c r="R703" s="30"/>
      <c r="S703" s="30"/>
      <c r="T703" s="30"/>
    </row>
    <row r="704" spans="1:20" ht="12.75" customHeight="1">
      <c r="A704" s="85">
        <v>8</v>
      </c>
      <c r="B704" s="16" t="s">
        <v>48</v>
      </c>
      <c r="C704" s="16" t="s">
        <v>35</v>
      </c>
      <c r="D704" s="29">
        <v>40725</v>
      </c>
      <c r="E704" s="44">
        <f t="shared" si="82"/>
        <v>164734</v>
      </c>
      <c r="F704" s="44">
        <f t="shared" si="83"/>
        <v>6954</v>
      </c>
      <c r="G704" s="13">
        <f t="shared" si="81"/>
        <v>42.213507836876417</v>
      </c>
      <c r="H704" s="44">
        <f t="shared" si="84"/>
        <v>80712</v>
      </c>
      <c r="I704" s="44">
        <f t="shared" si="85"/>
        <v>3397</v>
      </c>
      <c r="J704" s="13">
        <f t="shared" si="77"/>
        <v>42.087917533947866</v>
      </c>
      <c r="K704" s="44">
        <v>80714</v>
      </c>
      <c r="L704" s="44">
        <v>3404</v>
      </c>
      <c r="M704" s="13">
        <f t="shared" si="79"/>
        <v>42.173600614515451</v>
      </c>
      <c r="N704" s="30"/>
      <c r="O704" s="30"/>
      <c r="P704" s="30"/>
      <c r="Q704" s="30"/>
      <c r="R704" s="30"/>
      <c r="S704" s="30"/>
      <c r="T704" s="30"/>
    </row>
    <row r="705" spans="1:20" ht="12.75" customHeight="1">
      <c r="A705" s="85">
        <v>9</v>
      </c>
      <c r="B705" s="16" t="s">
        <v>48</v>
      </c>
      <c r="C705" s="16" t="s">
        <v>35</v>
      </c>
      <c r="D705" s="29">
        <v>40756</v>
      </c>
      <c r="E705" s="44">
        <f t="shared" si="82"/>
        <v>164732</v>
      </c>
      <c r="F705" s="44">
        <f t="shared" si="83"/>
        <v>6947</v>
      </c>
      <c r="G705" s="13">
        <f t="shared" si="81"/>
        <v>42.171527086419154</v>
      </c>
      <c r="H705" s="44">
        <f t="shared" si="84"/>
        <v>78936</v>
      </c>
      <c r="I705" s="44">
        <f t="shared" si="85"/>
        <v>3332</v>
      </c>
      <c r="J705" s="13">
        <f t="shared" si="77"/>
        <v>42.21141177662917</v>
      </c>
      <c r="K705" s="44">
        <v>81886</v>
      </c>
      <c r="L705" s="44">
        <v>3454</v>
      </c>
      <c r="M705" s="13">
        <f t="shared" si="79"/>
        <v>42.180592531079796</v>
      </c>
      <c r="N705" s="30"/>
      <c r="O705" s="30"/>
      <c r="P705" s="30"/>
      <c r="Q705" s="30"/>
      <c r="R705" s="30"/>
      <c r="S705" s="30"/>
      <c r="T705" s="30"/>
    </row>
    <row r="706" spans="1:20" ht="12.75" customHeight="1">
      <c r="A706" s="85">
        <v>10</v>
      </c>
      <c r="B706" s="16" t="s">
        <v>48</v>
      </c>
      <c r="C706" s="16" t="s">
        <v>35</v>
      </c>
      <c r="D706" s="29">
        <v>40787</v>
      </c>
      <c r="E706" s="44">
        <f t="shared" si="82"/>
        <v>161782</v>
      </c>
      <c r="F706" s="44">
        <f t="shared" si="83"/>
        <v>6825</v>
      </c>
      <c r="G706" s="13">
        <f t="shared" si="81"/>
        <v>42.18639898134527</v>
      </c>
      <c r="H706" s="44">
        <f t="shared" si="84"/>
        <v>78219</v>
      </c>
      <c r="I706" s="44">
        <f t="shared" si="85"/>
        <v>3309</v>
      </c>
      <c r="J706" s="13">
        <f t="shared" si="77"/>
        <v>42.304299466881446</v>
      </c>
      <c r="K706" s="44">
        <v>78220</v>
      </c>
      <c r="L706" s="44">
        <v>3303</v>
      </c>
      <c r="M706" s="13">
        <f t="shared" si="79"/>
        <v>42.227051904883659</v>
      </c>
      <c r="N706" s="30"/>
      <c r="O706" s="30"/>
      <c r="P706" s="30"/>
      <c r="Q706" s="30"/>
      <c r="R706" s="30"/>
      <c r="S706" s="30"/>
      <c r="T706" s="30"/>
    </row>
    <row r="707" spans="1:20" ht="12.75" customHeight="1">
      <c r="A707" s="85">
        <v>11</v>
      </c>
      <c r="B707" s="16" t="s">
        <v>48</v>
      </c>
      <c r="C707" s="16" t="s">
        <v>35</v>
      </c>
      <c r="D707" s="29">
        <v>40817</v>
      </c>
      <c r="E707" s="44">
        <f t="shared" si="82"/>
        <v>161781</v>
      </c>
      <c r="F707" s="44">
        <f t="shared" si="83"/>
        <v>6831</v>
      </c>
      <c r="G707" s="13">
        <f t="shared" si="81"/>
        <v>42.223746917128715</v>
      </c>
      <c r="H707" s="44">
        <f t="shared" si="84"/>
        <v>80930</v>
      </c>
      <c r="I707" s="44">
        <f t="shared" si="85"/>
        <v>3438</v>
      </c>
      <c r="J707" s="13">
        <f t="shared" si="77"/>
        <v>42.481156555047569</v>
      </c>
      <c r="K707" s="44">
        <v>80930</v>
      </c>
      <c r="L707" s="44">
        <v>3424</v>
      </c>
      <c r="M707" s="13">
        <f t="shared" si="79"/>
        <v>42.30816755220561</v>
      </c>
      <c r="N707" s="30"/>
      <c r="O707" s="30"/>
      <c r="P707" s="30"/>
      <c r="Q707" s="30"/>
      <c r="R707" s="30"/>
      <c r="S707" s="30"/>
      <c r="T707" s="30"/>
    </row>
    <row r="708" spans="1:20" ht="12.75" customHeight="1">
      <c r="A708" s="85">
        <v>12</v>
      </c>
      <c r="B708" s="16" t="s">
        <v>48</v>
      </c>
      <c r="C708" s="16" t="s">
        <v>35</v>
      </c>
      <c r="D708" s="29">
        <v>40848</v>
      </c>
      <c r="E708" s="44">
        <f t="shared" si="82"/>
        <v>161781</v>
      </c>
      <c r="F708" s="44">
        <f t="shared" si="83"/>
        <v>6845</v>
      </c>
      <c r="G708" s="13">
        <f t="shared" si="81"/>
        <v>42.310283655064559</v>
      </c>
      <c r="H708" s="44">
        <f t="shared" si="84"/>
        <v>76842</v>
      </c>
      <c r="I708" s="44">
        <f t="shared" si="85"/>
        <v>3274</v>
      </c>
      <c r="J708" s="13">
        <f t="shared" si="77"/>
        <v>42.60690768069545</v>
      </c>
      <c r="K708" s="44">
        <v>79790</v>
      </c>
      <c r="L708" s="44">
        <v>3384</v>
      </c>
      <c r="M708" s="13">
        <f t="shared" si="79"/>
        <v>42.411329740568995</v>
      </c>
      <c r="N708" s="30"/>
      <c r="O708" s="30"/>
      <c r="P708" s="30"/>
      <c r="Q708" s="30"/>
      <c r="R708" s="30"/>
      <c r="S708" s="30"/>
      <c r="T708" s="30"/>
    </row>
    <row r="709" spans="1:20" ht="12.75" customHeight="1">
      <c r="A709" s="85">
        <v>13</v>
      </c>
      <c r="B709" s="16" t="s">
        <v>48</v>
      </c>
      <c r="C709" s="16" t="s">
        <v>35</v>
      </c>
      <c r="D709" s="29">
        <v>40878</v>
      </c>
      <c r="E709" s="44">
        <f t="shared" si="82"/>
        <v>158833</v>
      </c>
      <c r="F709" s="44">
        <f t="shared" si="83"/>
        <v>6735</v>
      </c>
      <c r="G709" s="13">
        <f t="shared" si="81"/>
        <v>42.403027078755677</v>
      </c>
      <c r="H709" s="44">
        <f t="shared" si="84"/>
        <v>84019</v>
      </c>
      <c r="I709" s="44">
        <f t="shared" si="85"/>
        <v>3561</v>
      </c>
      <c r="J709" s="13">
        <f t="shared" si="77"/>
        <v>42.383270450731381</v>
      </c>
      <c r="K709" s="44">
        <v>84020</v>
      </c>
      <c r="L709" s="44">
        <v>3562</v>
      </c>
      <c r="M709" s="13">
        <f t="shared" si="79"/>
        <v>42.394667936205664</v>
      </c>
      <c r="N709" s="30"/>
      <c r="O709" s="30"/>
      <c r="P709" s="30"/>
      <c r="Q709" s="30"/>
      <c r="R709" s="30"/>
      <c r="S709" s="30"/>
      <c r="T709" s="30"/>
    </row>
    <row r="710" spans="1:20" ht="12.75" customHeight="1">
      <c r="B710" s="16"/>
      <c r="C710" s="16"/>
      <c r="D710" s="29"/>
      <c r="N710" s="30"/>
      <c r="O710" s="30"/>
      <c r="P710" s="30"/>
      <c r="Q710" s="30"/>
      <c r="R710" s="30"/>
      <c r="S710" s="30"/>
      <c r="T710" s="30"/>
    </row>
    <row r="711" spans="1:20" ht="12.75" customHeight="1">
      <c r="N711" s="30"/>
      <c r="O711" s="30"/>
      <c r="P711" s="30"/>
      <c r="Q711" s="30"/>
      <c r="R711" s="30"/>
      <c r="S711" s="30"/>
      <c r="T711" s="30"/>
    </row>
    <row r="712" spans="1:20" ht="12.75" customHeight="1">
      <c r="N712" s="30"/>
      <c r="O712" s="30"/>
      <c r="P712" s="30"/>
      <c r="Q712" s="30"/>
      <c r="R712" s="30"/>
      <c r="S712" s="30"/>
      <c r="T712" s="30"/>
    </row>
    <row r="713" spans="1:20" ht="12.75" customHeight="1">
      <c r="N713" s="30"/>
      <c r="O713" s="30"/>
      <c r="P713" s="30"/>
      <c r="Q713" s="30"/>
      <c r="R713" s="30"/>
      <c r="S713" s="30"/>
      <c r="T713" s="30"/>
    </row>
    <row r="714" spans="1:20" ht="12.75" customHeight="1">
      <c r="N714" s="30"/>
      <c r="O714" s="30"/>
      <c r="P714" s="30"/>
      <c r="Q714" s="30"/>
      <c r="R714" s="30"/>
      <c r="S714" s="30"/>
      <c r="T714" s="30"/>
    </row>
    <row r="715" spans="1:20" ht="12.75" customHeight="1">
      <c r="N715" s="30"/>
      <c r="O715" s="30"/>
      <c r="P715" s="30"/>
      <c r="Q715" s="30"/>
      <c r="R715" s="30"/>
      <c r="S715" s="30"/>
      <c r="T715" s="30"/>
    </row>
    <row r="716" spans="1:20" ht="12.75" customHeight="1">
      <c r="N716" s="30"/>
      <c r="O716" s="30"/>
      <c r="P716" s="30"/>
      <c r="Q716" s="30"/>
      <c r="R716" s="30"/>
      <c r="S716" s="30"/>
      <c r="T716" s="30"/>
    </row>
    <row r="717" spans="1:20" ht="12.75" customHeight="1">
      <c r="N717" s="30"/>
      <c r="O717" s="30"/>
      <c r="P717" s="30"/>
      <c r="Q717" s="30"/>
      <c r="R717" s="30"/>
      <c r="S717" s="30"/>
      <c r="T717" s="30"/>
    </row>
    <row r="718" spans="1:20" ht="12.75" customHeight="1">
      <c r="N718" s="30"/>
      <c r="O718" s="30"/>
      <c r="P718" s="30"/>
      <c r="Q718" s="30"/>
      <c r="R718" s="30"/>
      <c r="S718" s="30"/>
      <c r="T718" s="30"/>
    </row>
    <row r="719" spans="1:20" ht="12.75" customHeight="1">
      <c r="N719" s="30"/>
      <c r="O719" s="30"/>
      <c r="P719" s="30"/>
      <c r="Q719" s="30"/>
      <c r="R719" s="30"/>
      <c r="S719" s="30"/>
      <c r="T719" s="30"/>
    </row>
    <row r="720" spans="1:20" ht="12.75" customHeight="1">
      <c r="N720" s="30"/>
      <c r="O720" s="30"/>
      <c r="P720" s="30"/>
      <c r="Q720" s="30"/>
      <c r="R720" s="30"/>
      <c r="S720" s="30"/>
      <c r="T720" s="30"/>
    </row>
    <row r="721" spans="1:20" ht="12.75" customHeight="1">
      <c r="N721" s="30"/>
      <c r="O721" s="30"/>
      <c r="P721" s="30"/>
      <c r="Q721" s="30"/>
      <c r="R721" s="30"/>
      <c r="S721" s="30"/>
      <c r="T721" s="30"/>
    </row>
    <row r="722" spans="1:20" ht="13.5" customHeight="1">
      <c r="A722" s="80" t="s">
        <v>32</v>
      </c>
      <c r="B722" s="9"/>
      <c r="C722" s="10"/>
      <c r="D722" s="11"/>
      <c r="E722" s="40"/>
      <c r="F722" s="40"/>
      <c r="G722" s="9"/>
      <c r="H722" s="40"/>
      <c r="I722" s="40"/>
      <c r="J722" s="9"/>
      <c r="K722" s="40"/>
      <c r="L722" s="40"/>
      <c r="M722" s="12" t="s">
        <v>33</v>
      </c>
      <c r="N722" s="30"/>
      <c r="O722" s="30"/>
      <c r="P722" s="30"/>
      <c r="Q722" s="30"/>
      <c r="R722" s="30"/>
      <c r="S722" s="30"/>
      <c r="T722" s="30"/>
    </row>
    <row r="723" spans="1:20" ht="12.75" customHeight="1">
      <c r="A723" s="79" t="s">
        <v>0</v>
      </c>
      <c r="B723" s="14"/>
      <c r="C723" s="15"/>
      <c r="D723" s="7"/>
      <c r="E723" s="39"/>
      <c r="F723" s="39" t="s">
        <v>1</v>
      </c>
      <c r="G723" s="14"/>
      <c r="H723" s="39"/>
      <c r="I723" s="39"/>
      <c r="J723" s="14"/>
      <c r="K723" s="39"/>
      <c r="L723" s="39" t="s">
        <v>146</v>
      </c>
      <c r="M723" s="14"/>
      <c r="N723" s="30"/>
      <c r="O723" s="30"/>
      <c r="P723" s="30"/>
      <c r="Q723" s="30"/>
      <c r="R723" s="30"/>
      <c r="S723" s="30"/>
      <c r="T723" s="30"/>
    </row>
    <row r="724" spans="1:20">
      <c r="A724" s="80" t="s">
        <v>2</v>
      </c>
      <c r="B724" s="9"/>
      <c r="C724" s="9"/>
      <c r="D724" s="9"/>
      <c r="E724" s="40"/>
      <c r="F724" s="87" t="s">
        <v>3</v>
      </c>
      <c r="G724" s="87"/>
      <c r="H724" s="87"/>
      <c r="I724" s="87"/>
      <c r="J724" s="9" t="s">
        <v>4</v>
      </c>
      <c r="K724" s="40"/>
      <c r="L724" s="40"/>
      <c r="M724" s="9"/>
      <c r="N724" s="30"/>
      <c r="O724" s="30"/>
      <c r="P724" s="30"/>
      <c r="Q724" s="30"/>
      <c r="R724" s="30"/>
      <c r="S724" s="30"/>
      <c r="T724" s="30"/>
    </row>
    <row r="725" spans="1:20">
      <c r="A725" s="81"/>
      <c r="B725" s="1"/>
      <c r="C725" s="1"/>
      <c r="D725" s="1"/>
      <c r="E725" s="41"/>
      <c r="F725" s="88"/>
      <c r="G725" s="88"/>
      <c r="H725" s="88"/>
      <c r="I725" s="88"/>
      <c r="J725" s="14"/>
      <c r="K725" s="41" t="s">
        <v>5</v>
      </c>
      <c r="L725" s="41"/>
      <c r="M725" s="1"/>
      <c r="N725" s="30"/>
      <c r="O725" s="30"/>
      <c r="P725" s="30"/>
      <c r="Q725" s="30"/>
      <c r="R725" s="30"/>
      <c r="S725" s="30"/>
      <c r="T725" s="30"/>
    </row>
    <row r="726" spans="1:20">
      <c r="A726" s="81" t="s">
        <v>54</v>
      </c>
      <c r="B726" s="1"/>
      <c r="C726" s="77"/>
      <c r="D726" s="2"/>
      <c r="E726" s="41"/>
      <c r="F726" s="88"/>
      <c r="G726" s="88"/>
      <c r="H726" s="88"/>
      <c r="I726" s="88"/>
      <c r="J726" s="15" t="s">
        <v>40</v>
      </c>
      <c r="K726" s="41" t="s">
        <v>6</v>
      </c>
      <c r="L726" s="41"/>
      <c r="M726" s="1"/>
      <c r="N726" s="30"/>
      <c r="O726" s="30"/>
      <c r="P726" s="30"/>
      <c r="Q726" s="30"/>
      <c r="R726" s="30"/>
      <c r="S726" s="30"/>
      <c r="T726" s="30"/>
    </row>
    <row r="727" spans="1:20">
      <c r="A727" s="81"/>
      <c r="B727" s="1"/>
      <c r="C727" s="77"/>
      <c r="D727" s="2"/>
      <c r="E727" s="41"/>
      <c r="F727" s="88"/>
      <c r="G727" s="88"/>
      <c r="H727" s="88"/>
      <c r="I727" s="88"/>
      <c r="J727" s="15"/>
      <c r="K727" s="41" t="s">
        <v>55</v>
      </c>
      <c r="L727" s="41"/>
      <c r="M727" s="1"/>
      <c r="N727" s="30"/>
      <c r="O727" s="30"/>
      <c r="P727" s="30"/>
      <c r="Q727" s="30"/>
      <c r="R727" s="30"/>
      <c r="S727" s="30"/>
      <c r="T727" s="30"/>
    </row>
    <row r="728" spans="1:20">
      <c r="A728" s="79" t="s">
        <v>53</v>
      </c>
      <c r="B728" s="14"/>
      <c r="C728" s="15"/>
      <c r="D728" s="7"/>
      <c r="E728" s="39"/>
      <c r="F728" s="89"/>
      <c r="G728" s="89"/>
      <c r="H728" s="89"/>
      <c r="I728" s="89"/>
      <c r="J728" s="3" t="s">
        <v>158</v>
      </c>
      <c r="K728" s="39"/>
      <c r="L728" s="39"/>
      <c r="M728" s="14"/>
      <c r="N728" s="30"/>
      <c r="O728" s="30"/>
      <c r="P728" s="30"/>
      <c r="Q728" s="30"/>
      <c r="R728" s="30"/>
      <c r="S728" s="30"/>
      <c r="T728" s="30"/>
    </row>
    <row r="729" spans="1:20" ht="12.75" customHeight="1">
      <c r="A729" s="80"/>
      <c r="B729" s="9"/>
      <c r="C729" s="10"/>
      <c r="D729" s="11"/>
      <c r="E729" s="40"/>
      <c r="F729" s="42"/>
      <c r="G729" s="4"/>
      <c r="H729" s="42"/>
      <c r="I729" s="42"/>
      <c r="J729" s="9"/>
      <c r="K729" s="40"/>
      <c r="L729" s="40"/>
      <c r="M729" s="9"/>
      <c r="N729" s="30"/>
      <c r="O729" s="30"/>
      <c r="P729" s="30"/>
      <c r="Q729" s="30"/>
      <c r="R729" s="30"/>
      <c r="S729" s="30"/>
      <c r="T729" s="30"/>
    </row>
    <row r="730" spans="1:20" ht="12.75" customHeight="1">
      <c r="A730" s="82" t="s">
        <v>7</v>
      </c>
      <c r="B730" s="5" t="s">
        <v>8</v>
      </c>
      <c r="C730" s="5" t="s">
        <v>9</v>
      </c>
      <c r="D730" s="5" t="s">
        <v>10</v>
      </c>
      <c r="E730" s="43" t="s">
        <v>11</v>
      </c>
      <c r="F730" s="43" t="s">
        <v>12</v>
      </c>
      <c r="G730" s="5" t="s">
        <v>13</v>
      </c>
      <c r="H730" s="43" t="s">
        <v>14</v>
      </c>
      <c r="I730" s="43" t="s">
        <v>15</v>
      </c>
      <c r="J730" s="5" t="s">
        <v>16</v>
      </c>
      <c r="K730" s="43" t="s">
        <v>17</v>
      </c>
      <c r="L730" s="43" t="s">
        <v>18</v>
      </c>
      <c r="M730" s="5" t="s">
        <v>19</v>
      </c>
      <c r="N730" s="30"/>
      <c r="O730" s="30"/>
      <c r="P730" s="30"/>
      <c r="Q730" s="30"/>
      <c r="R730" s="30"/>
      <c r="S730" s="30"/>
      <c r="T730" s="30"/>
    </row>
    <row r="731" spans="1:20" ht="12.75" customHeight="1">
      <c r="B731" s="77"/>
      <c r="D731" s="17"/>
      <c r="E731" s="44"/>
      <c r="F731" s="44"/>
      <c r="G731" s="16"/>
      <c r="H731" s="44"/>
      <c r="I731" s="44"/>
      <c r="J731" s="16"/>
      <c r="K731" s="44"/>
      <c r="L731" s="44"/>
      <c r="M731" s="16"/>
      <c r="N731" s="30"/>
      <c r="O731" s="30"/>
      <c r="P731" s="30"/>
      <c r="Q731" s="30"/>
      <c r="R731" s="30"/>
      <c r="S731" s="30"/>
      <c r="T731" s="30"/>
    </row>
    <row r="732" spans="1:20" ht="12.75" customHeight="1">
      <c r="B732" s="16"/>
      <c r="E732" s="90" t="s">
        <v>37</v>
      </c>
      <c r="F732" s="90"/>
      <c r="G732" s="90"/>
      <c r="H732" s="90" t="s">
        <v>38</v>
      </c>
      <c r="I732" s="90"/>
      <c r="J732" s="90"/>
      <c r="K732" s="90" t="s">
        <v>39</v>
      </c>
      <c r="L732" s="90"/>
      <c r="M732" s="90"/>
      <c r="N732" s="30"/>
      <c r="O732" s="30"/>
      <c r="P732" s="30"/>
      <c r="Q732" s="30"/>
      <c r="R732" s="30"/>
      <c r="S732" s="30"/>
      <c r="T732" s="30"/>
    </row>
    <row r="733" spans="1:20" ht="12.75" customHeight="1">
      <c r="B733" s="16"/>
      <c r="E733" s="45" t="s">
        <v>23</v>
      </c>
      <c r="F733" s="45"/>
      <c r="G733" s="6"/>
      <c r="H733" s="45" t="s">
        <v>24</v>
      </c>
      <c r="I733" s="45"/>
      <c r="J733" s="6"/>
      <c r="K733" s="45" t="s">
        <v>24</v>
      </c>
      <c r="L733" s="45"/>
      <c r="M733" s="6"/>
      <c r="N733" s="30"/>
      <c r="O733" s="30"/>
      <c r="P733" s="30"/>
      <c r="Q733" s="30"/>
      <c r="R733" s="30"/>
      <c r="S733" s="30"/>
      <c r="T733" s="30"/>
    </row>
    <row r="734" spans="1:20" ht="28.5" customHeight="1">
      <c r="A734" s="84" t="s">
        <v>25</v>
      </c>
      <c r="B734" s="15" t="s">
        <v>26</v>
      </c>
      <c r="C734" s="15" t="s">
        <v>27</v>
      </c>
      <c r="D734" s="7" t="s">
        <v>28</v>
      </c>
      <c r="E734" s="46" t="s">
        <v>29</v>
      </c>
      <c r="F734" s="47" t="s">
        <v>30</v>
      </c>
      <c r="G734" s="15" t="s">
        <v>31</v>
      </c>
      <c r="H734" s="46" t="s">
        <v>29</v>
      </c>
      <c r="I734" s="47" t="s">
        <v>30</v>
      </c>
      <c r="J734" s="15" t="s">
        <v>31</v>
      </c>
      <c r="K734" s="46" t="s">
        <v>29</v>
      </c>
      <c r="L734" s="47" t="s">
        <v>30</v>
      </c>
      <c r="M734" s="15" t="s">
        <v>31</v>
      </c>
      <c r="N734" s="30"/>
      <c r="O734" s="30"/>
      <c r="P734" s="30"/>
      <c r="Q734" s="30"/>
      <c r="R734" s="30"/>
      <c r="S734" s="30"/>
      <c r="T734" s="30"/>
    </row>
    <row r="735" spans="1:20" ht="12.75" customHeight="1">
      <c r="A735" s="85">
        <v>1</v>
      </c>
      <c r="B735" s="16" t="s">
        <v>48</v>
      </c>
      <c r="C735" s="16" t="s">
        <v>35</v>
      </c>
      <c r="D735" s="29">
        <v>40513</v>
      </c>
      <c r="E735" s="44">
        <f t="shared" ref="E735:F735" si="86">E1107</f>
        <v>0</v>
      </c>
      <c r="F735" s="44">
        <f t="shared" si="86"/>
        <v>0</v>
      </c>
      <c r="G735" s="13">
        <v>0</v>
      </c>
      <c r="H735" s="44">
        <f t="shared" ref="H735:I735" si="87">H1107</f>
        <v>-3683</v>
      </c>
      <c r="I735" s="44">
        <f t="shared" si="87"/>
        <v>-153</v>
      </c>
      <c r="J735" s="13">
        <v>0</v>
      </c>
      <c r="K735" s="44">
        <f t="shared" ref="K735:L735" si="88">K1107</f>
        <v>140941</v>
      </c>
      <c r="L735" s="44">
        <f t="shared" si="88"/>
        <v>5758</v>
      </c>
      <c r="M735" s="13">
        <f t="shared" ref="M735:M747" si="89">IF(K735=0,0,L735*1000/K735)</f>
        <v>40.853974358064725</v>
      </c>
      <c r="N735" s="30"/>
      <c r="O735" s="30"/>
      <c r="P735" s="30"/>
      <c r="Q735" s="30"/>
      <c r="R735" s="30"/>
      <c r="S735" s="30"/>
      <c r="T735" s="30"/>
    </row>
    <row r="736" spans="1:20" ht="12.75" customHeight="1">
      <c r="A736" s="85">
        <v>2</v>
      </c>
      <c r="B736" s="16" t="s">
        <v>48</v>
      </c>
      <c r="C736" s="16" t="s">
        <v>35</v>
      </c>
      <c r="D736" s="29">
        <v>40544</v>
      </c>
      <c r="E736" s="44">
        <v>0</v>
      </c>
      <c r="F736" s="44">
        <v>0</v>
      </c>
      <c r="G736" s="13">
        <v>0</v>
      </c>
      <c r="H736" s="44">
        <v>0</v>
      </c>
      <c r="I736" s="44">
        <v>0</v>
      </c>
      <c r="J736" s="13">
        <v>0</v>
      </c>
      <c r="K736" s="44">
        <v>219159</v>
      </c>
      <c r="L736" s="44">
        <v>9075</v>
      </c>
      <c r="M736" s="13">
        <f t="shared" si="89"/>
        <v>41.408292609475311</v>
      </c>
      <c r="N736" s="30"/>
      <c r="O736" s="30"/>
      <c r="P736" s="30"/>
      <c r="Q736" s="30"/>
      <c r="R736" s="30"/>
      <c r="S736" s="30"/>
      <c r="T736" s="30"/>
    </row>
    <row r="737" spans="1:20" ht="12.75" customHeight="1">
      <c r="A737" s="85">
        <v>3</v>
      </c>
      <c r="B737" s="16" t="s">
        <v>48</v>
      </c>
      <c r="C737" s="16" t="s">
        <v>35</v>
      </c>
      <c r="D737" s="29">
        <v>40575</v>
      </c>
      <c r="E737" s="44">
        <v>0</v>
      </c>
      <c r="F737" s="44">
        <v>0</v>
      </c>
      <c r="G737" s="13">
        <v>0</v>
      </c>
      <c r="H737" s="44">
        <v>0</v>
      </c>
      <c r="I737" s="44">
        <v>0</v>
      </c>
      <c r="J737" s="13">
        <v>0</v>
      </c>
      <c r="K737" s="44">
        <v>212891</v>
      </c>
      <c r="L737" s="44">
        <v>8870</v>
      </c>
      <c r="M737" s="13">
        <f t="shared" si="89"/>
        <v>41.664513765260153</v>
      </c>
      <c r="N737" s="30"/>
      <c r="O737" s="30"/>
      <c r="P737" s="30"/>
      <c r="Q737" s="30"/>
      <c r="R737" s="30"/>
      <c r="S737" s="30"/>
      <c r="T737" s="30"/>
    </row>
    <row r="738" spans="1:20" ht="12.75" customHeight="1">
      <c r="A738" s="85">
        <v>4</v>
      </c>
      <c r="B738" s="16" t="s">
        <v>48</v>
      </c>
      <c r="C738" s="16" t="s">
        <v>35</v>
      </c>
      <c r="D738" s="29">
        <v>40603</v>
      </c>
      <c r="E738" s="44">
        <v>0</v>
      </c>
      <c r="F738" s="44">
        <v>0</v>
      </c>
      <c r="G738" s="13">
        <v>0</v>
      </c>
      <c r="H738" s="44">
        <v>0</v>
      </c>
      <c r="I738" s="44">
        <v>0</v>
      </c>
      <c r="J738" s="13">
        <v>0</v>
      </c>
      <c r="K738" s="44">
        <v>201328</v>
      </c>
      <c r="L738" s="44">
        <v>8420</v>
      </c>
      <c r="M738" s="13">
        <f t="shared" si="89"/>
        <v>41.822299928474926</v>
      </c>
      <c r="N738" s="30"/>
      <c r="O738" s="30"/>
      <c r="P738" s="30"/>
      <c r="Q738" s="30"/>
      <c r="R738" s="30"/>
      <c r="S738" s="30"/>
      <c r="T738" s="30"/>
    </row>
    <row r="739" spans="1:20" ht="12.75" customHeight="1">
      <c r="A739" s="85">
        <v>5</v>
      </c>
      <c r="B739" s="16" t="s">
        <v>48</v>
      </c>
      <c r="C739" s="16" t="s">
        <v>35</v>
      </c>
      <c r="D739" s="29">
        <v>40634</v>
      </c>
      <c r="E739" s="44">
        <v>0</v>
      </c>
      <c r="F739" s="44">
        <v>0</v>
      </c>
      <c r="G739" s="13">
        <v>0</v>
      </c>
      <c r="H739" s="44">
        <v>0</v>
      </c>
      <c r="I739" s="44">
        <v>0</v>
      </c>
      <c r="J739" s="13">
        <v>0</v>
      </c>
      <c r="K739" s="44">
        <v>193589</v>
      </c>
      <c r="L739" s="44">
        <v>8125</v>
      </c>
      <c r="M739" s="13">
        <f t="shared" si="89"/>
        <v>41.970359886150554</v>
      </c>
      <c r="N739" s="30"/>
      <c r="O739" s="30"/>
      <c r="P739" s="30"/>
      <c r="Q739" s="30"/>
      <c r="R739" s="30"/>
      <c r="S739" s="30"/>
      <c r="T739" s="30"/>
    </row>
    <row r="740" spans="1:20" ht="12.75" customHeight="1">
      <c r="A740" s="85">
        <v>6</v>
      </c>
      <c r="B740" s="16" t="s">
        <v>48</v>
      </c>
      <c r="C740" s="16" t="s">
        <v>35</v>
      </c>
      <c r="D740" s="29">
        <v>40664</v>
      </c>
      <c r="E740" s="44">
        <v>0</v>
      </c>
      <c r="F740" s="44">
        <v>0</v>
      </c>
      <c r="G740" s="13">
        <v>0</v>
      </c>
      <c r="H740" s="44">
        <v>0</v>
      </c>
      <c r="I740" s="44">
        <v>0</v>
      </c>
      <c r="J740" s="13">
        <v>0</v>
      </c>
      <c r="K740" s="44">
        <v>177430</v>
      </c>
      <c r="L740" s="44">
        <v>7472</v>
      </c>
      <c r="M740" s="13">
        <f t="shared" si="89"/>
        <v>42.112382347968214</v>
      </c>
      <c r="N740" s="30"/>
      <c r="O740" s="30"/>
      <c r="P740" s="30"/>
      <c r="Q740" s="30"/>
      <c r="R740" s="30"/>
      <c r="S740" s="30"/>
      <c r="T740" s="30"/>
    </row>
    <row r="741" spans="1:20" ht="12.75" customHeight="1">
      <c r="A741" s="85">
        <v>7</v>
      </c>
      <c r="B741" s="16" t="s">
        <v>48</v>
      </c>
      <c r="C741" s="16" t="s">
        <v>35</v>
      </c>
      <c r="D741" s="29">
        <v>40695</v>
      </c>
      <c r="E741" s="44">
        <v>0</v>
      </c>
      <c r="F741" s="44">
        <v>0</v>
      </c>
      <c r="G741" s="13">
        <v>0</v>
      </c>
      <c r="H741" s="44">
        <v>0</v>
      </c>
      <c r="I741" s="44">
        <v>0</v>
      </c>
      <c r="J741" s="13">
        <v>0</v>
      </c>
      <c r="K741" s="44">
        <v>164734</v>
      </c>
      <c r="L741" s="44">
        <v>6954</v>
      </c>
      <c r="M741" s="13">
        <f t="shared" si="89"/>
        <v>42.213507836876417</v>
      </c>
      <c r="N741" s="30"/>
      <c r="O741" s="30"/>
      <c r="P741" s="30"/>
      <c r="Q741" s="30"/>
      <c r="R741" s="30"/>
      <c r="S741" s="30"/>
      <c r="T741" s="30"/>
    </row>
    <row r="742" spans="1:20" ht="12.75" customHeight="1">
      <c r="A742" s="85">
        <v>8</v>
      </c>
      <c r="B742" s="16" t="s">
        <v>48</v>
      </c>
      <c r="C742" s="16" t="s">
        <v>35</v>
      </c>
      <c r="D742" s="29">
        <v>40725</v>
      </c>
      <c r="E742" s="44">
        <v>0</v>
      </c>
      <c r="F742" s="44">
        <v>0</v>
      </c>
      <c r="G742" s="13">
        <v>0</v>
      </c>
      <c r="H742" s="44">
        <v>0</v>
      </c>
      <c r="I742" s="44">
        <v>0</v>
      </c>
      <c r="J742" s="13">
        <v>0</v>
      </c>
      <c r="K742" s="44">
        <v>164732</v>
      </c>
      <c r="L742" s="44">
        <v>6947</v>
      </c>
      <c r="M742" s="13">
        <f t="shared" si="89"/>
        <v>42.171527086419154</v>
      </c>
      <c r="N742" s="30"/>
      <c r="O742" s="30"/>
      <c r="P742" s="30"/>
      <c r="Q742" s="30"/>
      <c r="R742" s="30"/>
      <c r="S742" s="30"/>
      <c r="T742" s="30"/>
    </row>
    <row r="743" spans="1:20" ht="12.75" customHeight="1">
      <c r="A743" s="85">
        <v>9</v>
      </c>
      <c r="B743" s="16" t="s">
        <v>48</v>
      </c>
      <c r="C743" s="16" t="s">
        <v>35</v>
      </c>
      <c r="D743" s="29">
        <v>40756</v>
      </c>
      <c r="E743" s="44">
        <v>0</v>
      </c>
      <c r="F743" s="44">
        <v>0</v>
      </c>
      <c r="G743" s="13">
        <v>0</v>
      </c>
      <c r="H743" s="44">
        <v>0</v>
      </c>
      <c r="I743" s="44">
        <v>0</v>
      </c>
      <c r="J743" s="13">
        <v>0</v>
      </c>
      <c r="K743" s="44">
        <v>161782</v>
      </c>
      <c r="L743" s="44">
        <v>6825</v>
      </c>
      <c r="M743" s="13">
        <f t="shared" si="89"/>
        <v>42.18639898134527</v>
      </c>
      <c r="N743" s="30"/>
      <c r="O743" s="30"/>
      <c r="P743" s="30"/>
      <c r="Q743" s="30"/>
      <c r="R743" s="30"/>
      <c r="S743" s="30"/>
      <c r="T743" s="30"/>
    </row>
    <row r="744" spans="1:20" ht="12.75" customHeight="1">
      <c r="A744" s="85">
        <v>10</v>
      </c>
      <c r="B744" s="16" t="s">
        <v>48</v>
      </c>
      <c r="C744" s="16" t="s">
        <v>35</v>
      </c>
      <c r="D744" s="29">
        <v>40787</v>
      </c>
      <c r="E744" s="44">
        <v>0</v>
      </c>
      <c r="F744" s="44">
        <v>0</v>
      </c>
      <c r="G744" s="13">
        <v>0</v>
      </c>
      <c r="H744" s="44">
        <v>0</v>
      </c>
      <c r="I744" s="44">
        <v>0</v>
      </c>
      <c r="J744" s="13">
        <v>0</v>
      </c>
      <c r="K744" s="44">
        <v>161781</v>
      </c>
      <c r="L744" s="44">
        <v>6831</v>
      </c>
      <c r="M744" s="13">
        <f t="shared" si="89"/>
        <v>42.223746917128715</v>
      </c>
      <c r="N744" s="30"/>
      <c r="O744" s="30"/>
      <c r="P744" s="30"/>
      <c r="Q744" s="30"/>
      <c r="R744" s="30"/>
      <c r="S744" s="30"/>
      <c r="T744" s="30"/>
    </row>
    <row r="745" spans="1:20" ht="12.75" customHeight="1">
      <c r="A745" s="85">
        <v>11</v>
      </c>
      <c r="B745" s="16" t="s">
        <v>48</v>
      </c>
      <c r="C745" s="16" t="s">
        <v>35</v>
      </c>
      <c r="D745" s="29">
        <v>40817</v>
      </c>
      <c r="E745" s="44">
        <v>0</v>
      </c>
      <c r="F745" s="44">
        <v>0</v>
      </c>
      <c r="G745" s="13">
        <v>0</v>
      </c>
      <c r="H745" s="44">
        <v>0</v>
      </c>
      <c r="I745" s="44">
        <v>0</v>
      </c>
      <c r="J745" s="13">
        <v>0</v>
      </c>
      <c r="K745" s="44">
        <v>161781</v>
      </c>
      <c r="L745" s="44">
        <v>6845</v>
      </c>
      <c r="M745" s="13">
        <f t="shared" si="89"/>
        <v>42.310283655064559</v>
      </c>
      <c r="N745" s="30"/>
      <c r="O745" s="30"/>
      <c r="P745" s="30"/>
      <c r="Q745" s="30"/>
      <c r="R745" s="30"/>
      <c r="S745" s="30"/>
      <c r="T745" s="30"/>
    </row>
    <row r="746" spans="1:20" ht="12.75" customHeight="1">
      <c r="A746" s="85">
        <v>12</v>
      </c>
      <c r="B746" s="16" t="s">
        <v>48</v>
      </c>
      <c r="C746" s="16" t="s">
        <v>35</v>
      </c>
      <c r="D746" s="29">
        <v>40848</v>
      </c>
      <c r="E746" s="44">
        <v>0</v>
      </c>
      <c r="F746" s="44">
        <v>0</v>
      </c>
      <c r="G746" s="13">
        <v>0</v>
      </c>
      <c r="H746" s="44">
        <v>0</v>
      </c>
      <c r="I746" s="44">
        <v>0</v>
      </c>
      <c r="J746" s="13">
        <v>0</v>
      </c>
      <c r="K746" s="44">
        <v>158833</v>
      </c>
      <c r="L746" s="44">
        <v>6735</v>
      </c>
      <c r="M746" s="13">
        <f t="shared" si="89"/>
        <v>42.403027078755677</v>
      </c>
      <c r="N746" s="30"/>
      <c r="O746" s="30"/>
      <c r="P746" s="30"/>
      <c r="Q746" s="30"/>
      <c r="R746" s="30"/>
      <c r="S746" s="30"/>
      <c r="T746" s="30"/>
    </row>
    <row r="747" spans="1:20" ht="12.75" customHeight="1">
      <c r="A747" s="85">
        <v>13</v>
      </c>
      <c r="B747" s="16" t="s">
        <v>48</v>
      </c>
      <c r="C747" s="16" t="s">
        <v>35</v>
      </c>
      <c r="D747" s="29">
        <v>40878</v>
      </c>
      <c r="E747" s="44">
        <v>0</v>
      </c>
      <c r="F747" s="44">
        <v>0</v>
      </c>
      <c r="G747" s="13">
        <v>0</v>
      </c>
      <c r="H747" s="44">
        <v>0</v>
      </c>
      <c r="I747" s="44">
        <v>0</v>
      </c>
      <c r="J747" s="13">
        <v>0</v>
      </c>
      <c r="K747" s="44">
        <v>158832</v>
      </c>
      <c r="L747" s="44">
        <v>6734</v>
      </c>
      <c r="M747" s="13">
        <f t="shared" si="89"/>
        <v>42.396998086028006</v>
      </c>
      <c r="N747" s="30"/>
      <c r="O747" s="30"/>
      <c r="P747" s="30"/>
      <c r="Q747" s="30"/>
      <c r="R747" s="30"/>
      <c r="S747" s="30"/>
      <c r="T747" s="30"/>
    </row>
    <row r="748" spans="1:20" ht="12.75" customHeight="1">
      <c r="N748" s="30"/>
      <c r="O748" s="30"/>
      <c r="P748" s="30"/>
      <c r="Q748" s="30"/>
      <c r="R748" s="30"/>
      <c r="S748" s="30"/>
      <c r="T748" s="30"/>
    </row>
    <row r="749" spans="1:20" ht="12.75" customHeight="1">
      <c r="A749" s="85">
        <v>14</v>
      </c>
      <c r="B749" s="16" t="s">
        <v>44</v>
      </c>
      <c r="C749" s="16"/>
      <c r="D749" s="29"/>
      <c r="E749" s="44"/>
      <c r="F749" s="44"/>
      <c r="G749" s="13"/>
      <c r="H749" s="44"/>
      <c r="I749" s="44"/>
      <c r="J749" s="13"/>
      <c r="K749" s="44">
        <f>ROUND(SUM(K735:K747),0)</f>
        <v>2277813</v>
      </c>
      <c r="L749" s="44">
        <f>ROUND(SUM(L735:L747),0)</f>
        <v>95591</v>
      </c>
      <c r="M749" s="13"/>
      <c r="N749" s="30"/>
      <c r="O749" s="30"/>
      <c r="P749" s="30"/>
      <c r="Q749" s="30"/>
      <c r="R749" s="30"/>
      <c r="S749" s="30"/>
      <c r="T749" s="30"/>
    </row>
    <row r="750" spans="1:20" ht="12.75" customHeight="1">
      <c r="N750" s="30"/>
      <c r="O750" s="30"/>
      <c r="P750" s="30"/>
      <c r="Q750" s="30"/>
      <c r="R750" s="30"/>
      <c r="S750" s="30"/>
      <c r="T750" s="30"/>
    </row>
    <row r="751" spans="1:20" ht="12.75" customHeight="1">
      <c r="A751" s="85">
        <v>15</v>
      </c>
      <c r="B751" s="16" t="s">
        <v>48</v>
      </c>
      <c r="C751" s="16" t="s">
        <v>35</v>
      </c>
      <c r="D751" s="29" t="s">
        <v>36</v>
      </c>
      <c r="K751" s="49">
        <f t="shared" ref="K751:L751" si="90">ROUND(AVERAGE(K735:K747),0)</f>
        <v>175216</v>
      </c>
      <c r="L751" s="49">
        <f t="shared" si="90"/>
        <v>7353</v>
      </c>
      <c r="M751" s="13">
        <f>ROUND(IF(K751=0,0,L751*1000/K751),2)</f>
        <v>41.97</v>
      </c>
      <c r="N751" s="30"/>
      <c r="O751" s="30"/>
      <c r="P751" s="30"/>
      <c r="Q751" s="30"/>
      <c r="R751" s="30"/>
      <c r="S751" s="30"/>
      <c r="T751" s="30"/>
    </row>
    <row r="752" spans="1:20" ht="12.75" customHeight="1">
      <c r="N752" s="30"/>
      <c r="O752" s="30"/>
      <c r="P752" s="30"/>
      <c r="Q752" s="30"/>
      <c r="R752" s="30"/>
      <c r="S752" s="30"/>
      <c r="T752" s="30"/>
    </row>
    <row r="753" spans="1:20" ht="12.75" customHeight="1">
      <c r="N753" s="30"/>
      <c r="O753" s="30"/>
      <c r="P753" s="30"/>
      <c r="Q753" s="30"/>
      <c r="R753" s="30"/>
      <c r="S753" s="30"/>
      <c r="T753" s="30"/>
    </row>
    <row r="754" spans="1:20" ht="12.75" customHeight="1">
      <c r="N754" s="30"/>
      <c r="O754" s="30"/>
      <c r="P754" s="30"/>
      <c r="Q754" s="30"/>
      <c r="R754" s="30"/>
      <c r="S754" s="30"/>
      <c r="T754" s="30"/>
    </row>
    <row r="755" spans="1:20" ht="12.75" customHeight="1">
      <c r="N755" s="30"/>
      <c r="O755" s="30"/>
      <c r="P755" s="30"/>
      <c r="Q755" s="30"/>
      <c r="R755" s="30"/>
      <c r="S755" s="30"/>
      <c r="T755" s="30"/>
    </row>
    <row r="756" spans="1:20" ht="12.75" customHeight="1">
      <c r="N756" s="30"/>
      <c r="O756" s="30"/>
      <c r="P756" s="30"/>
      <c r="Q756" s="30"/>
      <c r="R756" s="30"/>
      <c r="S756" s="30"/>
      <c r="T756" s="30"/>
    </row>
    <row r="757" spans="1:20" ht="12.75" customHeight="1">
      <c r="N757" s="30"/>
      <c r="O757" s="30"/>
      <c r="P757" s="30"/>
      <c r="Q757" s="30"/>
      <c r="R757" s="30"/>
      <c r="S757" s="30"/>
      <c r="T757" s="30"/>
    </row>
    <row r="758" spans="1:20" ht="12.75" customHeight="1">
      <c r="N758" s="30"/>
      <c r="O758" s="30"/>
      <c r="P758" s="30"/>
      <c r="Q758" s="30"/>
      <c r="R758" s="30"/>
      <c r="S758" s="30"/>
      <c r="T758" s="30"/>
    </row>
    <row r="759" spans="1:20" ht="12.75" customHeight="1">
      <c r="N759" s="30"/>
      <c r="O759" s="30"/>
      <c r="P759" s="30"/>
      <c r="Q759" s="30"/>
      <c r="R759" s="30"/>
      <c r="S759" s="30"/>
      <c r="T759" s="30"/>
    </row>
    <row r="760" spans="1:20" ht="13.5" customHeight="1">
      <c r="A760" s="80" t="s">
        <v>32</v>
      </c>
      <c r="B760" s="9"/>
      <c r="C760" s="10"/>
      <c r="D760" s="11"/>
      <c r="E760" s="40"/>
      <c r="F760" s="40"/>
      <c r="G760" s="9"/>
      <c r="H760" s="40"/>
      <c r="I760" s="40"/>
      <c r="J760" s="9"/>
      <c r="K760" s="40"/>
      <c r="L760" s="40"/>
      <c r="M760" s="12" t="s">
        <v>33</v>
      </c>
      <c r="N760" s="30"/>
      <c r="O760" s="30"/>
      <c r="P760" s="30"/>
      <c r="Q760" s="30"/>
      <c r="R760" s="30"/>
      <c r="S760" s="30"/>
      <c r="T760" s="30"/>
    </row>
    <row r="761" spans="1:20" ht="12.75" customHeight="1">
      <c r="A761" s="79" t="s">
        <v>0</v>
      </c>
      <c r="B761" s="14"/>
      <c r="C761" s="15"/>
      <c r="D761" s="7"/>
      <c r="E761" s="39"/>
      <c r="F761" s="39" t="s">
        <v>1</v>
      </c>
      <c r="G761" s="14"/>
      <c r="H761" s="39"/>
      <c r="I761" s="39"/>
      <c r="J761" s="14"/>
      <c r="K761" s="39"/>
      <c r="L761" s="39" t="s">
        <v>147</v>
      </c>
      <c r="M761" s="14"/>
      <c r="N761" s="30"/>
      <c r="O761" s="30"/>
      <c r="P761" s="30"/>
      <c r="Q761" s="30"/>
      <c r="R761" s="30"/>
      <c r="S761" s="30"/>
      <c r="T761" s="30"/>
    </row>
    <row r="762" spans="1:20">
      <c r="A762" s="80" t="s">
        <v>2</v>
      </c>
      <c r="B762" s="9"/>
      <c r="C762" s="9"/>
      <c r="D762" s="9"/>
      <c r="E762" s="40"/>
      <c r="F762" s="87" t="s">
        <v>3</v>
      </c>
      <c r="G762" s="87"/>
      <c r="H762" s="87"/>
      <c r="I762" s="87"/>
      <c r="J762" s="9" t="s">
        <v>4</v>
      </c>
      <c r="K762" s="40"/>
      <c r="L762" s="40"/>
      <c r="M762" s="9"/>
      <c r="N762" s="30"/>
      <c r="O762" s="30"/>
      <c r="P762" s="30"/>
      <c r="Q762" s="30"/>
      <c r="R762" s="30"/>
      <c r="S762" s="30"/>
      <c r="T762" s="30"/>
    </row>
    <row r="763" spans="1:20">
      <c r="A763" s="81"/>
      <c r="B763" s="1"/>
      <c r="C763" s="1"/>
      <c r="D763" s="1"/>
      <c r="E763" s="41"/>
      <c r="F763" s="88"/>
      <c r="G763" s="88"/>
      <c r="H763" s="88"/>
      <c r="I763" s="88"/>
      <c r="J763" s="14"/>
      <c r="K763" s="41" t="s">
        <v>5</v>
      </c>
      <c r="L763" s="41"/>
      <c r="M763" s="1"/>
      <c r="N763" s="30"/>
      <c r="O763" s="30"/>
      <c r="P763" s="30"/>
      <c r="Q763" s="30"/>
      <c r="R763" s="30"/>
      <c r="S763" s="30"/>
      <c r="T763" s="30"/>
    </row>
    <row r="764" spans="1:20">
      <c r="A764" s="81" t="s">
        <v>54</v>
      </c>
      <c r="B764" s="1"/>
      <c r="C764" s="77"/>
      <c r="D764" s="2"/>
      <c r="E764" s="41"/>
      <c r="F764" s="88"/>
      <c r="G764" s="88"/>
      <c r="H764" s="88"/>
      <c r="I764" s="88"/>
      <c r="J764" s="15"/>
      <c r="K764" s="41" t="s">
        <v>6</v>
      </c>
      <c r="L764" s="41"/>
      <c r="M764" s="1"/>
      <c r="N764" s="30"/>
      <c r="O764" s="30"/>
      <c r="P764" s="30"/>
      <c r="Q764" s="30"/>
      <c r="R764" s="30"/>
      <c r="S764" s="30"/>
      <c r="T764" s="30"/>
    </row>
    <row r="765" spans="1:20">
      <c r="A765" s="81"/>
      <c r="B765" s="1"/>
      <c r="C765" s="77"/>
      <c r="D765" s="2"/>
      <c r="E765" s="41"/>
      <c r="F765" s="88"/>
      <c r="G765" s="88"/>
      <c r="H765" s="88"/>
      <c r="I765" s="88"/>
      <c r="J765" s="15" t="s">
        <v>40</v>
      </c>
      <c r="K765" s="41" t="s">
        <v>55</v>
      </c>
      <c r="L765" s="41"/>
      <c r="M765" s="1"/>
      <c r="N765" s="30"/>
      <c r="O765" s="30"/>
      <c r="P765" s="30"/>
      <c r="Q765" s="30"/>
      <c r="R765" s="30"/>
      <c r="S765" s="30"/>
      <c r="T765" s="30"/>
    </row>
    <row r="766" spans="1:20">
      <c r="A766" s="79" t="s">
        <v>53</v>
      </c>
      <c r="B766" s="14"/>
      <c r="C766" s="15"/>
      <c r="D766" s="7"/>
      <c r="E766" s="39"/>
      <c r="F766" s="89"/>
      <c r="G766" s="89"/>
      <c r="H766" s="89"/>
      <c r="I766" s="89"/>
      <c r="J766" s="3" t="s">
        <v>158</v>
      </c>
      <c r="K766" s="39"/>
      <c r="L766" s="39"/>
      <c r="M766" s="14"/>
      <c r="N766" s="30"/>
      <c r="O766" s="30"/>
      <c r="P766" s="30"/>
      <c r="Q766" s="30"/>
      <c r="R766" s="30"/>
      <c r="S766" s="30"/>
      <c r="T766" s="30"/>
    </row>
    <row r="767" spans="1:20" ht="12.75" customHeight="1">
      <c r="A767" s="80"/>
      <c r="B767" s="9"/>
      <c r="C767" s="10"/>
      <c r="D767" s="11"/>
      <c r="E767" s="40"/>
      <c r="F767" s="42"/>
      <c r="G767" s="4"/>
      <c r="H767" s="42"/>
      <c r="I767" s="42"/>
      <c r="J767" s="9"/>
      <c r="K767" s="40"/>
      <c r="L767" s="40"/>
      <c r="M767" s="9"/>
      <c r="N767" s="30"/>
      <c r="O767" s="30"/>
      <c r="P767" s="30"/>
      <c r="Q767" s="30"/>
      <c r="R767" s="30"/>
      <c r="S767" s="30"/>
      <c r="T767" s="30"/>
    </row>
    <row r="768" spans="1:20" ht="12.75" customHeight="1">
      <c r="A768" s="82" t="s">
        <v>7</v>
      </c>
      <c r="B768" s="5" t="s">
        <v>8</v>
      </c>
      <c r="C768" s="5" t="s">
        <v>9</v>
      </c>
      <c r="D768" s="5" t="s">
        <v>10</v>
      </c>
      <c r="E768" s="43" t="s">
        <v>11</v>
      </c>
      <c r="F768" s="43" t="s">
        <v>12</v>
      </c>
      <c r="G768" s="5" t="s">
        <v>13</v>
      </c>
      <c r="H768" s="43" t="s">
        <v>14</v>
      </c>
      <c r="I768" s="43" t="s">
        <v>15</v>
      </c>
      <c r="J768" s="5" t="s">
        <v>16</v>
      </c>
      <c r="K768" s="43" t="s">
        <v>17</v>
      </c>
      <c r="L768" s="43" t="s">
        <v>18</v>
      </c>
      <c r="M768" s="5" t="s">
        <v>19</v>
      </c>
      <c r="N768" s="30"/>
      <c r="O768" s="30"/>
      <c r="P768" s="30"/>
      <c r="Q768" s="30"/>
      <c r="R768" s="30"/>
      <c r="S768" s="30"/>
      <c r="T768" s="30"/>
    </row>
    <row r="769" spans="1:20" ht="12.75" customHeight="1">
      <c r="B769" s="77"/>
      <c r="D769" s="17"/>
      <c r="E769" s="44"/>
      <c r="F769" s="44"/>
      <c r="G769" s="16"/>
      <c r="H769" s="44"/>
      <c r="I769" s="44"/>
      <c r="J769" s="16"/>
      <c r="K769" s="44"/>
      <c r="L769" s="44"/>
      <c r="M769" s="16"/>
      <c r="N769" s="30"/>
      <c r="O769" s="30"/>
      <c r="P769" s="30"/>
      <c r="Q769" s="30"/>
      <c r="R769" s="30"/>
      <c r="S769" s="30"/>
      <c r="T769" s="30"/>
    </row>
    <row r="770" spans="1:20" ht="12.75" customHeight="1">
      <c r="B770" s="16"/>
      <c r="E770" s="90" t="s">
        <v>20</v>
      </c>
      <c r="F770" s="90"/>
      <c r="G770" s="90"/>
      <c r="H770" s="90" t="s">
        <v>21</v>
      </c>
      <c r="I770" s="90"/>
      <c r="J770" s="90"/>
      <c r="K770" s="90" t="s">
        <v>22</v>
      </c>
      <c r="L770" s="90"/>
      <c r="M770" s="90"/>
      <c r="N770" s="30"/>
      <c r="O770" s="30"/>
      <c r="P770" s="30"/>
      <c r="Q770" s="30"/>
      <c r="R770" s="30"/>
      <c r="S770" s="30"/>
      <c r="T770" s="30"/>
    </row>
    <row r="771" spans="1:20" ht="12.75" customHeight="1">
      <c r="B771" s="16"/>
      <c r="E771" s="45" t="s">
        <v>23</v>
      </c>
      <c r="F771" s="45"/>
      <c r="G771" s="6"/>
      <c r="H771" s="45" t="s">
        <v>24</v>
      </c>
      <c r="I771" s="45"/>
      <c r="J771" s="6"/>
      <c r="K771" s="45" t="s">
        <v>24</v>
      </c>
      <c r="L771" s="45"/>
      <c r="M771" s="6"/>
      <c r="N771" s="30"/>
      <c r="O771" s="30"/>
      <c r="P771" s="30"/>
      <c r="Q771" s="30"/>
      <c r="R771" s="30"/>
      <c r="S771" s="30"/>
      <c r="T771" s="30"/>
    </row>
    <row r="772" spans="1:20" ht="28.5" customHeight="1">
      <c r="A772" s="84" t="s">
        <v>25</v>
      </c>
      <c r="B772" s="15" t="s">
        <v>26</v>
      </c>
      <c r="C772" s="15" t="s">
        <v>27</v>
      </c>
      <c r="D772" s="7" t="s">
        <v>28</v>
      </c>
      <c r="E772" s="46" t="s">
        <v>29</v>
      </c>
      <c r="F772" s="47" t="s">
        <v>30</v>
      </c>
      <c r="G772" s="15" t="s">
        <v>31</v>
      </c>
      <c r="H772" s="46" t="s">
        <v>29</v>
      </c>
      <c r="I772" s="47" t="s">
        <v>30</v>
      </c>
      <c r="J772" s="15" t="s">
        <v>31</v>
      </c>
      <c r="K772" s="46" t="s">
        <v>29</v>
      </c>
      <c r="L772" s="47" t="s">
        <v>30</v>
      </c>
      <c r="M772" s="15" t="s">
        <v>31</v>
      </c>
      <c r="N772" s="30"/>
      <c r="O772" s="30"/>
      <c r="P772" s="30"/>
      <c r="Q772" s="30"/>
      <c r="R772" s="30"/>
      <c r="S772" s="30"/>
      <c r="T772" s="30"/>
    </row>
    <row r="773" spans="1:20" ht="12.75" customHeight="1">
      <c r="A773" s="85">
        <v>1</v>
      </c>
      <c r="B773" s="16" t="s">
        <v>34</v>
      </c>
      <c r="C773" s="16" t="s">
        <v>35</v>
      </c>
      <c r="D773" s="29">
        <v>40148</v>
      </c>
      <c r="E773" s="44">
        <v>304878</v>
      </c>
      <c r="F773" s="44">
        <v>33673</v>
      </c>
      <c r="G773" s="13">
        <f>IF(E773=0,0,F773*1000/E773)</f>
        <v>110.44745767159323</v>
      </c>
      <c r="H773" s="44">
        <v>75940</v>
      </c>
      <c r="I773" s="44">
        <v>9081</v>
      </c>
      <c r="J773" s="13">
        <f t="shared" ref="J773:J785" si="91">IF(H773=0,0,I773*1000/H773)</f>
        <v>119.58124835396366</v>
      </c>
      <c r="K773" s="44">
        <v>169345</v>
      </c>
      <c r="L773" s="44">
        <v>19012</v>
      </c>
      <c r="M773" s="13">
        <f t="shared" ref="M773:M785" si="92">IF(K773=0,0,L773*1000/K773)</f>
        <v>112.26785556113261</v>
      </c>
      <c r="N773" s="30"/>
      <c r="O773" s="30"/>
      <c r="P773" s="30"/>
      <c r="Q773" s="30"/>
      <c r="R773" s="30"/>
      <c r="S773" s="30"/>
      <c r="T773" s="30"/>
    </row>
    <row r="774" spans="1:20" ht="12.75" customHeight="1">
      <c r="A774" s="85">
        <v>2</v>
      </c>
      <c r="B774" s="16" t="s">
        <v>34</v>
      </c>
      <c r="C774" s="16" t="s">
        <v>35</v>
      </c>
      <c r="D774" s="29">
        <v>40179</v>
      </c>
      <c r="E774" s="44">
        <f>K811</f>
        <v>211473</v>
      </c>
      <c r="F774" s="44">
        <f t="shared" ref="F774:F785" si="93">L811</f>
        <v>23742</v>
      </c>
      <c r="G774" s="13">
        <f t="shared" ref="G774:G785" si="94">IF(E774=0,0,F774*1000/E774)</f>
        <v>112.2696514448653</v>
      </c>
      <c r="H774" s="44">
        <v>205187</v>
      </c>
      <c r="I774" s="44">
        <v>24154</v>
      </c>
      <c r="J774" s="13">
        <f t="shared" si="91"/>
        <v>117.71700936219156</v>
      </c>
      <c r="K774" s="44">
        <v>233877</v>
      </c>
      <c r="L774" s="44">
        <v>26885</v>
      </c>
      <c r="M774" s="13">
        <f t="shared" si="92"/>
        <v>114.95358671438406</v>
      </c>
      <c r="N774" s="30"/>
      <c r="O774" s="30"/>
      <c r="P774" s="30"/>
      <c r="Q774" s="30"/>
      <c r="R774" s="30"/>
      <c r="S774" s="30"/>
      <c r="T774" s="30"/>
    </row>
    <row r="775" spans="1:20" ht="12.75" customHeight="1">
      <c r="A775" s="85">
        <v>3</v>
      </c>
      <c r="B775" s="16" t="s">
        <v>34</v>
      </c>
      <c r="C775" s="16" t="s">
        <v>35</v>
      </c>
      <c r="D775" s="29">
        <v>40210</v>
      </c>
      <c r="E775" s="44">
        <f t="shared" ref="E775:E785" si="95">K812</f>
        <v>182783</v>
      </c>
      <c r="F775" s="44">
        <f t="shared" si="93"/>
        <v>21011</v>
      </c>
      <c r="G775" s="13">
        <f t="shared" si="94"/>
        <v>114.95051509166608</v>
      </c>
      <c r="H775" s="44">
        <v>217706</v>
      </c>
      <c r="I775" s="44">
        <f>28261+1</f>
        <v>28262</v>
      </c>
      <c r="J775" s="13">
        <f t="shared" si="91"/>
        <v>129.81727651052336</v>
      </c>
      <c r="K775" s="44">
        <v>191641</v>
      </c>
      <c r="L775" s="44">
        <v>23578</v>
      </c>
      <c r="M775" s="13">
        <f t="shared" si="92"/>
        <v>123.03212778058975</v>
      </c>
      <c r="N775" s="30"/>
      <c r="O775" s="30"/>
      <c r="P775" s="30"/>
      <c r="Q775" s="30"/>
      <c r="R775" s="30"/>
      <c r="S775" s="30"/>
      <c r="T775" s="30"/>
    </row>
    <row r="776" spans="1:20" ht="12.75" customHeight="1">
      <c r="A776" s="85">
        <v>4</v>
      </c>
      <c r="B776" s="16" t="s">
        <v>34</v>
      </c>
      <c r="C776" s="16" t="s">
        <v>35</v>
      </c>
      <c r="D776" s="29">
        <v>40238</v>
      </c>
      <c r="E776" s="44">
        <f t="shared" si="95"/>
        <v>208848</v>
      </c>
      <c r="F776" s="44">
        <f t="shared" si="93"/>
        <v>25695</v>
      </c>
      <c r="G776" s="13">
        <f t="shared" si="94"/>
        <v>123.03206159503563</v>
      </c>
      <c r="H776" s="44">
        <v>216254</v>
      </c>
      <c r="I776" s="44">
        <v>27942</v>
      </c>
      <c r="J776" s="13">
        <f t="shared" si="91"/>
        <v>129.20917069742063</v>
      </c>
      <c r="K776" s="44">
        <v>143362</v>
      </c>
      <c r="L776" s="44">
        <v>18089</v>
      </c>
      <c r="M776" s="13">
        <f t="shared" si="92"/>
        <v>126.17709016336268</v>
      </c>
      <c r="N776" s="30"/>
      <c r="O776" s="30"/>
      <c r="P776" s="30"/>
      <c r="Q776" s="30"/>
      <c r="R776" s="30"/>
      <c r="S776" s="30"/>
      <c r="T776" s="30"/>
    </row>
    <row r="777" spans="1:20" ht="12.75" customHeight="1">
      <c r="A777" s="85">
        <v>5</v>
      </c>
      <c r="B777" s="16" t="s">
        <v>34</v>
      </c>
      <c r="C777" s="16" t="s">
        <v>35</v>
      </c>
      <c r="D777" s="29">
        <v>40269</v>
      </c>
      <c r="E777" s="44">
        <f t="shared" si="95"/>
        <v>281740</v>
      </c>
      <c r="F777" s="44">
        <f t="shared" si="93"/>
        <v>35548</v>
      </c>
      <c r="G777" s="13">
        <f t="shared" si="94"/>
        <v>126.17306736707603</v>
      </c>
      <c r="H777" s="44">
        <f>154578-1</f>
        <v>154577</v>
      </c>
      <c r="I777" s="44">
        <v>19668</v>
      </c>
      <c r="J777" s="13">
        <f t="shared" si="91"/>
        <v>127.23755798081216</v>
      </c>
      <c r="K777" s="44">
        <v>123577</v>
      </c>
      <c r="L777" s="44">
        <v>15639</v>
      </c>
      <c r="M777" s="13">
        <f t="shared" si="92"/>
        <v>126.55267565971015</v>
      </c>
      <c r="N777" s="30"/>
      <c r="O777" s="30"/>
      <c r="P777" s="30"/>
      <c r="Q777" s="30"/>
      <c r="R777" s="30"/>
      <c r="S777" s="30"/>
      <c r="T777" s="30"/>
    </row>
    <row r="778" spans="1:20" ht="12.75" customHeight="1">
      <c r="A778" s="85">
        <v>6</v>
      </c>
      <c r="B778" s="16" t="s">
        <v>34</v>
      </c>
      <c r="C778" s="16" t="s">
        <v>35</v>
      </c>
      <c r="D778" s="29">
        <v>40299</v>
      </c>
      <c r="E778" s="44">
        <f t="shared" si="95"/>
        <v>311250</v>
      </c>
      <c r="F778" s="44">
        <f t="shared" si="93"/>
        <v>39394</v>
      </c>
      <c r="G778" s="13">
        <f t="shared" si="94"/>
        <v>126.56706827309237</v>
      </c>
      <c r="H778" s="44">
        <v>188320</v>
      </c>
      <c r="I778" s="44">
        <v>23494</v>
      </c>
      <c r="J778" s="13">
        <f t="shared" si="91"/>
        <v>124.75573491928633</v>
      </c>
      <c r="K778" s="44">
        <v>208134</v>
      </c>
      <c r="L778" s="44">
        <v>26201</v>
      </c>
      <c r="M778" s="13">
        <f t="shared" si="92"/>
        <v>125.88524700433375</v>
      </c>
      <c r="N778" s="30"/>
      <c r="O778" s="30"/>
      <c r="P778" s="30"/>
      <c r="Q778" s="30"/>
      <c r="R778" s="30"/>
      <c r="S778" s="30"/>
      <c r="T778" s="30"/>
    </row>
    <row r="779" spans="1:20" ht="12.75" customHeight="1">
      <c r="A779" s="85">
        <v>7</v>
      </c>
      <c r="B779" s="16" t="s">
        <v>34</v>
      </c>
      <c r="C779" s="16" t="s">
        <v>35</v>
      </c>
      <c r="D779" s="29">
        <v>40330</v>
      </c>
      <c r="E779" s="44">
        <f t="shared" si="95"/>
        <v>291436</v>
      </c>
      <c r="F779" s="44">
        <f t="shared" si="93"/>
        <v>36687</v>
      </c>
      <c r="G779" s="13">
        <f t="shared" si="94"/>
        <v>125.88355590935917</v>
      </c>
      <c r="H779" s="44">
        <v>218775</v>
      </c>
      <c r="I779" s="44">
        <v>26796</v>
      </c>
      <c r="J779" s="13">
        <f t="shared" si="91"/>
        <v>122.48200205690779</v>
      </c>
      <c r="K779" s="44">
        <v>217129</v>
      </c>
      <c r="L779" s="44">
        <v>26790</v>
      </c>
      <c r="M779" s="13">
        <f t="shared" si="92"/>
        <v>123.38287377549752</v>
      </c>
      <c r="N779" s="30"/>
      <c r="O779" s="30"/>
      <c r="P779" s="30"/>
      <c r="Q779" s="30"/>
      <c r="R779" s="30"/>
      <c r="S779" s="30"/>
      <c r="T779" s="30"/>
    </row>
    <row r="780" spans="1:20" ht="12.75" customHeight="1">
      <c r="A780" s="85">
        <v>8</v>
      </c>
      <c r="B780" s="16" t="s">
        <v>34</v>
      </c>
      <c r="C780" s="16" t="s">
        <v>35</v>
      </c>
      <c r="D780" s="29">
        <v>40360</v>
      </c>
      <c r="E780" s="44">
        <f t="shared" si="95"/>
        <v>293082</v>
      </c>
      <c r="F780" s="44">
        <f t="shared" si="93"/>
        <v>36693</v>
      </c>
      <c r="G780" s="13">
        <f t="shared" si="94"/>
        <v>125.19704383073679</v>
      </c>
      <c r="H780" s="44">
        <v>206890</v>
      </c>
      <c r="I780" s="44">
        <v>25307</v>
      </c>
      <c r="J780" s="13">
        <f t="shared" si="91"/>
        <v>122.32104016627193</v>
      </c>
      <c r="K780" s="44">
        <v>239825</v>
      </c>
      <c r="L780" s="44">
        <v>29740</v>
      </c>
      <c r="M780" s="13">
        <f t="shared" si="92"/>
        <v>124.00708850203273</v>
      </c>
      <c r="N780" s="30"/>
      <c r="O780" s="30"/>
      <c r="P780" s="30"/>
      <c r="Q780" s="30"/>
      <c r="R780" s="30"/>
      <c r="S780" s="30"/>
      <c r="T780" s="30"/>
    </row>
    <row r="781" spans="1:20" ht="12.75" customHeight="1">
      <c r="A781" s="85">
        <v>9</v>
      </c>
      <c r="B781" s="16" t="s">
        <v>34</v>
      </c>
      <c r="C781" s="16" t="s">
        <v>35</v>
      </c>
      <c r="D781" s="29">
        <v>40391</v>
      </c>
      <c r="E781" s="44">
        <f t="shared" si="95"/>
        <v>260147</v>
      </c>
      <c r="F781" s="44">
        <f t="shared" si="93"/>
        <v>32260</v>
      </c>
      <c r="G781" s="13">
        <f t="shared" si="94"/>
        <v>124.00681153347915</v>
      </c>
      <c r="H781" s="44">
        <v>241655</v>
      </c>
      <c r="I781" s="44">
        <v>29971</v>
      </c>
      <c r="J781" s="13">
        <f t="shared" si="91"/>
        <v>124.02391839606049</v>
      </c>
      <c r="K781" s="44">
        <v>244040</v>
      </c>
      <c r="L781" s="44">
        <v>30124</v>
      </c>
      <c r="M781" s="13">
        <f t="shared" si="92"/>
        <v>123.43878052778233</v>
      </c>
      <c r="N781" s="30"/>
      <c r="O781" s="30"/>
      <c r="P781" s="30"/>
      <c r="Q781" s="30"/>
      <c r="R781" s="30"/>
      <c r="S781" s="30"/>
      <c r="T781" s="30"/>
    </row>
    <row r="782" spans="1:20" ht="12.75" customHeight="1">
      <c r="A782" s="85">
        <v>10</v>
      </c>
      <c r="B782" s="16" t="s">
        <v>34</v>
      </c>
      <c r="C782" s="16" t="s">
        <v>35</v>
      </c>
      <c r="D782" s="29">
        <v>40422</v>
      </c>
      <c r="E782" s="44">
        <f t="shared" si="95"/>
        <v>257762</v>
      </c>
      <c r="F782" s="44">
        <f t="shared" si="93"/>
        <v>32107</v>
      </c>
      <c r="G782" s="13">
        <f t="shared" si="94"/>
        <v>124.56064121166037</v>
      </c>
      <c r="H782" s="44">
        <f>226355-1</f>
        <v>226354</v>
      </c>
      <c r="I782" s="44">
        <f>27539+1</f>
        <v>27540</v>
      </c>
      <c r="J782" s="13">
        <f t="shared" si="91"/>
        <v>121.66783003613808</v>
      </c>
      <c r="K782" s="44">
        <v>221902</v>
      </c>
      <c r="L782" s="44">
        <v>27340</v>
      </c>
      <c r="M782" s="13">
        <f t="shared" si="92"/>
        <v>123.20754206812016</v>
      </c>
      <c r="N782" s="30"/>
      <c r="O782" s="30"/>
      <c r="P782" s="30"/>
      <c r="Q782" s="30"/>
      <c r="R782" s="30"/>
      <c r="S782" s="30"/>
      <c r="T782" s="30"/>
    </row>
    <row r="783" spans="1:20" ht="12.75" customHeight="1">
      <c r="A783" s="85">
        <v>11</v>
      </c>
      <c r="B783" s="16" t="s">
        <v>34</v>
      </c>
      <c r="C783" s="16" t="s">
        <v>35</v>
      </c>
      <c r="D783" s="29">
        <v>40452</v>
      </c>
      <c r="E783" s="44">
        <f t="shared" si="95"/>
        <v>262214</v>
      </c>
      <c r="F783" s="44">
        <f t="shared" si="93"/>
        <v>32307</v>
      </c>
      <c r="G783" s="13">
        <f t="shared" si="94"/>
        <v>123.20852433508509</v>
      </c>
      <c r="H783" s="44">
        <v>158221</v>
      </c>
      <c r="I783" s="44">
        <v>20549</v>
      </c>
      <c r="J783" s="13">
        <f t="shared" si="91"/>
        <v>129.8753010030274</v>
      </c>
      <c r="K783" s="44">
        <v>121071</v>
      </c>
      <c r="L783" s="44">
        <v>15221</v>
      </c>
      <c r="M783" s="13">
        <f t="shared" si="92"/>
        <v>125.71961906649817</v>
      </c>
      <c r="N783" s="30"/>
      <c r="O783" s="30"/>
      <c r="P783" s="30"/>
      <c r="Q783" s="30"/>
      <c r="R783" s="30"/>
      <c r="S783" s="30"/>
      <c r="T783" s="30"/>
    </row>
    <row r="784" spans="1:20" ht="12.75" customHeight="1">
      <c r="A784" s="85">
        <v>12</v>
      </c>
      <c r="B784" s="16" t="s">
        <v>34</v>
      </c>
      <c r="C784" s="16" t="s">
        <v>35</v>
      </c>
      <c r="D784" s="29">
        <v>40483</v>
      </c>
      <c r="E784" s="44">
        <f t="shared" si="95"/>
        <v>299364</v>
      </c>
      <c r="F784" s="44">
        <f t="shared" si="93"/>
        <v>37635</v>
      </c>
      <c r="G784" s="13">
        <f t="shared" si="94"/>
        <v>125.71651902032309</v>
      </c>
      <c r="H784" s="44">
        <v>108281</v>
      </c>
      <c r="I784" s="44">
        <f>14046+1</f>
        <v>14047</v>
      </c>
      <c r="J784" s="13">
        <f t="shared" si="91"/>
        <v>129.72728364163612</v>
      </c>
      <c r="K784" s="44">
        <v>129600</v>
      </c>
      <c r="L784" s="44">
        <v>16431</v>
      </c>
      <c r="M784" s="13">
        <f t="shared" si="92"/>
        <v>126.7824074074074</v>
      </c>
      <c r="N784" s="30"/>
      <c r="O784" s="30"/>
      <c r="P784" s="30"/>
      <c r="Q784" s="30"/>
      <c r="R784" s="30"/>
      <c r="S784" s="30"/>
      <c r="T784" s="30"/>
    </row>
    <row r="785" spans="1:20" ht="12.75" customHeight="1">
      <c r="A785" s="85">
        <v>13</v>
      </c>
      <c r="B785" s="16" t="s">
        <v>34</v>
      </c>
      <c r="C785" s="16" t="s">
        <v>35</v>
      </c>
      <c r="D785" s="29">
        <v>40513</v>
      </c>
      <c r="E785" s="44">
        <f t="shared" si="95"/>
        <v>278045</v>
      </c>
      <c r="F785" s="44">
        <f t="shared" si="93"/>
        <v>35251</v>
      </c>
      <c r="G785" s="13">
        <f t="shared" si="94"/>
        <v>126.78163606610441</v>
      </c>
      <c r="H785" s="44">
        <v>198960</v>
      </c>
      <c r="I785" s="44">
        <v>25769</v>
      </c>
      <c r="J785" s="13">
        <f t="shared" si="91"/>
        <v>129.51849618013671</v>
      </c>
      <c r="K785" s="44">
        <v>207662</v>
      </c>
      <c r="L785" s="44">
        <v>26565</v>
      </c>
      <c r="M785" s="13">
        <f t="shared" si="92"/>
        <v>127.92422301624755</v>
      </c>
      <c r="N785" s="30"/>
      <c r="O785" s="30"/>
      <c r="P785" s="30"/>
      <c r="Q785" s="30"/>
      <c r="R785" s="30"/>
      <c r="S785" s="30"/>
      <c r="T785" s="30"/>
    </row>
    <row r="786" spans="1:20" ht="12.75" customHeight="1">
      <c r="B786" s="16"/>
      <c r="C786" s="16"/>
      <c r="D786" s="29"/>
      <c r="N786" s="30"/>
      <c r="O786" s="30"/>
      <c r="P786" s="30"/>
      <c r="Q786" s="30"/>
      <c r="R786" s="30"/>
      <c r="S786" s="30"/>
      <c r="T786" s="30"/>
    </row>
    <row r="787" spans="1:20" ht="12.75" customHeight="1">
      <c r="N787" s="30"/>
      <c r="O787" s="30"/>
      <c r="P787" s="30"/>
      <c r="Q787" s="30"/>
      <c r="R787" s="30"/>
      <c r="S787" s="30"/>
      <c r="T787" s="30"/>
    </row>
    <row r="788" spans="1:20" ht="12.75" customHeight="1">
      <c r="N788" s="30"/>
      <c r="O788" s="30"/>
      <c r="P788" s="30"/>
      <c r="Q788" s="30"/>
      <c r="R788" s="30"/>
      <c r="S788" s="30"/>
      <c r="T788" s="30"/>
    </row>
    <row r="789" spans="1:20" ht="12.75" customHeight="1">
      <c r="N789" s="30"/>
      <c r="O789" s="30"/>
      <c r="P789" s="30"/>
      <c r="Q789" s="30"/>
      <c r="R789" s="30"/>
      <c r="S789" s="30"/>
      <c r="T789" s="30"/>
    </row>
    <row r="790" spans="1:20" ht="12.75" customHeight="1">
      <c r="N790" s="30"/>
      <c r="O790" s="30"/>
      <c r="P790" s="30"/>
      <c r="Q790" s="30"/>
      <c r="R790" s="30"/>
      <c r="S790" s="30"/>
      <c r="T790" s="30"/>
    </row>
    <row r="791" spans="1:20" ht="12.75" customHeight="1">
      <c r="N791" s="30"/>
      <c r="O791" s="30"/>
      <c r="P791" s="30"/>
      <c r="Q791" s="30"/>
      <c r="R791" s="30"/>
      <c r="S791" s="30"/>
      <c r="T791" s="30"/>
    </row>
    <row r="792" spans="1:20" ht="12.75" customHeight="1">
      <c r="N792" s="30"/>
      <c r="O792" s="30"/>
      <c r="P792" s="30"/>
      <c r="Q792" s="30"/>
      <c r="R792" s="30"/>
      <c r="S792" s="30"/>
      <c r="T792" s="30"/>
    </row>
    <row r="793" spans="1:20" ht="12.75" customHeight="1">
      <c r="N793" s="30"/>
      <c r="O793" s="30"/>
      <c r="P793" s="30"/>
      <c r="Q793" s="30"/>
      <c r="R793" s="30"/>
      <c r="S793" s="30"/>
      <c r="T793" s="30"/>
    </row>
    <row r="794" spans="1:20" ht="12.75" customHeight="1">
      <c r="N794" s="30"/>
      <c r="O794" s="30"/>
      <c r="P794" s="30"/>
      <c r="Q794" s="30"/>
      <c r="R794" s="30"/>
      <c r="S794" s="30"/>
      <c r="T794" s="30"/>
    </row>
    <row r="795" spans="1:20" ht="12.75" customHeight="1">
      <c r="N795" s="30"/>
      <c r="O795" s="30"/>
      <c r="P795" s="30"/>
      <c r="Q795" s="30"/>
      <c r="R795" s="30"/>
      <c r="S795" s="30"/>
      <c r="T795" s="30"/>
    </row>
    <row r="796" spans="1:20" ht="12.75" customHeight="1">
      <c r="N796" s="30"/>
      <c r="O796" s="30"/>
      <c r="P796" s="30"/>
      <c r="Q796" s="30"/>
      <c r="R796" s="30"/>
      <c r="S796" s="30"/>
      <c r="T796" s="30"/>
    </row>
    <row r="797" spans="1:20" ht="12.75" customHeight="1">
      <c r="N797" s="30"/>
      <c r="O797" s="30"/>
      <c r="P797" s="30"/>
      <c r="Q797" s="30"/>
      <c r="R797" s="30"/>
      <c r="S797" s="30"/>
      <c r="T797" s="30"/>
    </row>
    <row r="798" spans="1:20" ht="13.5" customHeight="1">
      <c r="A798" s="80" t="s">
        <v>32</v>
      </c>
      <c r="B798" s="9"/>
      <c r="C798" s="10"/>
      <c r="D798" s="11"/>
      <c r="E798" s="40"/>
      <c r="F798" s="40"/>
      <c r="G798" s="9"/>
      <c r="H798" s="40"/>
      <c r="I798" s="40"/>
      <c r="J798" s="9"/>
      <c r="K798" s="40"/>
      <c r="L798" s="40"/>
      <c r="M798" s="12" t="s">
        <v>33</v>
      </c>
      <c r="N798" s="30"/>
      <c r="O798" s="30"/>
      <c r="P798" s="30"/>
      <c r="Q798" s="30"/>
      <c r="R798" s="30"/>
      <c r="S798" s="30"/>
      <c r="T798" s="30"/>
    </row>
    <row r="799" spans="1:20" ht="12.75" customHeight="1">
      <c r="A799" s="79" t="s">
        <v>0</v>
      </c>
      <c r="B799" s="14"/>
      <c r="C799" s="15"/>
      <c r="D799" s="7"/>
      <c r="E799" s="39"/>
      <c r="F799" s="39" t="s">
        <v>1</v>
      </c>
      <c r="G799" s="14"/>
      <c r="H799" s="39"/>
      <c r="I799" s="39"/>
      <c r="J799" s="14"/>
      <c r="K799" s="39"/>
      <c r="L799" s="39" t="s">
        <v>148</v>
      </c>
      <c r="M799" s="14"/>
      <c r="N799" s="30"/>
      <c r="O799" s="30"/>
      <c r="P799" s="30"/>
      <c r="Q799" s="30"/>
      <c r="R799" s="30"/>
      <c r="S799" s="30"/>
      <c r="T799" s="30"/>
    </row>
    <row r="800" spans="1:20">
      <c r="A800" s="80" t="s">
        <v>2</v>
      </c>
      <c r="B800" s="9"/>
      <c r="C800" s="9"/>
      <c r="D800" s="9"/>
      <c r="E800" s="40"/>
      <c r="F800" s="87" t="s">
        <v>3</v>
      </c>
      <c r="G800" s="87"/>
      <c r="H800" s="87"/>
      <c r="I800" s="87"/>
      <c r="J800" s="9" t="s">
        <v>4</v>
      </c>
      <c r="K800" s="40"/>
      <c r="L800" s="40"/>
      <c r="M800" s="9"/>
      <c r="N800" s="30"/>
      <c r="O800" s="30"/>
      <c r="P800" s="30"/>
      <c r="Q800" s="30"/>
      <c r="R800" s="30"/>
      <c r="S800" s="30"/>
      <c r="T800" s="30"/>
    </row>
    <row r="801" spans="1:20">
      <c r="A801" s="81"/>
      <c r="B801" s="1"/>
      <c r="C801" s="1"/>
      <c r="D801" s="1"/>
      <c r="E801" s="41"/>
      <c r="F801" s="88"/>
      <c r="G801" s="88"/>
      <c r="H801" s="88"/>
      <c r="I801" s="88"/>
      <c r="J801" s="14"/>
      <c r="K801" s="41" t="s">
        <v>5</v>
      </c>
      <c r="L801" s="41"/>
      <c r="M801" s="1"/>
      <c r="N801" s="30"/>
      <c r="O801" s="30"/>
      <c r="P801" s="30"/>
      <c r="Q801" s="30"/>
      <c r="R801" s="30"/>
      <c r="S801" s="30"/>
      <c r="T801" s="30"/>
    </row>
    <row r="802" spans="1:20">
      <c r="A802" s="81" t="s">
        <v>54</v>
      </c>
      <c r="B802" s="1"/>
      <c r="C802" s="77"/>
      <c r="D802" s="2"/>
      <c r="E802" s="41"/>
      <c r="F802" s="88"/>
      <c r="G802" s="88"/>
      <c r="H802" s="88"/>
      <c r="I802" s="88"/>
      <c r="J802" s="14"/>
      <c r="K802" s="41" t="s">
        <v>6</v>
      </c>
      <c r="L802" s="41"/>
      <c r="M802" s="1"/>
      <c r="N802" s="30"/>
      <c r="O802" s="30"/>
      <c r="P802" s="30"/>
      <c r="Q802" s="30"/>
      <c r="R802" s="30"/>
      <c r="S802" s="30"/>
      <c r="T802" s="30"/>
    </row>
    <row r="803" spans="1:20">
      <c r="A803" s="81"/>
      <c r="B803" s="1"/>
      <c r="C803" s="77"/>
      <c r="D803" s="2"/>
      <c r="E803" s="41"/>
      <c r="F803" s="88"/>
      <c r="G803" s="88"/>
      <c r="H803" s="88"/>
      <c r="I803" s="88"/>
      <c r="J803" s="15" t="s">
        <v>40</v>
      </c>
      <c r="K803" s="41" t="s">
        <v>55</v>
      </c>
      <c r="L803" s="41"/>
      <c r="M803" s="1"/>
      <c r="N803" s="30"/>
      <c r="O803" s="30"/>
      <c r="P803" s="30"/>
      <c r="Q803" s="30"/>
      <c r="R803" s="30"/>
      <c r="S803" s="30"/>
      <c r="T803" s="30"/>
    </row>
    <row r="804" spans="1:20">
      <c r="A804" s="79" t="s">
        <v>53</v>
      </c>
      <c r="B804" s="14"/>
      <c r="C804" s="15"/>
      <c r="D804" s="7"/>
      <c r="E804" s="39"/>
      <c r="F804" s="89"/>
      <c r="G804" s="89"/>
      <c r="H804" s="89"/>
      <c r="I804" s="89"/>
      <c r="J804" s="3" t="s">
        <v>158</v>
      </c>
      <c r="K804" s="39"/>
      <c r="L804" s="39"/>
      <c r="M804" s="14"/>
      <c r="N804" s="30"/>
      <c r="O804" s="30"/>
      <c r="P804" s="30"/>
      <c r="Q804" s="30"/>
      <c r="R804" s="30"/>
      <c r="S804" s="30"/>
      <c r="T804" s="30"/>
    </row>
    <row r="805" spans="1:20" ht="12.75" customHeight="1">
      <c r="A805" s="80"/>
      <c r="B805" s="9"/>
      <c r="C805" s="10"/>
      <c r="D805" s="11"/>
      <c r="E805" s="40"/>
      <c r="F805" s="42"/>
      <c r="G805" s="4"/>
      <c r="H805" s="42"/>
      <c r="I805" s="42"/>
      <c r="J805" s="9"/>
      <c r="K805" s="40"/>
      <c r="L805" s="40"/>
      <c r="M805" s="9"/>
      <c r="N805" s="30"/>
      <c r="O805" s="30"/>
      <c r="P805" s="30"/>
      <c r="Q805" s="30"/>
      <c r="R805" s="30"/>
      <c r="S805" s="30"/>
      <c r="T805" s="30"/>
    </row>
    <row r="806" spans="1:20" ht="12.75" customHeight="1">
      <c r="A806" s="82" t="s">
        <v>7</v>
      </c>
      <c r="B806" s="5" t="s">
        <v>8</v>
      </c>
      <c r="C806" s="5" t="s">
        <v>9</v>
      </c>
      <c r="D806" s="5" t="s">
        <v>10</v>
      </c>
      <c r="E806" s="43" t="s">
        <v>11</v>
      </c>
      <c r="F806" s="43" t="s">
        <v>12</v>
      </c>
      <c r="G806" s="5" t="s">
        <v>13</v>
      </c>
      <c r="H806" s="43" t="s">
        <v>14</v>
      </c>
      <c r="I806" s="43" t="s">
        <v>15</v>
      </c>
      <c r="J806" s="5" t="s">
        <v>16</v>
      </c>
      <c r="K806" s="43" t="s">
        <v>17</v>
      </c>
      <c r="L806" s="43" t="s">
        <v>18</v>
      </c>
      <c r="M806" s="5" t="s">
        <v>19</v>
      </c>
      <c r="N806" s="30"/>
      <c r="O806" s="30"/>
      <c r="P806" s="30"/>
      <c r="Q806" s="30"/>
      <c r="R806" s="30"/>
      <c r="S806" s="30"/>
      <c r="T806" s="30"/>
    </row>
    <row r="807" spans="1:20" ht="12.75" customHeight="1">
      <c r="B807" s="77"/>
      <c r="D807" s="17"/>
      <c r="E807" s="44"/>
      <c r="F807" s="44"/>
      <c r="G807" s="16"/>
      <c r="H807" s="44"/>
      <c r="I807" s="44"/>
      <c r="J807" s="16"/>
      <c r="K807" s="44"/>
      <c r="L807" s="44"/>
      <c r="M807" s="16"/>
      <c r="N807" s="30"/>
      <c r="O807" s="30"/>
      <c r="P807" s="30"/>
      <c r="Q807" s="30"/>
      <c r="R807" s="30"/>
      <c r="S807" s="30"/>
      <c r="T807" s="30"/>
    </row>
    <row r="808" spans="1:20" ht="12.75" customHeight="1">
      <c r="B808" s="16"/>
      <c r="E808" s="90" t="s">
        <v>37</v>
      </c>
      <c r="F808" s="90"/>
      <c r="G808" s="90"/>
      <c r="H808" s="90" t="s">
        <v>38</v>
      </c>
      <c r="I808" s="90"/>
      <c r="J808" s="90"/>
      <c r="K808" s="90" t="s">
        <v>39</v>
      </c>
      <c r="L808" s="90"/>
      <c r="M808" s="90"/>
      <c r="N808" s="30"/>
      <c r="O808" s="30"/>
      <c r="P808" s="30"/>
      <c r="Q808" s="30"/>
      <c r="R808" s="30"/>
      <c r="S808" s="30"/>
      <c r="T808" s="30"/>
    </row>
    <row r="809" spans="1:20" ht="12.75" customHeight="1">
      <c r="B809" s="16"/>
      <c r="E809" s="45" t="s">
        <v>23</v>
      </c>
      <c r="F809" s="45"/>
      <c r="G809" s="6"/>
      <c r="H809" s="45" t="s">
        <v>24</v>
      </c>
      <c r="I809" s="45"/>
      <c r="J809" s="6"/>
      <c r="K809" s="45" t="s">
        <v>24</v>
      </c>
      <c r="L809" s="45"/>
      <c r="M809" s="6"/>
      <c r="N809" s="30"/>
      <c r="O809" s="30"/>
      <c r="P809" s="30"/>
      <c r="Q809" s="30"/>
      <c r="R809" s="30"/>
      <c r="S809" s="30"/>
      <c r="T809" s="30"/>
    </row>
    <row r="810" spans="1:20" ht="28.5" customHeight="1">
      <c r="A810" s="84" t="s">
        <v>25</v>
      </c>
      <c r="B810" s="15" t="s">
        <v>26</v>
      </c>
      <c r="C810" s="15" t="s">
        <v>27</v>
      </c>
      <c r="D810" s="7" t="s">
        <v>28</v>
      </c>
      <c r="E810" s="46" t="s">
        <v>29</v>
      </c>
      <c r="F810" s="47" t="s">
        <v>30</v>
      </c>
      <c r="G810" s="15" t="s">
        <v>31</v>
      </c>
      <c r="H810" s="46" t="s">
        <v>29</v>
      </c>
      <c r="I810" s="47" t="s">
        <v>30</v>
      </c>
      <c r="J810" s="15" t="s">
        <v>31</v>
      </c>
      <c r="K810" s="46" t="s">
        <v>29</v>
      </c>
      <c r="L810" s="47" t="s">
        <v>30</v>
      </c>
      <c r="M810" s="15" t="s">
        <v>31</v>
      </c>
      <c r="N810" s="30"/>
      <c r="O810" s="30"/>
      <c r="P810" s="30"/>
      <c r="Q810" s="30"/>
      <c r="R810" s="30"/>
      <c r="S810" s="30"/>
      <c r="T810" s="30"/>
    </row>
    <row r="811" spans="1:20" ht="12.75" customHeight="1">
      <c r="A811" s="85">
        <v>1</v>
      </c>
      <c r="B811" s="16" t="s">
        <v>34</v>
      </c>
      <c r="C811" s="16" t="s">
        <v>35</v>
      </c>
      <c r="D811" s="29">
        <v>40148</v>
      </c>
      <c r="E811" s="44">
        <v>0</v>
      </c>
      <c r="F811" s="44">
        <v>0</v>
      </c>
      <c r="G811" s="13">
        <f t="shared" ref="G811:G823" si="96">IF(E811=0,0,F811*1000/E811)</f>
        <v>0</v>
      </c>
      <c r="H811" s="44">
        <v>0</v>
      </c>
      <c r="I811" s="44">
        <v>0</v>
      </c>
      <c r="J811" s="13">
        <f t="shared" ref="J811:J823" si="97">IF(H811=0,0,I811*1000/H811)</f>
        <v>0</v>
      </c>
      <c r="K811" s="44">
        <f>E773+H773-K773-E811+H811</f>
        <v>211473</v>
      </c>
      <c r="L811" s="44">
        <f t="shared" ref="L811:L821" si="98">F773+I773-L773-F811+I811</f>
        <v>23742</v>
      </c>
      <c r="M811" s="13">
        <f t="shared" ref="M811:M823" si="99">IF(K811=0,0,L811*1000/K811)</f>
        <v>112.2696514448653</v>
      </c>
      <c r="N811" s="30"/>
      <c r="O811" s="30"/>
      <c r="P811" s="30"/>
      <c r="Q811" s="30"/>
      <c r="R811" s="30"/>
      <c r="S811" s="30"/>
      <c r="T811" s="30"/>
    </row>
    <row r="812" spans="1:20" ht="12.75" customHeight="1">
      <c r="A812" s="85">
        <v>2</v>
      </c>
      <c r="B812" s="16" t="s">
        <v>34</v>
      </c>
      <c r="C812" s="16" t="s">
        <v>35</v>
      </c>
      <c r="D812" s="29">
        <v>40179</v>
      </c>
      <c r="E812" s="44">
        <v>0</v>
      </c>
      <c r="F812" s="44">
        <v>0</v>
      </c>
      <c r="G812" s="13">
        <f t="shared" si="96"/>
        <v>0</v>
      </c>
      <c r="H812" s="44">
        <v>0</v>
      </c>
      <c r="I812" s="44">
        <v>0</v>
      </c>
      <c r="J812" s="13">
        <f t="shared" si="97"/>
        <v>0</v>
      </c>
      <c r="K812" s="44">
        <f t="shared" ref="K812:K823" si="100">E774+H774-K774-E812+H812</f>
        <v>182783</v>
      </c>
      <c r="L812" s="44">
        <f t="shared" si="98"/>
        <v>21011</v>
      </c>
      <c r="M812" s="13">
        <f t="shared" si="99"/>
        <v>114.95051509166608</v>
      </c>
      <c r="N812" s="30"/>
      <c r="O812" s="30"/>
      <c r="P812" s="30"/>
      <c r="Q812" s="30"/>
      <c r="R812" s="30"/>
      <c r="S812" s="30"/>
      <c r="T812" s="30"/>
    </row>
    <row r="813" spans="1:20" ht="12.75" customHeight="1">
      <c r="A813" s="85">
        <v>3</v>
      </c>
      <c r="B813" s="16" t="s">
        <v>34</v>
      </c>
      <c r="C813" s="16" t="s">
        <v>35</v>
      </c>
      <c r="D813" s="29">
        <v>40210</v>
      </c>
      <c r="E813" s="44">
        <v>0</v>
      </c>
      <c r="F813" s="44">
        <v>0</v>
      </c>
      <c r="G813" s="13">
        <f t="shared" si="96"/>
        <v>0</v>
      </c>
      <c r="H813" s="44">
        <v>0</v>
      </c>
      <c r="I813" s="44">
        <v>0</v>
      </c>
      <c r="J813" s="13">
        <f t="shared" si="97"/>
        <v>0</v>
      </c>
      <c r="K813" s="44">
        <f t="shared" si="100"/>
        <v>208848</v>
      </c>
      <c r="L813" s="44">
        <f>F775+I775-L775-F813+I813</f>
        <v>25695</v>
      </c>
      <c r="M813" s="13">
        <f t="shared" si="99"/>
        <v>123.03206159503563</v>
      </c>
      <c r="N813" s="30"/>
      <c r="O813" s="30"/>
      <c r="P813" s="30"/>
      <c r="Q813" s="30"/>
      <c r="R813" s="30"/>
      <c r="S813" s="30"/>
      <c r="T813" s="30"/>
    </row>
    <row r="814" spans="1:20" ht="12.75" customHeight="1">
      <c r="A814" s="85">
        <v>4</v>
      </c>
      <c r="B814" s="16" t="s">
        <v>34</v>
      </c>
      <c r="C814" s="16" t="s">
        <v>35</v>
      </c>
      <c r="D814" s="29">
        <v>40238</v>
      </c>
      <c r="E814" s="44">
        <v>0</v>
      </c>
      <c r="F814" s="44">
        <v>0</v>
      </c>
      <c r="G814" s="13">
        <f t="shared" si="96"/>
        <v>0</v>
      </c>
      <c r="H814" s="44">
        <v>0</v>
      </c>
      <c r="I814" s="44">
        <v>0</v>
      </c>
      <c r="J814" s="13">
        <f t="shared" si="97"/>
        <v>0</v>
      </c>
      <c r="K814" s="44">
        <f t="shared" si="100"/>
        <v>281740</v>
      </c>
      <c r="L814" s="44">
        <f t="shared" si="98"/>
        <v>35548</v>
      </c>
      <c r="M814" s="13">
        <f t="shared" si="99"/>
        <v>126.17306736707603</v>
      </c>
      <c r="N814" s="30"/>
      <c r="O814" s="30"/>
      <c r="P814" s="30"/>
      <c r="Q814" s="30"/>
      <c r="R814" s="30"/>
      <c r="S814" s="30"/>
      <c r="T814" s="30"/>
    </row>
    <row r="815" spans="1:20" ht="12.75" customHeight="1">
      <c r="A815" s="85">
        <v>5</v>
      </c>
      <c r="B815" s="16" t="s">
        <v>34</v>
      </c>
      <c r="C815" s="16" t="s">
        <v>35</v>
      </c>
      <c r="D815" s="29">
        <v>40269</v>
      </c>
      <c r="E815" s="44">
        <v>1490</v>
      </c>
      <c r="F815" s="44">
        <v>183</v>
      </c>
      <c r="G815" s="13">
        <f t="shared" si="96"/>
        <v>122.81879194630872</v>
      </c>
      <c r="H815" s="44">
        <v>0</v>
      </c>
      <c r="I815" s="44">
        <v>0</v>
      </c>
      <c r="J815" s="13">
        <f t="shared" si="97"/>
        <v>0</v>
      </c>
      <c r="K815" s="44">
        <f>E777+H777-K777-E815+H815</f>
        <v>311250</v>
      </c>
      <c r="L815" s="44">
        <f t="shared" si="98"/>
        <v>39394</v>
      </c>
      <c r="M815" s="13">
        <f t="shared" si="99"/>
        <v>126.56706827309237</v>
      </c>
      <c r="N815" s="30"/>
      <c r="O815" s="30"/>
      <c r="P815" s="30"/>
      <c r="Q815" s="30"/>
      <c r="R815" s="30"/>
      <c r="S815" s="30"/>
      <c r="T815" s="30"/>
    </row>
    <row r="816" spans="1:20" ht="12.75" customHeight="1">
      <c r="A816" s="85">
        <v>6</v>
      </c>
      <c r="B816" s="16" t="s">
        <v>34</v>
      </c>
      <c r="C816" s="16" t="s">
        <v>35</v>
      </c>
      <c r="D816" s="29">
        <v>40299</v>
      </c>
      <c r="E816" s="44">
        <v>0</v>
      </c>
      <c r="F816" s="44">
        <v>0</v>
      </c>
      <c r="G816" s="13">
        <f t="shared" si="96"/>
        <v>0</v>
      </c>
      <c r="H816" s="44">
        <v>0</v>
      </c>
      <c r="I816" s="44">
        <v>0</v>
      </c>
      <c r="J816" s="13">
        <f t="shared" si="97"/>
        <v>0</v>
      </c>
      <c r="K816" s="44">
        <f t="shared" si="100"/>
        <v>291436</v>
      </c>
      <c r="L816" s="44">
        <f t="shared" si="98"/>
        <v>36687</v>
      </c>
      <c r="M816" s="13">
        <f t="shared" si="99"/>
        <v>125.88355590935917</v>
      </c>
      <c r="N816" s="30"/>
      <c r="O816" s="30"/>
      <c r="P816" s="30"/>
      <c r="Q816" s="30"/>
      <c r="R816" s="30"/>
      <c r="S816" s="30"/>
      <c r="T816" s="30"/>
    </row>
    <row r="817" spans="1:20" ht="12.75" customHeight="1">
      <c r="A817" s="85">
        <v>7</v>
      </c>
      <c r="B817" s="16" t="s">
        <v>34</v>
      </c>
      <c r="C817" s="16" t="s">
        <v>35</v>
      </c>
      <c r="D817" s="29">
        <v>40330</v>
      </c>
      <c r="E817" s="44">
        <v>0</v>
      </c>
      <c r="F817" s="44">
        <v>0</v>
      </c>
      <c r="G817" s="13">
        <f t="shared" si="96"/>
        <v>0</v>
      </c>
      <c r="H817" s="44">
        <v>0</v>
      </c>
      <c r="I817" s="44">
        <v>0</v>
      </c>
      <c r="J817" s="13">
        <f t="shared" si="97"/>
        <v>0</v>
      </c>
      <c r="K817" s="44">
        <f t="shared" si="100"/>
        <v>293082</v>
      </c>
      <c r="L817" s="44">
        <f t="shared" si="98"/>
        <v>36693</v>
      </c>
      <c r="M817" s="13">
        <f t="shared" si="99"/>
        <v>125.19704383073679</v>
      </c>
      <c r="N817" s="30"/>
      <c r="O817" s="30"/>
      <c r="P817" s="30"/>
      <c r="Q817" s="30"/>
      <c r="R817" s="30"/>
      <c r="S817" s="30"/>
      <c r="T817" s="30"/>
    </row>
    <row r="818" spans="1:20" ht="12.75" customHeight="1">
      <c r="A818" s="85">
        <v>8</v>
      </c>
      <c r="B818" s="16" t="s">
        <v>34</v>
      </c>
      <c r="C818" s="16" t="s">
        <v>35</v>
      </c>
      <c r="D818" s="29">
        <v>40360</v>
      </c>
      <c r="E818" s="44">
        <v>0</v>
      </c>
      <c r="F818" s="44">
        <v>0</v>
      </c>
      <c r="G818" s="13">
        <f t="shared" si="96"/>
        <v>0</v>
      </c>
      <c r="H818" s="44">
        <v>0</v>
      </c>
      <c r="I818" s="44">
        <v>0</v>
      </c>
      <c r="J818" s="13">
        <f t="shared" si="97"/>
        <v>0</v>
      </c>
      <c r="K818" s="44">
        <f t="shared" si="100"/>
        <v>260147</v>
      </c>
      <c r="L818" s="44">
        <f t="shared" si="98"/>
        <v>32260</v>
      </c>
      <c r="M818" s="13">
        <f t="shared" si="99"/>
        <v>124.00681153347915</v>
      </c>
      <c r="N818" s="30"/>
      <c r="O818" s="30"/>
      <c r="P818" s="30"/>
      <c r="Q818" s="30"/>
      <c r="R818" s="30"/>
      <c r="S818" s="30"/>
      <c r="T818" s="30"/>
    </row>
    <row r="819" spans="1:20" ht="12.75" customHeight="1">
      <c r="A819" s="85">
        <v>9</v>
      </c>
      <c r="B819" s="16" t="s">
        <v>34</v>
      </c>
      <c r="C819" s="16" t="s">
        <v>35</v>
      </c>
      <c r="D819" s="29">
        <v>40391</v>
      </c>
      <c r="E819" s="44">
        <v>0</v>
      </c>
      <c r="F819" s="44">
        <v>0</v>
      </c>
      <c r="G819" s="13">
        <f t="shared" si="96"/>
        <v>0</v>
      </c>
      <c r="H819" s="44">
        <v>0</v>
      </c>
      <c r="I819" s="44">
        <v>0</v>
      </c>
      <c r="J819" s="13">
        <f t="shared" si="97"/>
        <v>0</v>
      </c>
      <c r="K819" s="44">
        <f t="shared" si="100"/>
        <v>257762</v>
      </c>
      <c r="L819" s="44">
        <f t="shared" si="98"/>
        <v>32107</v>
      </c>
      <c r="M819" s="13">
        <f t="shared" si="99"/>
        <v>124.56064121166037</v>
      </c>
      <c r="N819" s="30"/>
      <c r="O819" s="30"/>
      <c r="P819" s="30"/>
      <c r="Q819" s="30"/>
      <c r="R819" s="30"/>
      <c r="S819" s="30"/>
      <c r="T819" s="30"/>
    </row>
    <row r="820" spans="1:20" ht="12.75" customHeight="1">
      <c r="A820" s="85">
        <v>10</v>
      </c>
      <c r="B820" s="16" t="s">
        <v>34</v>
      </c>
      <c r="C820" s="16" t="s">
        <v>35</v>
      </c>
      <c r="D820" s="29">
        <v>40422</v>
      </c>
      <c r="E820" s="44">
        <v>0</v>
      </c>
      <c r="F820" s="44">
        <v>0</v>
      </c>
      <c r="G820" s="13">
        <f t="shared" si="96"/>
        <v>0</v>
      </c>
      <c r="H820" s="44">
        <v>0</v>
      </c>
      <c r="I820" s="44">
        <v>0</v>
      </c>
      <c r="J820" s="13">
        <f t="shared" si="97"/>
        <v>0</v>
      </c>
      <c r="K820" s="44">
        <f>E782+H782-K782-E820+H820</f>
        <v>262214</v>
      </c>
      <c r="L820" s="44">
        <f>F782+I782-L782-F820+I820</f>
        <v>32307</v>
      </c>
      <c r="M820" s="13">
        <f t="shared" si="99"/>
        <v>123.20852433508509</v>
      </c>
      <c r="N820" s="30"/>
      <c r="O820" s="30"/>
      <c r="P820" s="30"/>
      <c r="Q820" s="30"/>
      <c r="R820" s="30"/>
      <c r="S820" s="30"/>
      <c r="T820" s="30"/>
    </row>
    <row r="821" spans="1:20" ht="12.75" customHeight="1">
      <c r="A821" s="85">
        <v>11</v>
      </c>
      <c r="B821" s="16" t="s">
        <v>34</v>
      </c>
      <c r="C821" s="16" t="s">
        <v>35</v>
      </c>
      <c r="D821" s="29">
        <v>40452</v>
      </c>
      <c r="E821" s="44">
        <v>0</v>
      </c>
      <c r="F821" s="44">
        <v>0</v>
      </c>
      <c r="G821" s="13">
        <f t="shared" si="96"/>
        <v>0</v>
      </c>
      <c r="H821" s="44">
        <v>0</v>
      </c>
      <c r="I821" s="44">
        <v>0</v>
      </c>
      <c r="J821" s="13">
        <f t="shared" si="97"/>
        <v>0</v>
      </c>
      <c r="K821" s="44">
        <f t="shared" si="100"/>
        <v>299364</v>
      </c>
      <c r="L821" s="44">
        <f t="shared" si="98"/>
        <v>37635</v>
      </c>
      <c r="M821" s="13">
        <f t="shared" si="99"/>
        <v>125.71651902032309</v>
      </c>
      <c r="N821" s="30"/>
      <c r="O821" s="30"/>
      <c r="P821" s="30"/>
      <c r="Q821" s="30"/>
      <c r="R821" s="30"/>
      <c r="S821" s="30"/>
      <c r="T821" s="30"/>
    </row>
    <row r="822" spans="1:20" ht="12.75" customHeight="1">
      <c r="A822" s="85">
        <v>12</v>
      </c>
      <c r="B822" s="16" t="s">
        <v>34</v>
      </c>
      <c r="C822" s="16" t="s">
        <v>35</v>
      </c>
      <c r="D822" s="29">
        <v>40483</v>
      </c>
      <c r="E822" s="44">
        <v>0</v>
      </c>
      <c r="F822" s="44">
        <v>0</v>
      </c>
      <c r="G822" s="13">
        <f t="shared" si="96"/>
        <v>0</v>
      </c>
      <c r="H822" s="44">
        <v>0</v>
      </c>
      <c r="I822" s="44">
        <v>0</v>
      </c>
      <c r="J822" s="13">
        <f t="shared" si="97"/>
        <v>0</v>
      </c>
      <c r="K822" s="44">
        <f t="shared" si="100"/>
        <v>278045</v>
      </c>
      <c r="L822" s="44">
        <f>F784+I784-L784-F822+I822</f>
        <v>35251</v>
      </c>
      <c r="M822" s="13">
        <f t="shared" si="99"/>
        <v>126.78163606610441</v>
      </c>
      <c r="N822" s="30"/>
      <c r="O822" s="30"/>
      <c r="P822" s="30"/>
      <c r="Q822" s="30"/>
      <c r="R822" s="30"/>
      <c r="S822" s="30"/>
      <c r="T822" s="30"/>
    </row>
    <row r="823" spans="1:20" ht="12.75" customHeight="1">
      <c r="A823" s="85">
        <v>13</v>
      </c>
      <c r="B823" s="16" t="s">
        <v>34</v>
      </c>
      <c r="C823" s="16" t="s">
        <v>35</v>
      </c>
      <c r="D823" s="29">
        <v>40513</v>
      </c>
      <c r="E823" s="44">
        <v>0</v>
      </c>
      <c r="F823" s="44">
        <v>0</v>
      </c>
      <c r="G823" s="13">
        <f t="shared" si="96"/>
        <v>0</v>
      </c>
      <c r="H823" s="44">
        <v>0</v>
      </c>
      <c r="I823" s="44">
        <v>0</v>
      </c>
      <c r="J823" s="13">
        <f t="shared" si="97"/>
        <v>0</v>
      </c>
      <c r="K823" s="44">
        <f t="shared" si="100"/>
        <v>269343</v>
      </c>
      <c r="L823" s="44">
        <f>F785+I785-L785-F823+I823</f>
        <v>34455</v>
      </c>
      <c r="M823" s="13">
        <f t="shared" si="99"/>
        <v>127.9223889241599</v>
      </c>
      <c r="N823" s="30"/>
      <c r="O823" s="30"/>
      <c r="P823" s="30"/>
      <c r="Q823" s="30"/>
      <c r="R823" s="30"/>
      <c r="S823" s="30"/>
      <c r="T823" s="30"/>
    </row>
    <row r="824" spans="1:20" ht="12.75" customHeight="1">
      <c r="N824" s="30"/>
      <c r="O824" s="30"/>
      <c r="P824" s="30"/>
      <c r="Q824" s="30"/>
      <c r="R824" s="30"/>
      <c r="S824" s="30"/>
      <c r="T824" s="30"/>
    </row>
    <row r="825" spans="1:20" ht="12.75" customHeight="1">
      <c r="A825" s="85">
        <v>14</v>
      </c>
      <c r="B825" s="16" t="s">
        <v>44</v>
      </c>
      <c r="C825" s="16"/>
      <c r="D825" s="29"/>
      <c r="E825" s="44"/>
      <c r="F825" s="44"/>
      <c r="G825" s="13"/>
      <c r="H825" s="44"/>
      <c r="I825" s="44"/>
      <c r="J825" s="13"/>
      <c r="K825" s="44">
        <f>ROUND(SUM(K811:K823),0)</f>
        <v>3407487</v>
      </c>
      <c r="L825" s="44">
        <f>ROUND(SUM(L811:L823),0)</f>
        <v>422785</v>
      </c>
      <c r="M825" s="13"/>
      <c r="N825" s="30"/>
      <c r="O825" s="30"/>
      <c r="P825" s="30"/>
      <c r="Q825" s="30"/>
      <c r="R825" s="30"/>
      <c r="S825" s="30"/>
      <c r="T825" s="30"/>
    </row>
    <row r="826" spans="1:20" ht="12.75" customHeight="1">
      <c r="N826" s="30"/>
      <c r="O826" s="30"/>
      <c r="P826" s="30"/>
      <c r="Q826" s="30"/>
      <c r="R826" s="30"/>
      <c r="S826" s="30"/>
      <c r="T826" s="30"/>
    </row>
    <row r="827" spans="1:20" ht="12.75" customHeight="1">
      <c r="A827" s="85">
        <v>15</v>
      </c>
      <c r="B827" s="16" t="s">
        <v>34</v>
      </c>
      <c r="C827" s="16" t="s">
        <v>35</v>
      </c>
      <c r="D827" s="29" t="s">
        <v>36</v>
      </c>
      <c r="K827" s="49">
        <f t="shared" ref="K827:L827" si="101">ROUND(AVERAGE(K811:K823),0)</f>
        <v>262114</v>
      </c>
      <c r="L827" s="49">
        <f t="shared" si="101"/>
        <v>32522</v>
      </c>
      <c r="M827" s="13">
        <f>ROUND(IF(K827=0,0,L827*1000/K827),2)</f>
        <v>124.08</v>
      </c>
      <c r="N827" s="30"/>
      <c r="O827" s="30"/>
      <c r="P827" s="30"/>
      <c r="Q827" s="30"/>
      <c r="R827" s="30"/>
      <c r="S827" s="30"/>
      <c r="T827" s="30"/>
    </row>
    <row r="828" spans="1:20" ht="12.75" customHeight="1">
      <c r="N828" s="30"/>
      <c r="O828" s="30"/>
      <c r="P828" s="30"/>
      <c r="Q828" s="30"/>
      <c r="R828" s="30"/>
      <c r="S828" s="30"/>
      <c r="T828" s="30"/>
    </row>
    <row r="829" spans="1:20" ht="12.75" customHeight="1">
      <c r="N829" s="30"/>
      <c r="O829" s="30"/>
      <c r="P829" s="30"/>
      <c r="Q829" s="30"/>
      <c r="R829" s="30"/>
      <c r="S829" s="30"/>
      <c r="T829" s="30"/>
    </row>
    <row r="830" spans="1:20" ht="12.75" customHeight="1">
      <c r="N830" s="30"/>
      <c r="O830" s="30"/>
      <c r="P830" s="30"/>
      <c r="Q830" s="30"/>
      <c r="R830" s="30"/>
      <c r="S830" s="30"/>
      <c r="T830" s="30"/>
    </row>
    <row r="831" spans="1:20" ht="12.75" customHeight="1">
      <c r="N831" s="30"/>
      <c r="O831" s="30"/>
      <c r="P831" s="30"/>
      <c r="Q831" s="30"/>
      <c r="R831" s="30"/>
      <c r="S831" s="30"/>
      <c r="T831" s="30"/>
    </row>
    <row r="832" spans="1:20" ht="12.75" customHeight="1">
      <c r="N832" s="30"/>
      <c r="O832" s="30"/>
      <c r="P832" s="30"/>
      <c r="Q832" s="30"/>
      <c r="R832" s="30"/>
      <c r="S832" s="30"/>
      <c r="T832" s="30"/>
    </row>
    <row r="833" spans="1:20" ht="12.75" customHeight="1">
      <c r="N833" s="30"/>
      <c r="O833" s="30"/>
      <c r="P833" s="30"/>
      <c r="Q833" s="30"/>
      <c r="R833" s="30"/>
      <c r="S833" s="30"/>
      <c r="T833" s="30"/>
    </row>
    <row r="834" spans="1:20" ht="12.75" customHeight="1">
      <c r="N834" s="30"/>
      <c r="O834" s="30"/>
      <c r="P834" s="30"/>
      <c r="Q834" s="30"/>
      <c r="R834" s="30"/>
      <c r="S834" s="30"/>
      <c r="T834" s="30"/>
    </row>
    <row r="835" spans="1:20" ht="12.75" customHeight="1">
      <c r="N835" s="30"/>
      <c r="O835" s="30"/>
      <c r="P835" s="30"/>
      <c r="Q835" s="30"/>
      <c r="R835" s="30"/>
      <c r="S835" s="30"/>
      <c r="T835" s="30"/>
    </row>
    <row r="836" spans="1:20" ht="13.5" customHeight="1">
      <c r="A836" s="80" t="s">
        <v>32</v>
      </c>
      <c r="B836" s="9"/>
      <c r="C836" s="10"/>
      <c r="D836" s="11"/>
      <c r="E836" s="40"/>
      <c r="F836" s="40"/>
      <c r="G836" s="9"/>
      <c r="H836" s="40"/>
      <c r="I836" s="40"/>
      <c r="J836" s="9"/>
      <c r="K836" s="40"/>
      <c r="L836" s="40"/>
      <c r="M836" s="12" t="s">
        <v>33</v>
      </c>
      <c r="N836" s="30"/>
      <c r="O836" s="30"/>
      <c r="P836" s="30"/>
      <c r="Q836" s="30"/>
      <c r="R836" s="30"/>
      <c r="S836" s="30"/>
      <c r="T836" s="30"/>
    </row>
    <row r="837" spans="1:20" ht="12.75" customHeight="1">
      <c r="A837" s="79" t="s">
        <v>0</v>
      </c>
      <c r="B837" s="14"/>
      <c r="C837" s="15"/>
      <c r="D837" s="7"/>
      <c r="E837" s="39"/>
      <c r="F837" s="39" t="s">
        <v>1</v>
      </c>
      <c r="G837" s="14"/>
      <c r="H837" s="39"/>
      <c r="I837" s="39"/>
      <c r="J837" s="14"/>
      <c r="K837" s="39"/>
      <c r="L837" s="39" t="s">
        <v>149</v>
      </c>
      <c r="M837" s="14"/>
      <c r="N837" s="30"/>
      <c r="O837" s="30"/>
      <c r="P837" s="30"/>
      <c r="Q837" s="30"/>
      <c r="R837" s="30"/>
      <c r="S837" s="30"/>
      <c r="T837" s="30"/>
    </row>
    <row r="838" spans="1:20">
      <c r="A838" s="80" t="s">
        <v>2</v>
      </c>
      <c r="B838" s="9"/>
      <c r="C838" s="9"/>
      <c r="D838" s="9"/>
      <c r="E838" s="40"/>
      <c r="F838" s="87" t="s">
        <v>3</v>
      </c>
      <c r="G838" s="87"/>
      <c r="H838" s="87"/>
      <c r="I838" s="87"/>
      <c r="J838" s="9" t="s">
        <v>4</v>
      </c>
      <c r="K838" s="40"/>
      <c r="L838" s="40"/>
      <c r="M838" s="9"/>
      <c r="N838" s="30"/>
      <c r="O838" s="30"/>
      <c r="P838" s="30"/>
      <c r="Q838" s="30"/>
      <c r="R838" s="30"/>
      <c r="S838" s="30"/>
      <c r="T838" s="30"/>
    </row>
    <row r="839" spans="1:20">
      <c r="A839" s="81"/>
      <c r="B839" s="1"/>
      <c r="C839" s="1"/>
      <c r="D839" s="1"/>
      <c r="E839" s="41"/>
      <c r="F839" s="88"/>
      <c r="G839" s="88"/>
      <c r="H839" s="88"/>
      <c r="I839" s="88"/>
      <c r="J839" s="14"/>
      <c r="K839" s="41" t="s">
        <v>5</v>
      </c>
      <c r="L839" s="41"/>
      <c r="M839" s="1"/>
      <c r="N839" s="30"/>
      <c r="O839" s="30"/>
      <c r="P839" s="30"/>
      <c r="Q839" s="30"/>
      <c r="R839" s="30"/>
      <c r="S839" s="30"/>
      <c r="T839" s="30"/>
    </row>
    <row r="840" spans="1:20">
      <c r="A840" s="81" t="s">
        <v>54</v>
      </c>
      <c r="B840" s="1"/>
      <c r="C840" s="77"/>
      <c r="D840" s="2"/>
      <c r="E840" s="41"/>
      <c r="F840" s="88"/>
      <c r="G840" s="88"/>
      <c r="H840" s="88"/>
      <c r="I840" s="88"/>
      <c r="J840" s="14"/>
      <c r="K840" s="41" t="s">
        <v>6</v>
      </c>
      <c r="L840" s="41"/>
      <c r="M840" s="1"/>
      <c r="N840" s="30"/>
      <c r="O840" s="30"/>
      <c r="P840" s="30"/>
      <c r="Q840" s="30"/>
      <c r="R840" s="30"/>
      <c r="S840" s="30"/>
      <c r="T840" s="30"/>
    </row>
    <row r="841" spans="1:20">
      <c r="A841" s="81"/>
      <c r="B841" s="1"/>
      <c r="C841" s="77"/>
      <c r="D841" s="2"/>
      <c r="E841" s="41"/>
      <c r="F841" s="88"/>
      <c r="G841" s="88"/>
      <c r="H841" s="88"/>
      <c r="I841" s="88"/>
      <c r="J841" s="15" t="s">
        <v>40</v>
      </c>
      <c r="K841" s="41" t="s">
        <v>55</v>
      </c>
      <c r="L841" s="41"/>
      <c r="M841" s="1"/>
      <c r="N841" s="30"/>
      <c r="O841" s="30"/>
      <c r="P841" s="30"/>
      <c r="Q841" s="30"/>
      <c r="R841" s="30"/>
      <c r="S841" s="30"/>
      <c r="T841" s="30"/>
    </row>
    <row r="842" spans="1:20">
      <c r="A842" s="79" t="s">
        <v>53</v>
      </c>
      <c r="B842" s="14"/>
      <c r="C842" s="15"/>
      <c r="D842" s="7"/>
      <c r="E842" s="39"/>
      <c r="F842" s="89"/>
      <c r="G842" s="89"/>
      <c r="H842" s="89"/>
      <c r="I842" s="89"/>
      <c r="J842" s="3" t="s">
        <v>158</v>
      </c>
      <c r="K842" s="39"/>
      <c r="L842" s="39"/>
      <c r="M842" s="14"/>
      <c r="N842" s="30"/>
      <c r="O842" s="30"/>
      <c r="P842" s="30"/>
      <c r="Q842" s="30"/>
      <c r="R842" s="30"/>
      <c r="S842" s="30"/>
      <c r="T842" s="30"/>
    </row>
    <row r="843" spans="1:20" ht="12.75" customHeight="1">
      <c r="A843" s="80"/>
      <c r="B843" s="9"/>
      <c r="C843" s="10"/>
      <c r="D843" s="11"/>
      <c r="E843" s="40"/>
      <c r="F843" s="42"/>
      <c r="G843" s="4"/>
      <c r="H843" s="42"/>
      <c r="I843" s="42"/>
      <c r="J843" s="9"/>
      <c r="K843" s="40"/>
      <c r="L843" s="40"/>
      <c r="M843" s="9"/>
      <c r="N843" s="30"/>
      <c r="O843" s="30"/>
      <c r="P843" s="30"/>
      <c r="Q843" s="30"/>
      <c r="R843" s="30"/>
      <c r="S843" s="30"/>
      <c r="T843" s="30"/>
    </row>
    <row r="844" spans="1:20" ht="12.75" customHeight="1">
      <c r="A844" s="82" t="s">
        <v>7</v>
      </c>
      <c r="B844" s="5" t="s">
        <v>8</v>
      </c>
      <c r="C844" s="5" t="s">
        <v>9</v>
      </c>
      <c r="D844" s="5" t="s">
        <v>10</v>
      </c>
      <c r="E844" s="43" t="s">
        <v>11</v>
      </c>
      <c r="F844" s="43" t="s">
        <v>12</v>
      </c>
      <c r="G844" s="5" t="s">
        <v>13</v>
      </c>
      <c r="H844" s="43" t="s">
        <v>14</v>
      </c>
      <c r="I844" s="43" t="s">
        <v>15</v>
      </c>
      <c r="J844" s="5" t="s">
        <v>16</v>
      </c>
      <c r="K844" s="43" t="s">
        <v>17</v>
      </c>
      <c r="L844" s="43" t="s">
        <v>18</v>
      </c>
      <c r="M844" s="5" t="s">
        <v>19</v>
      </c>
      <c r="N844" s="30"/>
      <c r="O844" s="30"/>
      <c r="P844" s="30"/>
      <c r="Q844" s="30"/>
      <c r="R844" s="30"/>
      <c r="S844" s="30"/>
      <c r="T844" s="30"/>
    </row>
    <row r="845" spans="1:20" ht="12.75" customHeight="1">
      <c r="B845" s="77"/>
      <c r="D845" s="17"/>
      <c r="E845" s="44"/>
      <c r="F845" s="44"/>
      <c r="G845" s="16"/>
      <c r="H845" s="44"/>
      <c r="I845" s="44"/>
      <c r="J845" s="16"/>
      <c r="K845" s="44"/>
      <c r="L845" s="44"/>
      <c r="M845" s="16"/>
      <c r="N845" s="30"/>
      <c r="O845" s="30"/>
      <c r="P845" s="30"/>
      <c r="Q845" s="30"/>
      <c r="R845" s="30"/>
      <c r="S845" s="30"/>
      <c r="T845" s="30"/>
    </row>
    <row r="846" spans="1:20" ht="12.75" customHeight="1">
      <c r="B846" s="16"/>
      <c r="E846" s="90" t="s">
        <v>20</v>
      </c>
      <c r="F846" s="90"/>
      <c r="G846" s="90"/>
      <c r="H846" s="90" t="s">
        <v>21</v>
      </c>
      <c r="I846" s="90"/>
      <c r="J846" s="90"/>
      <c r="K846" s="90" t="s">
        <v>22</v>
      </c>
      <c r="L846" s="90"/>
      <c r="M846" s="90"/>
      <c r="N846" s="30"/>
      <c r="O846" s="30"/>
      <c r="P846" s="30"/>
      <c r="Q846" s="30"/>
      <c r="R846" s="30"/>
      <c r="S846" s="30"/>
      <c r="T846" s="30"/>
    </row>
    <row r="847" spans="1:20" ht="12.75" customHeight="1">
      <c r="B847" s="16"/>
      <c r="E847" s="45" t="s">
        <v>23</v>
      </c>
      <c r="F847" s="45"/>
      <c r="G847" s="6"/>
      <c r="H847" s="45" t="s">
        <v>24</v>
      </c>
      <c r="I847" s="45"/>
      <c r="J847" s="6"/>
      <c r="K847" s="45" t="s">
        <v>24</v>
      </c>
      <c r="L847" s="45"/>
      <c r="M847" s="6"/>
      <c r="N847" s="30"/>
      <c r="O847" s="30"/>
      <c r="P847" s="30"/>
      <c r="Q847" s="30"/>
      <c r="R847" s="30"/>
      <c r="S847" s="30"/>
      <c r="T847" s="30"/>
    </row>
    <row r="848" spans="1:20" ht="28.5" customHeight="1">
      <c r="A848" s="84" t="s">
        <v>25</v>
      </c>
      <c r="B848" s="15" t="s">
        <v>26</v>
      </c>
      <c r="C848" s="15" t="s">
        <v>27</v>
      </c>
      <c r="D848" s="7" t="s">
        <v>28</v>
      </c>
      <c r="E848" s="46" t="s">
        <v>29</v>
      </c>
      <c r="F848" s="47" t="s">
        <v>30</v>
      </c>
      <c r="G848" s="15" t="s">
        <v>31</v>
      </c>
      <c r="H848" s="46" t="s">
        <v>29</v>
      </c>
      <c r="I848" s="47" t="s">
        <v>30</v>
      </c>
      <c r="J848" s="15" t="s">
        <v>31</v>
      </c>
      <c r="K848" s="46" t="s">
        <v>29</v>
      </c>
      <c r="L848" s="47" t="s">
        <v>30</v>
      </c>
      <c r="M848" s="15" t="s">
        <v>31</v>
      </c>
      <c r="N848" s="30"/>
      <c r="O848" s="30"/>
      <c r="P848" s="30"/>
      <c r="Q848" s="30"/>
      <c r="R848" s="30"/>
      <c r="S848" s="30"/>
      <c r="T848" s="30"/>
    </row>
    <row r="849" spans="1:20" ht="12.75" customHeight="1">
      <c r="A849" s="85">
        <v>1</v>
      </c>
      <c r="B849" s="16" t="s">
        <v>41</v>
      </c>
      <c r="C849" s="16" t="s">
        <v>35</v>
      </c>
      <c r="D849" s="29">
        <v>40148</v>
      </c>
      <c r="E849" s="44">
        <v>245772</v>
      </c>
      <c r="F849" s="44">
        <v>28360</v>
      </c>
      <c r="G849" s="13">
        <f>IF(E849=0,0,F849*1000/E849)</f>
        <v>115.39150106602868</v>
      </c>
      <c r="H849" s="44">
        <v>30193</v>
      </c>
      <c r="I849" s="44">
        <v>3732</v>
      </c>
      <c r="J849" s="13">
        <f t="shared" ref="J849:J861" si="102">IF(H849=0,0,I849*1000/H849)</f>
        <v>123.60480906170304</v>
      </c>
      <c r="K849" s="44">
        <v>41430</v>
      </c>
      <c r="L849" s="44">
        <v>4818</v>
      </c>
      <c r="M849" s="13">
        <f t="shared" ref="M849:M861" si="103">IF(K849=0,0,L849*1000/K849)</f>
        <v>116.29254163649529</v>
      </c>
      <c r="N849" s="30"/>
      <c r="O849" s="30"/>
      <c r="P849" s="30"/>
      <c r="Q849" s="30"/>
      <c r="R849" s="30"/>
      <c r="S849" s="30"/>
      <c r="T849" s="30"/>
    </row>
    <row r="850" spans="1:20" ht="12.75" customHeight="1">
      <c r="A850" s="85">
        <v>2</v>
      </c>
      <c r="B850" s="16" t="s">
        <v>41</v>
      </c>
      <c r="C850" s="16" t="s">
        <v>35</v>
      </c>
      <c r="D850" s="29">
        <v>40179</v>
      </c>
      <c r="E850" s="44">
        <f>K887</f>
        <v>234535</v>
      </c>
      <c r="F850" s="44">
        <f t="shared" ref="F850:F861" si="104">L887</f>
        <v>27274</v>
      </c>
      <c r="G850" s="13">
        <f t="shared" ref="G850:G861" si="105">IF(E850=0,0,F850*1000/E850)</f>
        <v>116.28967957874092</v>
      </c>
      <c r="H850" s="44">
        <v>25548</v>
      </c>
      <c r="I850" s="44">
        <v>3098</v>
      </c>
      <c r="J850" s="13">
        <f t="shared" si="102"/>
        <v>121.26193831219665</v>
      </c>
      <c r="K850" s="44">
        <v>94161</v>
      </c>
      <c r="L850" s="44">
        <v>10996</v>
      </c>
      <c r="M850" s="13">
        <f t="shared" si="103"/>
        <v>116.77870880725565</v>
      </c>
      <c r="N850" s="30"/>
      <c r="O850" s="30"/>
      <c r="P850" s="30"/>
      <c r="Q850" s="30"/>
      <c r="R850" s="30"/>
      <c r="S850" s="30"/>
      <c r="T850" s="30"/>
    </row>
    <row r="851" spans="1:20" ht="12.75" customHeight="1">
      <c r="A851" s="85">
        <v>3</v>
      </c>
      <c r="B851" s="16" t="s">
        <v>41</v>
      </c>
      <c r="C851" s="16" t="s">
        <v>35</v>
      </c>
      <c r="D851" s="29">
        <v>40210</v>
      </c>
      <c r="E851" s="44">
        <f t="shared" ref="E851:E861" si="106">K888</f>
        <v>165922</v>
      </c>
      <c r="F851" s="44">
        <f t="shared" si="104"/>
        <v>19376</v>
      </c>
      <c r="G851" s="13">
        <f t="shared" si="105"/>
        <v>116.77776304528633</v>
      </c>
      <c r="H851" s="44">
        <v>56811</v>
      </c>
      <c r="I851" s="44">
        <v>7148</v>
      </c>
      <c r="J851" s="13">
        <f t="shared" si="102"/>
        <v>125.82070373695235</v>
      </c>
      <c r="K851" s="44">
        <v>79491</v>
      </c>
      <c r="L851" s="44">
        <v>9466</v>
      </c>
      <c r="M851" s="13">
        <f t="shared" si="103"/>
        <v>119.0826634461763</v>
      </c>
      <c r="N851" s="30"/>
      <c r="O851" s="30"/>
      <c r="P851" s="30"/>
      <c r="Q851" s="30"/>
      <c r="R851" s="30"/>
      <c r="S851" s="30"/>
      <c r="T851" s="30"/>
    </row>
    <row r="852" spans="1:20" ht="12.75" customHeight="1">
      <c r="A852" s="85">
        <v>4</v>
      </c>
      <c r="B852" s="16" t="s">
        <v>41</v>
      </c>
      <c r="C852" s="16" t="s">
        <v>35</v>
      </c>
      <c r="D852" s="29">
        <v>40238</v>
      </c>
      <c r="E852" s="44">
        <f t="shared" si="106"/>
        <v>143242</v>
      </c>
      <c r="F852" s="44">
        <f t="shared" si="104"/>
        <v>17058</v>
      </c>
      <c r="G852" s="13">
        <f t="shared" si="105"/>
        <v>119.08518451292218</v>
      </c>
      <c r="H852" s="44">
        <v>100049</v>
      </c>
      <c r="I852" s="44">
        <v>12428</v>
      </c>
      <c r="J852" s="13">
        <f t="shared" si="102"/>
        <v>124.21913262501374</v>
      </c>
      <c r="K852" s="44">
        <v>58202</v>
      </c>
      <c r="L852" s="44">
        <v>7054</v>
      </c>
      <c r="M852" s="13">
        <f t="shared" si="103"/>
        <v>121.19858424109137</v>
      </c>
      <c r="N852" s="30"/>
      <c r="O852" s="30"/>
      <c r="P852" s="30"/>
      <c r="Q852" s="30"/>
      <c r="R852" s="30"/>
      <c r="S852" s="30"/>
      <c r="T852" s="30"/>
    </row>
    <row r="853" spans="1:20" ht="12.75" customHeight="1">
      <c r="A853" s="85">
        <v>5</v>
      </c>
      <c r="B853" s="16" t="s">
        <v>41</v>
      </c>
      <c r="C853" s="16" t="s">
        <v>35</v>
      </c>
      <c r="D853" s="29">
        <v>40269</v>
      </c>
      <c r="E853" s="44">
        <f t="shared" si="106"/>
        <v>185089</v>
      </c>
      <c r="F853" s="44">
        <f t="shared" si="104"/>
        <v>22432</v>
      </c>
      <c r="G853" s="13">
        <f t="shared" si="105"/>
        <v>121.19574907206803</v>
      </c>
      <c r="H853" s="44">
        <v>88558</v>
      </c>
      <c r="I853" s="44">
        <v>11694</v>
      </c>
      <c r="J853" s="13">
        <f t="shared" si="102"/>
        <v>132.04905259829715</v>
      </c>
      <c r="K853" s="44">
        <v>33932</v>
      </c>
      <c r="L853" s="44">
        <v>4232</v>
      </c>
      <c r="M853" s="13">
        <f t="shared" si="103"/>
        <v>124.72002829187787</v>
      </c>
      <c r="N853" s="30"/>
      <c r="O853" s="30"/>
      <c r="P853" s="30"/>
      <c r="Q853" s="30"/>
      <c r="R853" s="30"/>
      <c r="S853" s="30"/>
      <c r="T853" s="30"/>
    </row>
    <row r="854" spans="1:20" ht="12.75" customHeight="1">
      <c r="A854" s="85">
        <v>6</v>
      </c>
      <c r="B854" s="16" t="s">
        <v>41</v>
      </c>
      <c r="C854" s="16" t="s">
        <v>35</v>
      </c>
      <c r="D854" s="29">
        <v>40299</v>
      </c>
      <c r="E854" s="44">
        <f t="shared" si="106"/>
        <v>239715</v>
      </c>
      <c r="F854" s="44">
        <f t="shared" si="104"/>
        <v>29894</v>
      </c>
      <c r="G854" s="13">
        <f t="shared" si="105"/>
        <v>124.70642220970736</v>
      </c>
      <c r="H854" s="44">
        <v>88738</v>
      </c>
      <c r="I854" s="44">
        <v>10843</v>
      </c>
      <c r="J854" s="13">
        <f t="shared" si="102"/>
        <v>122.19116951024364</v>
      </c>
      <c r="K854" s="44">
        <v>77086</v>
      </c>
      <c r="L854" s="44">
        <v>9561</v>
      </c>
      <c r="M854" s="13">
        <f t="shared" si="103"/>
        <v>124.03030381651662</v>
      </c>
      <c r="N854" s="30"/>
      <c r="O854" s="30"/>
      <c r="P854" s="30"/>
      <c r="Q854" s="30"/>
      <c r="R854" s="30"/>
      <c r="S854" s="30"/>
      <c r="T854" s="30"/>
    </row>
    <row r="855" spans="1:20" ht="12.75" customHeight="1">
      <c r="A855" s="85">
        <v>7</v>
      </c>
      <c r="B855" s="16" t="s">
        <v>41</v>
      </c>
      <c r="C855" s="16" t="s">
        <v>35</v>
      </c>
      <c r="D855" s="29">
        <v>40330</v>
      </c>
      <c r="E855" s="44">
        <f t="shared" si="106"/>
        <v>251367</v>
      </c>
      <c r="F855" s="44">
        <f t="shared" si="104"/>
        <v>31176</v>
      </c>
      <c r="G855" s="13">
        <f t="shared" si="105"/>
        <v>124.0258267791715</v>
      </c>
      <c r="H855" s="44">
        <v>91596</v>
      </c>
      <c r="I855" s="44">
        <v>11437</v>
      </c>
      <c r="J855" s="13">
        <f t="shared" si="102"/>
        <v>124.86353115856588</v>
      </c>
      <c r="K855" s="44">
        <v>87485</v>
      </c>
      <c r="L855" s="44">
        <v>10870</v>
      </c>
      <c r="M855" s="13">
        <f t="shared" si="103"/>
        <v>124.24987140652684</v>
      </c>
      <c r="N855" s="30"/>
      <c r="O855" s="30"/>
      <c r="P855" s="30"/>
      <c r="Q855" s="30"/>
      <c r="R855" s="30"/>
      <c r="S855" s="30"/>
      <c r="T855" s="30"/>
    </row>
    <row r="856" spans="1:20" ht="12.75" customHeight="1">
      <c r="A856" s="85">
        <v>8</v>
      </c>
      <c r="B856" s="16" t="s">
        <v>41</v>
      </c>
      <c r="C856" s="16" t="s">
        <v>35</v>
      </c>
      <c r="D856" s="29">
        <v>40360</v>
      </c>
      <c r="E856" s="44">
        <f t="shared" si="106"/>
        <v>255478</v>
      </c>
      <c r="F856" s="44">
        <f t="shared" si="104"/>
        <v>31743</v>
      </c>
      <c r="G856" s="13">
        <f t="shared" si="105"/>
        <v>124.24944613626222</v>
      </c>
      <c r="H856" s="44">
        <v>83762</v>
      </c>
      <c r="I856" s="44">
        <f>10149+1</f>
        <v>10150</v>
      </c>
      <c r="J856" s="13">
        <f t="shared" si="102"/>
        <v>121.17666722380076</v>
      </c>
      <c r="K856" s="44">
        <v>90929</v>
      </c>
      <c r="L856" s="44">
        <v>11229</v>
      </c>
      <c r="M856" s="13">
        <f t="shared" si="103"/>
        <v>123.49195526179767</v>
      </c>
      <c r="N856" s="30"/>
      <c r="O856" s="30"/>
      <c r="P856" s="30"/>
      <c r="Q856" s="30"/>
      <c r="R856" s="30"/>
      <c r="S856" s="30"/>
      <c r="T856" s="30"/>
    </row>
    <row r="857" spans="1:20" ht="12.75" customHeight="1">
      <c r="A857" s="85">
        <v>9</v>
      </c>
      <c r="B857" s="16" t="s">
        <v>41</v>
      </c>
      <c r="C857" s="16" t="s">
        <v>35</v>
      </c>
      <c r="D857" s="29">
        <v>40391</v>
      </c>
      <c r="E857" s="44">
        <f t="shared" si="106"/>
        <v>248311</v>
      </c>
      <c r="F857" s="44">
        <f t="shared" si="104"/>
        <v>30664</v>
      </c>
      <c r="G857" s="13">
        <f t="shared" si="105"/>
        <v>123.49030046997515</v>
      </c>
      <c r="H857" s="44">
        <v>84512</v>
      </c>
      <c r="I857" s="44">
        <f>11180-1</f>
        <v>11179</v>
      </c>
      <c r="J857" s="13">
        <f t="shared" si="102"/>
        <v>132.2770730783794</v>
      </c>
      <c r="K857" s="44">
        <v>88434</v>
      </c>
      <c r="L857" s="44">
        <v>11201</v>
      </c>
      <c r="M857" s="13">
        <f t="shared" si="103"/>
        <v>126.65942963113734</v>
      </c>
      <c r="N857" s="30"/>
      <c r="O857" s="30"/>
      <c r="P857" s="30"/>
      <c r="Q857" s="30"/>
      <c r="R857" s="30"/>
      <c r="S857" s="30"/>
      <c r="T857" s="30"/>
    </row>
    <row r="858" spans="1:20" ht="12.75" customHeight="1">
      <c r="A858" s="85">
        <v>10</v>
      </c>
      <c r="B858" s="16" t="s">
        <v>41</v>
      </c>
      <c r="C858" s="16" t="s">
        <v>35</v>
      </c>
      <c r="D858" s="29">
        <v>40422</v>
      </c>
      <c r="E858" s="44">
        <f t="shared" si="106"/>
        <v>244389</v>
      </c>
      <c r="F858" s="44">
        <f t="shared" si="104"/>
        <v>30642</v>
      </c>
      <c r="G858" s="13">
        <f t="shared" si="105"/>
        <v>125.38207529798804</v>
      </c>
      <c r="H858" s="44">
        <v>58395</v>
      </c>
      <c r="I858" s="44">
        <v>7106</v>
      </c>
      <c r="J858" s="13">
        <f t="shared" si="102"/>
        <v>121.68850072780204</v>
      </c>
      <c r="K858" s="44">
        <v>76125</v>
      </c>
      <c r="L858" s="44">
        <v>9491</v>
      </c>
      <c r="M858" s="13">
        <f t="shared" si="103"/>
        <v>124.67651888341544</v>
      </c>
      <c r="N858" s="30"/>
      <c r="O858" s="30"/>
      <c r="P858" s="30"/>
      <c r="Q858" s="30"/>
      <c r="R858" s="30"/>
      <c r="S858" s="30"/>
      <c r="T858" s="30"/>
    </row>
    <row r="859" spans="1:20" ht="12.75" customHeight="1">
      <c r="A859" s="85">
        <v>11</v>
      </c>
      <c r="B859" s="16" t="s">
        <v>41</v>
      </c>
      <c r="C859" s="16" t="s">
        <v>35</v>
      </c>
      <c r="D859" s="29">
        <v>40452</v>
      </c>
      <c r="E859" s="44">
        <f t="shared" si="106"/>
        <v>226659</v>
      </c>
      <c r="F859" s="44">
        <f t="shared" si="104"/>
        <v>28257</v>
      </c>
      <c r="G859" s="13">
        <f t="shared" si="105"/>
        <v>124.66745198734662</v>
      </c>
      <c r="H859" s="44">
        <v>27373</v>
      </c>
      <c r="I859" s="44">
        <v>3147</v>
      </c>
      <c r="J859" s="13">
        <f t="shared" si="102"/>
        <v>114.96730354729112</v>
      </c>
      <c r="K859" s="44">
        <v>27176</v>
      </c>
      <c r="L859" s="44">
        <v>3360</v>
      </c>
      <c r="M859" s="13">
        <f t="shared" si="103"/>
        <v>123.63850456284958</v>
      </c>
      <c r="N859" s="30"/>
      <c r="O859" s="30"/>
      <c r="P859" s="30"/>
      <c r="Q859" s="30"/>
      <c r="R859" s="30"/>
      <c r="S859" s="30"/>
      <c r="T859" s="30"/>
    </row>
    <row r="860" spans="1:20" ht="12.75" customHeight="1">
      <c r="A860" s="85">
        <v>12</v>
      </c>
      <c r="B860" s="16" t="s">
        <v>41</v>
      </c>
      <c r="C860" s="16" t="s">
        <v>35</v>
      </c>
      <c r="D860" s="29">
        <v>40483</v>
      </c>
      <c r="E860" s="44">
        <f t="shared" si="106"/>
        <v>226856</v>
      </c>
      <c r="F860" s="44">
        <f t="shared" si="104"/>
        <v>28044</v>
      </c>
      <c r="G860" s="13">
        <f t="shared" si="105"/>
        <v>123.62027012730543</v>
      </c>
      <c r="H860" s="44">
        <v>66018</v>
      </c>
      <c r="I860" s="44">
        <v>8814</v>
      </c>
      <c r="J860" s="13">
        <f t="shared" si="102"/>
        <v>133.50904298827592</v>
      </c>
      <c r="K860" s="44">
        <v>59565</v>
      </c>
      <c r="L860" s="44">
        <v>7496</v>
      </c>
      <c r="M860" s="13">
        <f t="shared" si="103"/>
        <v>125.84571476538235</v>
      </c>
      <c r="N860" s="30"/>
      <c r="O860" s="30"/>
      <c r="P860" s="30"/>
      <c r="Q860" s="30"/>
      <c r="R860" s="30"/>
      <c r="S860" s="30"/>
      <c r="T860" s="30"/>
    </row>
    <row r="861" spans="1:20" ht="12.75" customHeight="1">
      <c r="A861" s="85">
        <v>13</v>
      </c>
      <c r="B861" s="16" t="s">
        <v>41</v>
      </c>
      <c r="C861" s="16" t="s">
        <v>35</v>
      </c>
      <c r="D861" s="29">
        <v>40513</v>
      </c>
      <c r="E861" s="44">
        <f t="shared" si="106"/>
        <v>233309</v>
      </c>
      <c r="F861" s="44">
        <f t="shared" si="104"/>
        <v>29362</v>
      </c>
      <c r="G861" s="13">
        <f t="shared" si="105"/>
        <v>125.85026724215525</v>
      </c>
      <c r="H861" s="44">
        <v>79220</v>
      </c>
      <c r="I861" s="44">
        <v>10313</v>
      </c>
      <c r="J861" s="13">
        <f t="shared" si="102"/>
        <v>130.18177227972734</v>
      </c>
      <c r="K861" s="44">
        <v>61372</v>
      </c>
      <c r="L861" s="44">
        <v>7791</v>
      </c>
      <c r="M861" s="13">
        <f t="shared" si="103"/>
        <v>126.94714201916183</v>
      </c>
      <c r="N861" s="30"/>
      <c r="O861" s="30"/>
      <c r="P861" s="30"/>
      <c r="Q861" s="30"/>
      <c r="R861" s="30"/>
      <c r="S861" s="30"/>
      <c r="T861" s="30"/>
    </row>
    <row r="862" spans="1:20" ht="12.75" customHeight="1">
      <c r="N862" s="30"/>
      <c r="O862" s="30"/>
      <c r="P862" s="30"/>
      <c r="Q862" s="30"/>
      <c r="R862" s="30"/>
      <c r="S862" s="30"/>
      <c r="T862" s="30"/>
    </row>
    <row r="863" spans="1:20" ht="12.75" customHeight="1">
      <c r="N863" s="30"/>
      <c r="O863" s="30"/>
      <c r="P863" s="30"/>
      <c r="Q863" s="30"/>
      <c r="R863" s="30"/>
      <c r="S863" s="30"/>
      <c r="T863" s="30"/>
    </row>
    <row r="864" spans="1:20" ht="12.75" customHeight="1">
      <c r="N864" s="30"/>
      <c r="O864" s="30"/>
      <c r="P864" s="30"/>
      <c r="Q864" s="30"/>
      <c r="R864" s="30"/>
      <c r="S864" s="30"/>
      <c r="T864" s="30"/>
    </row>
    <row r="865" spans="1:20" ht="12.75" customHeight="1">
      <c r="N865" s="30"/>
      <c r="O865" s="30"/>
      <c r="P865" s="30"/>
      <c r="Q865" s="30"/>
      <c r="R865" s="30"/>
      <c r="S865" s="30"/>
      <c r="T865" s="30"/>
    </row>
    <row r="866" spans="1:20" ht="12.75" customHeight="1">
      <c r="N866" s="30"/>
      <c r="O866" s="30"/>
      <c r="P866" s="30"/>
      <c r="Q866" s="30"/>
      <c r="R866" s="30"/>
      <c r="S866" s="30"/>
      <c r="T866" s="30"/>
    </row>
    <row r="867" spans="1:20" ht="12.75" customHeight="1">
      <c r="N867" s="30"/>
      <c r="O867" s="30"/>
      <c r="P867" s="30"/>
      <c r="Q867" s="30"/>
      <c r="R867" s="30"/>
      <c r="S867" s="30"/>
      <c r="T867" s="30"/>
    </row>
    <row r="868" spans="1:20" ht="12.75" customHeight="1">
      <c r="N868" s="30"/>
      <c r="O868" s="30"/>
      <c r="P868" s="30"/>
      <c r="Q868" s="30"/>
      <c r="R868" s="30"/>
      <c r="S868" s="30"/>
      <c r="T868" s="30"/>
    </row>
    <row r="869" spans="1:20" ht="12.75" customHeight="1">
      <c r="N869" s="30"/>
      <c r="O869" s="30"/>
      <c r="P869" s="30"/>
      <c r="Q869" s="30"/>
      <c r="R869" s="30"/>
      <c r="S869" s="30"/>
      <c r="T869" s="30"/>
    </row>
    <row r="870" spans="1:20" ht="12.75" customHeight="1">
      <c r="N870" s="30"/>
      <c r="O870" s="30"/>
      <c r="P870" s="30"/>
      <c r="Q870" s="30"/>
      <c r="R870" s="30"/>
      <c r="S870" s="30"/>
      <c r="T870" s="30"/>
    </row>
    <row r="871" spans="1:20" ht="12.75" customHeight="1">
      <c r="N871" s="30"/>
      <c r="O871" s="30"/>
      <c r="P871" s="30"/>
      <c r="Q871" s="30"/>
      <c r="R871" s="30"/>
      <c r="S871" s="30"/>
      <c r="T871" s="30"/>
    </row>
    <row r="872" spans="1:20" ht="12.75" customHeight="1">
      <c r="N872" s="30"/>
      <c r="O872" s="30"/>
      <c r="P872" s="30"/>
      <c r="Q872" s="30"/>
      <c r="R872" s="30"/>
      <c r="S872" s="30"/>
      <c r="T872" s="30"/>
    </row>
    <row r="873" spans="1:20" ht="12.75" customHeight="1">
      <c r="N873" s="30"/>
      <c r="O873" s="30"/>
      <c r="P873" s="30"/>
      <c r="Q873" s="30"/>
      <c r="R873" s="30"/>
      <c r="S873" s="30"/>
      <c r="T873" s="30"/>
    </row>
    <row r="874" spans="1:20" ht="13.5" customHeight="1">
      <c r="A874" s="80" t="s">
        <v>32</v>
      </c>
      <c r="B874" s="9"/>
      <c r="C874" s="10"/>
      <c r="D874" s="11"/>
      <c r="E874" s="40"/>
      <c r="F874" s="40"/>
      <c r="G874" s="9"/>
      <c r="H874" s="40"/>
      <c r="I874" s="40"/>
      <c r="J874" s="9"/>
      <c r="K874" s="40"/>
      <c r="L874" s="40"/>
      <c r="M874" s="12" t="s">
        <v>33</v>
      </c>
      <c r="N874" s="30"/>
      <c r="O874" s="30"/>
      <c r="P874" s="30"/>
      <c r="Q874" s="30"/>
      <c r="R874" s="30"/>
      <c r="S874" s="30"/>
      <c r="T874" s="30"/>
    </row>
    <row r="875" spans="1:20" ht="12.75" customHeight="1">
      <c r="A875" s="79" t="s">
        <v>0</v>
      </c>
      <c r="B875" s="14"/>
      <c r="C875" s="15"/>
      <c r="D875" s="7"/>
      <c r="E875" s="39"/>
      <c r="F875" s="39" t="s">
        <v>1</v>
      </c>
      <c r="G875" s="14"/>
      <c r="H875" s="39"/>
      <c r="I875" s="39"/>
      <c r="J875" s="14"/>
      <c r="K875" s="39"/>
      <c r="L875" s="39" t="s">
        <v>150</v>
      </c>
      <c r="M875" s="14"/>
      <c r="N875" s="30"/>
      <c r="O875" s="30"/>
      <c r="P875" s="30"/>
      <c r="Q875" s="30"/>
      <c r="R875" s="30"/>
      <c r="S875" s="30"/>
      <c r="T875" s="30"/>
    </row>
    <row r="876" spans="1:20">
      <c r="A876" s="80" t="s">
        <v>2</v>
      </c>
      <c r="B876" s="9"/>
      <c r="C876" s="9"/>
      <c r="D876" s="9"/>
      <c r="E876" s="40"/>
      <c r="F876" s="87" t="s">
        <v>3</v>
      </c>
      <c r="G876" s="87"/>
      <c r="H876" s="87"/>
      <c r="I876" s="87"/>
      <c r="J876" s="9" t="s">
        <v>4</v>
      </c>
      <c r="K876" s="40"/>
      <c r="L876" s="40"/>
      <c r="M876" s="9"/>
      <c r="N876" s="30"/>
      <c r="O876" s="30"/>
      <c r="P876" s="30"/>
      <c r="Q876" s="30"/>
      <c r="R876" s="30"/>
      <c r="S876" s="30"/>
      <c r="T876" s="30"/>
    </row>
    <row r="877" spans="1:20">
      <c r="A877" s="81"/>
      <c r="B877" s="1"/>
      <c r="C877" s="1"/>
      <c r="D877" s="1"/>
      <c r="E877" s="41"/>
      <c r="F877" s="88"/>
      <c r="G877" s="88"/>
      <c r="H877" s="88"/>
      <c r="I877" s="88"/>
      <c r="J877" s="14"/>
      <c r="K877" s="41" t="s">
        <v>5</v>
      </c>
      <c r="L877" s="41"/>
      <c r="M877" s="1"/>
      <c r="N877" s="30"/>
      <c r="O877" s="30"/>
      <c r="P877" s="30"/>
      <c r="Q877" s="30"/>
      <c r="R877" s="30"/>
      <c r="S877" s="30"/>
      <c r="T877" s="30"/>
    </row>
    <row r="878" spans="1:20">
      <c r="A878" s="81" t="s">
        <v>54</v>
      </c>
      <c r="B878" s="1"/>
      <c r="C878" s="77"/>
      <c r="D878" s="2"/>
      <c r="E878" s="41"/>
      <c r="F878" s="88"/>
      <c r="G878" s="88"/>
      <c r="H878" s="88"/>
      <c r="I878" s="88"/>
      <c r="J878" s="14"/>
      <c r="K878" s="41" t="s">
        <v>6</v>
      </c>
      <c r="L878" s="41"/>
      <c r="M878" s="1"/>
      <c r="N878" s="30"/>
      <c r="O878" s="30"/>
      <c r="P878" s="30"/>
      <c r="Q878" s="30"/>
      <c r="R878" s="30"/>
      <c r="S878" s="30"/>
      <c r="T878" s="30"/>
    </row>
    <row r="879" spans="1:20">
      <c r="A879" s="81"/>
      <c r="B879" s="1"/>
      <c r="C879" s="77"/>
      <c r="D879" s="2"/>
      <c r="E879" s="41"/>
      <c r="F879" s="88"/>
      <c r="G879" s="88"/>
      <c r="H879" s="88"/>
      <c r="I879" s="88"/>
      <c r="J879" s="15" t="s">
        <v>40</v>
      </c>
      <c r="K879" s="41" t="s">
        <v>55</v>
      </c>
      <c r="L879" s="41"/>
      <c r="M879" s="1"/>
      <c r="N879" s="30"/>
      <c r="O879" s="30"/>
      <c r="P879" s="30"/>
      <c r="Q879" s="30"/>
      <c r="R879" s="30"/>
      <c r="S879" s="30"/>
      <c r="T879" s="30"/>
    </row>
    <row r="880" spans="1:20">
      <c r="A880" s="79" t="s">
        <v>53</v>
      </c>
      <c r="B880" s="14"/>
      <c r="C880" s="15"/>
      <c r="D880" s="7"/>
      <c r="E880" s="39"/>
      <c r="F880" s="89"/>
      <c r="G880" s="89"/>
      <c r="H880" s="89"/>
      <c r="I880" s="89"/>
      <c r="J880" s="3" t="s">
        <v>158</v>
      </c>
      <c r="K880" s="39"/>
      <c r="L880" s="39"/>
      <c r="M880" s="14"/>
      <c r="N880" s="30"/>
      <c r="O880" s="30"/>
      <c r="P880" s="30"/>
      <c r="Q880" s="30"/>
      <c r="R880" s="30"/>
      <c r="S880" s="30"/>
      <c r="T880" s="30"/>
    </row>
    <row r="881" spans="1:20" ht="12.75" customHeight="1">
      <c r="A881" s="80"/>
      <c r="B881" s="9"/>
      <c r="C881" s="10"/>
      <c r="D881" s="11"/>
      <c r="E881" s="40"/>
      <c r="F881" s="42"/>
      <c r="G881" s="4"/>
      <c r="H881" s="42"/>
      <c r="I881" s="42"/>
      <c r="J881" s="9"/>
      <c r="K881" s="40"/>
      <c r="L881" s="40"/>
      <c r="M881" s="9"/>
      <c r="N881" s="30"/>
      <c r="O881" s="30"/>
      <c r="P881" s="30"/>
      <c r="Q881" s="30"/>
      <c r="R881" s="30"/>
      <c r="S881" s="30"/>
      <c r="T881" s="30"/>
    </row>
    <row r="882" spans="1:20" ht="12.75" customHeight="1">
      <c r="A882" s="82" t="s">
        <v>7</v>
      </c>
      <c r="B882" s="5" t="s">
        <v>8</v>
      </c>
      <c r="C882" s="5" t="s">
        <v>9</v>
      </c>
      <c r="D882" s="5" t="s">
        <v>10</v>
      </c>
      <c r="E882" s="43" t="s">
        <v>11</v>
      </c>
      <c r="F882" s="43" t="s">
        <v>12</v>
      </c>
      <c r="G882" s="5" t="s">
        <v>13</v>
      </c>
      <c r="H882" s="43" t="s">
        <v>14</v>
      </c>
      <c r="I882" s="43" t="s">
        <v>15</v>
      </c>
      <c r="J882" s="5" t="s">
        <v>16</v>
      </c>
      <c r="K882" s="43" t="s">
        <v>17</v>
      </c>
      <c r="L882" s="43" t="s">
        <v>18</v>
      </c>
      <c r="M882" s="5" t="s">
        <v>19</v>
      </c>
      <c r="N882" s="30"/>
      <c r="O882" s="30"/>
      <c r="P882" s="30"/>
      <c r="Q882" s="30"/>
      <c r="R882" s="30"/>
      <c r="S882" s="30"/>
      <c r="T882" s="30"/>
    </row>
    <row r="883" spans="1:20" ht="12.75" customHeight="1">
      <c r="B883" s="77"/>
      <c r="D883" s="17"/>
      <c r="E883" s="44"/>
      <c r="F883" s="44"/>
      <c r="G883" s="16"/>
      <c r="H883" s="44"/>
      <c r="I883" s="44"/>
      <c r="J883" s="16"/>
      <c r="K883" s="44"/>
      <c r="L883" s="44"/>
      <c r="M883" s="16"/>
      <c r="N883" s="30"/>
      <c r="O883" s="30"/>
      <c r="P883" s="30"/>
      <c r="Q883" s="30"/>
      <c r="R883" s="30"/>
      <c r="S883" s="30"/>
      <c r="T883" s="30"/>
    </row>
    <row r="884" spans="1:20" ht="12.75" customHeight="1">
      <c r="B884" s="16"/>
      <c r="E884" s="90" t="s">
        <v>37</v>
      </c>
      <c r="F884" s="90"/>
      <c r="G884" s="90"/>
      <c r="H884" s="90" t="s">
        <v>38</v>
      </c>
      <c r="I884" s="90"/>
      <c r="J884" s="90"/>
      <c r="K884" s="90" t="s">
        <v>39</v>
      </c>
      <c r="L884" s="90"/>
      <c r="M884" s="90"/>
      <c r="N884" s="30"/>
      <c r="O884" s="30"/>
      <c r="P884" s="30"/>
      <c r="Q884" s="30"/>
      <c r="R884" s="30"/>
      <c r="S884" s="30"/>
      <c r="T884" s="30"/>
    </row>
    <row r="885" spans="1:20" ht="12.75" customHeight="1">
      <c r="B885" s="16"/>
      <c r="E885" s="45" t="s">
        <v>23</v>
      </c>
      <c r="F885" s="45"/>
      <c r="G885" s="6"/>
      <c r="H885" s="45" t="s">
        <v>24</v>
      </c>
      <c r="I885" s="45"/>
      <c r="J885" s="6"/>
      <c r="K885" s="45" t="s">
        <v>24</v>
      </c>
      <c r="L885" s="45"/>
      <c r="M885" s="6"/>
      <c r="N885" s="30"/>
      <c r="O885" s="30"/>
      <c r="P885" s="30"/>
      <c r="Q885" s="30"/>
      <c r="R885" s="30"/>
      <c r="S885" s="30"/>
      <c r="T885" s="30"/>
    </row>
    <row r="886" spans="1:20" ht="28.5" customHeight="1">
      <c r="A886" s="84" t="s">
        <v>25</v>
      </c>
      <c r="B886" s="15" t="s">
        <v>26</v>
      </c>
      <c r="C886" s="15" t="s">
        <v>27</v>
      </c>
      <c r="D886" s="7" t="s">
        <v>28</v>
      </c>
      <c r="E886" s="46" t="s">
        <v>29</v>
      </c>
      <c r="F886" s="47" t="s">
        <v>30</v>
      </c>
      <c r="G886" s="15" t="s">
        <v>31</v>
      </c>
      <c r="H886" s="46" t="s">
        <v>29</v>
      </c>
      <c r="I886" s="47" t="s">
        <v>30</v>
      </c>
      <c r="J886" s="15" t="s">
        <v>31</v>
      </c>
      <c r="K886" s="46" t="s">
        <v>29</v>
      </c>
      <c r="L886" s="47" t="s">
        <v>30</v>
      </c>
      <c r="M886" s="15" t="s">
        <v>31</v>
      </c>
      <c r="N886" s="30"/>
      <c r="O886" s="30"/>
      <c r="P886" s="30"/>
      <c r="Q886" s="30"/>
      <c r="R886" s="30"/>
      <c r="S886" s="30"/>
      <c r="T886" s="30"/>
    </row>
    <row r="887" spans="1:20" ht="12.75" customHeight="1">
      <c r="A887" s="85">
        <v>1</v>
      </c>
      <c r="B887" s="16" t="s">
        <v>41</v>
      </c>
      <c r="C887" s="16" t="s">
        <v>35</v>
      </c>
      <c r="D887" s="29">
        <v>40148</v>
      </c>
      <c r="E887" s="44">
        <v>0</v>
      </c>
      <c r="F887" s="44">
        <v>0</v>
      </c>
      <c r="G887" s="13">
        <f t="shared" ref="G887:G899" si="107">IF(E887=0,0,F887*1000/E887)</f>
        <v>0</v>
      </c>
      <c r="H887" s="44">
        <v>0</v>
      </c>
      <c r="I887" s="44">
        <v>0</v>
      </c>
      <c r="J887" s="13">
        <f t="shared" ref="J887:J899" si="108">IF(H887=0,0,I887*1000/H887)</f>
        <v>0</v>
      </c>
      <c r="K887" s="44">
        <f>E849+H849-K849</f>
        <v>234535</v>
      </c>
      <c r="L887" s="44">
        <f t="shared" ref="L887:L899" si="109">F849+I849-L849-F887+I887</f>
        <v>27274</v>
      </c>
      <c r="M887" s="13">
        <f t="shared" ref="M887:M899" si="110">IF(K887=0,0,L887*1000/K887)</f>
        <v>116.28967957874092</v>
      </c>
      <c r="N887" s="30"/>
      <c r="O887" s="30"/>
      <c r="P887" s="30"/>
      <c r="Q887" s="30"/>
      <c r="R887" s="30"/>
      <c r="S887" s="30"/>
      <c r="T887" s="30"/>
    </row>
    <row r="888" spans="1:20" ht="12.75" customHeight="1">
      <c r="A888" s="85">
        <v>2</v>
      </c>
      <c r="B888" s="16" t="s">
        <v>41</v>
      </c>
      <c r="C888" s="16" t="s">
        <v>35</v>
      </c>
      <c r="D888" s="29">
        <v>40179</v>
      </c>
      <c r="E888" s="44">
        <v>0</v>
      </c>
      <c r="F888" s="44">
        <v>0</v>
      </c>
      <c r="G888" s="13">
        <f t="shared" si="107"/>
        <v>0</v>
      </c>
      <c r="H888" s="44">
        <v>0</v>
      </c>
      <c r="I888" s="44">
        <v>0</v>
      </c>
      <c r="J888" s="13">
        <f t="shared" si="108"/>
        <v>0</v>
      </c>
      <c r="K888" s="44">
        <f t="shared" ref="K888:K899" si="111">E850+H850-K850-E888+H888</f>
        <v>165922</v>
      </c>
      <c r="L888" s="44">
        <f t="shared" si="109"/>
        <v>19376</v>
      </c>
      <c r="M888" s="13">
        <f t="shared" si="110"/>
        <v>116.77776304528633</v>
      </c>
      <c r="N888" s="30"/>
      <c r="O888" s="30"/>
      <c r="P888" s="30"/>
      <c r="Q888" s="30"/>
      <c r="R888" s="30"/>
      <c r="S888" s="30"/>
      <c r="T888" s="30"/>
    </row>
    <row r="889" spans="1:20" ht="12.75" customHeight="1">
      <c r="A889" s="85">
        <v>3</v>
      </c>
      <c r="B889" s="16" t="s">
        <v>41</v>
      </c>
      <c r="C889" s="16" t="s">
        <v>35</v>
      </c>
      <c r="D889" s="29">
        <v>40210</v>
      </c>
      <c r="E889" s="44">
        <v>0</v>
      </c>
      <c r="F889" s="44">
        <v>0</v>
      </c>
      <c r="G889" s="13">
        <f t="shared" si="107"/>
        <v>0</v>
      </c>
      <c r="H889" s="44">
        <v>0</v>
      </c>
      <c r="I889" s="44">
        <v>0</v>
      </c>
      <c r="J889" s="13">
        <f t="shared" si="108"/>
        <v>0</v>
      </c>
      <c r="K889" s="44">
        <f t="shared" si="111"/>
        <v>143242</v>
      </c>
      <c r="L889" s="44">
        <f t="shared" si="109"/>
        <v>17058</v>
      </c>
      <c r="M889" s="13">
        <f t="shared" si="110"/>
        <v>119.08518451292218</v>
      </c>
      <c r="N889" s="30"/>
      <c r="O889" s="30"/>
      <c r="P889" s="30"/>
      <c r="Q889" s="30"/>
      <c r="R889" s="30"/>
      <c r="S889" s="30"/>
      <c r="T889" s="30"/>
    </row>
    <row r="890" spans="1:20" ht="12.75" customHeight="1">
      <c r="A890" s="85">
        <v>4</v>
      </c>
      <c r="B890" s="16" t="s">
        <v>41</v>
      </c>
      <c r="C890" s="16" t="s">
        <v>35</v>
      </c>
      <c r="D890" s="29">
        <v>40238</v>
      </c>
      <c r="E890" s="44">
        <v>0</v>
      </c>
      <c r="F890" s="44">
        <v>0</v>
      </c>
      <c r="G890" s="13">
        <f t="shared" si="107"/>
        <v>0</v>
      </c>
      <c r="H890" s="44">
        <v>0</v>
      </c>
      <c r="I890" s="44">
        <v>0</v>
      </c>
      <c r="J890" s="13">
        <f t="shared" si="108"/>
        <v>0</v>
      </c>
      <c r="K890" s="44">
        <f t="shared" si="111"/>
        <v>185089</v>
      </c>
      <c r="L890" s="44">
        <f t="shared" si="109"/>
        <v>22432</v>
      </c>
      <c r="M890" s="13">
        <f t="shared" si="110"/>
        <v>121.19574907206803</v>
      </c>
      <c r="N890" s="30"/>
      <c r="O890" s="30"/>
      <c r="P890" s="30"/>
      <c r="Q890" s="30"/>
      <c r="R890" s="30"/>
      <c r="S890" s="30"/>
      <c r="T890" s="30"/>
    </row>
    <row r="891" spans="1:20" ht="12.75" customHeight="1">
      <c r="A891" s="85">
        <v>5</v>
      </c>
      <c r="B891" s="16" t="s">
        <v>41</v>
      </c>
      <c r="C891" s="16" t="s">
        <v>35</v>
      </c>
      <c r="D891" s="29">
        <v>40269</v>
      </c>
      <c r="E891" s="44">
        <v>0</v>
      </c>
      <c r="F891" s="44">
        <v>0</v>
      </c>
      <c r="G891" s="13">
        <f t="shared" si="107"/>
        <v>0</v>
      </c>
      <c r="H891" s="44">
        <v>0</v>
      </c>
      <c r="I891" s="44">
        <v>0</v>
      </c>
      <c r="J891" s="13">
        <f t="shared" si="108"/>
        <v>0</v>
      </c>
      <c r="K891" s="44">
        <f t="shared" si="111"/>
        <v>239715</v>
      </c>
      <c r="L891" s="44">
        <f t="shared" si="109"/>
        <v>29894</v>
      </c>
      <c r="M891" s="13">
        <f t="shared" si="110"/>
        <v>124.70642220970736</v>
      </c>
      <c r="N891" s="30"/>
      <c r="O891" s="30"/>
      <c r="P891" s="30"/>
      <c r="Q891" s="30"/>
      <c r="R891" s="30"/>
      <c r="S891" s="30"/>
      <c r="T891" s="30"/>
    </row>
    <row r="892" spans="1:20" ht="12.75" customHeight="1">
      <c r="A892" s="85">
        <v>6</v>
      </c>
      <c r="B892" s="16" t="s">
        <v>41</v>
      </c>
      <c r="C892" s="16" t="s">
        <v>35</v>
      </c>
      <c r="D892" s="29">
        <v>40299</v>
      </c>
      <c r="E892" s="44">
        <v>0</v>
      </c>
      <c r="F892" s="44">
        <v>0</v>
      </c>
      <c r="G892" s="13">
        <f t="shared" si="107"/>
        <v>0</v>
      </c>
      <c r="H892" s="44">
        <v>0</v>
      </c>
      <c r="I892" s="44">
        <v>0</v>
      </c>
      <c r="J892" s="13">
        <f t="shared" si="108"/>
        <v>0</v>
      </c>
      <c r="K892" s="44">
        <f t="shared" si="111"/>
        <v>251367</v>
      </c>
      <c r="L892" s="44">
        <f t="shared" si="109"/>
        <v>31176</v>
      </c>
      <c r="M892" s="13">
        <f t="shared" si="110"/>
        <v>124.0258267791715</v>
      </c>
      <c r="N892" s="30"/>
      <c r="O892" s="30"/>
      <c r="P892" s="30"/>
      <c r="Q892" s="30"/>
      <c r="R892" s="30"/>
      <c r="S892" s="30"/>
      <c r="T892" s="30"/>
    </row>
    <row r="893" spans="1:20" ht="12.75" customHeight="1">
      <c r="A893" s="85">
        <v>7</v>
      </c>
      <c r="B893" s="16" t="s">
        <v>41</v>
      </c>
      <c r="C893" s="16" t="s">
        <v>35</v>
      </c>
      <c r="D893" s="29">
        <v>40330</v>
      </c>
      <c r="E893" s="44">
        <v>0</v>
      </c>
      <c r="F893" s="44">
        <v>0</v>
      </c>
      <c r="G893" s="13">
        <f t="shared" si="107"/>
        <v>0</v>
      </c>
      <c r="H893" s="44">
        <v>0</v>
      </c>
      <c r="I893" s="44">
        <v>0</v>
      </c>
      <c r="J893" s="13">
        <f t="shared" si="108"/>
        <v>0</v>
      </c>
      <c r="K893" s="44">
        <f t="shared" si="111"/>
        <v>255478</v>
      </c>
      <c r="L893" s="44">
        <f t="shared" si="109"/>
        <v>31743</v>
      </c>
      <c r="M893" s="13">
        <f t="shared" si="110"/>
        <v>124.24944613626222</v>
      </c>
      <c r="N893" s="30"/>
      <c r="O893" s="30"/>
      <c r="P893" s="30"/>
      <c r="Q893" s="30"/>
      <c r="R893" s="30"/>
      <c r="S893" s="30"/>
      <c r="T893" s="30"/>
    </row>
    <row r="894" spans="1:20" ht="12.75" customHeight="1">
      <c r="A894" s="85">
        <v>8</v>
      </c>
      <c r="B894" s="16" t="s">
        <v>41</v>
      </c>
      <c r="C894" s="16" t="s">
        <v>35</v>
      </c>
      <c r="D894" s="29">
        <v>40360</v>
      </c>
      <c r="E894" s="44">
        <v>0</v>
      </c>
      <c r="F894" s="44">
        <v>0</v>
      </c>
      <c r="G894" s="13">
        <f t="shared" si="107"/>
        <v>0</v>
      </c>
      <c r="H894" s="44">
        <v>0</v>
      </c>
      <c r="I894" s="44">
        <v>0</v>
      </c>
      <c r="J894" s="13">
        <f t="shared" si="108"/>
        <v>0</v>
      </c>
      <c r="K894" s="44">
        <f t="shared" si="111"/>
        <v>248311</v>
      </c>
      <c r="L894" s="44">
        <f>F856+I856-L856-F894+I894</f>
        <v>30664</v>
      </c>
      <c r="M894" s="13">
        <f t="shared" si="110"/>
        <v>123.49030046997515</v>
      </c>
      <c r="N894" s="30"/>
      <c r="O894" s="30"/>
      <c r="P894" s="30"/>
      <c r="Q894" s="30"/>
      <c r="R894" s="30"/>
      <c r="S894" s="30"/>
      <c r="T894" s="30"/>
    </row>
    <row r="895" spans="1:20" ht="12.75" customHeight="1">
      <c r="A895" s="85">
        <v>9</v>
      </c>
      <c r="B895" s="16" t="s">
        <v>41</v>
      </c>
      <c r="C895" s="16" t="s">
        <v>35</v>
      </c>
      <c r="D895" s="29">
        <v>40391</v>
      </c>
      <c r="E895" s="44">
        <v>0</v>
      </c>
      <c r="F895" s="44">
        <v>0</v>
      </c>
      <c r="G895" s="13">
        <f t="shared" si="107"/>
        <v>0</v>
      </c>
      <c r="H895" s="44">
        <v>0</v>
      </c>
      <c r="I895" s="44">
        <v>0</v>
      </c>
      <c r="J895" s="13">
        <f t="shared" si="108"/>
        <v>0</v>
      </c>
      <c r="K895" s="44">
        <f t="shared" si="111"/>
        <v>244389</v>
      </c>
      <c r="L895" s="44">
        <f>F857+I857-L857-F895+I895</f>
        <v>30642</v>
      </c>
      <c r="M895" s="13">
        <f t="shared" si="110"/>
        <v>125.38207529798804</v>
      </c>
      <c r="N895" s="30"/>
      <c r="O895" s="30"/>
      <c r="P895" s="30"/>
      <c r="Q895" s="30"/>
      <c r="R895" s="30"/>
      <c r="S895" s="30"/>
      <c r="T895" s="30"/>
    </row>
    <row r="896" spans="1:20" ht="12.75" customHeight="1">
      <c r="A896" s="85">
        <v>10</v>
      </c>
      <c r="B896" s="16" t="s">
        <v>41</v>
      </c>
      <c r="C896" s="16" t="s">
        <v>35</v>
      </c>
      <c r="D896" s="29">
        <v>40422</v>
      </c>
      <c r="E896" s="44">
        <v>0</v>
      </c>
      <c r="F896" s="44">
        <v>0</v>
      </c>
      <c r="G896" s="13">
        <f t="shared" si="107"/>
        <v>0</v>
      </c>
      <c r="H896" s="44">
        <v>0</v>
      </c>
      <c r="I896" s="44">
        <v>0</v>
      </c>
      <c r="J896" s="13">
        <f t="shared" si="108"/>
        <v>0</v>
      </c>
      <c r="K896" s="44">
        <f t="shared" si="111"/>
        <v>226659</v>
      </c>
      <c r="L896" s="44">
        <f t="shared" si="109"/>
        <v>28257</v>
      </c>
      <c r="M896" s="13">
        <f t="shared" si="110"/>
        <v>124.66745198734662</v>
      </c>
      <c r="N896" s="30"/>
      <c r="O896" s="30"/>
      <c r="P896" s="30"/>
      <c r="Q896" s="30"/>
      <c r="R896" s="30"/>
      <c r="S896" s="30"/>
      <c r="T896" s="30"/>
    </row>
    <row r="897" spans="1:20" ht="12.75" customHeight="1">
      <c r="A897" s="85">
        <v>11</v>
      </c>
      <c r="B897" s="16" t="s">
        <v>41</v>
      </c>
      <c r="C897" s="16" t="s">
        <v>35</v>
      </c>
      <c r="D897" s="29">
        <v>40452</v>
      </c>
      <c r="E897" s="44">
        <v>0</v>
      </c>
      <c r="F897" s="44">
        <v>0</v>
      </c>
      <c r="G897" s="13">
        <f t="shared" si="107"/>
        <v>0</v>
      </c>
      <c r="H897" s="44">
        <v>0</v>
      </c>
      <c r="I897" s="44">
        <v>0</v>
      </c>
      <c r="J897" s="13">
        <f t="shared" si="108"/>
        <v>0</v>
      </c>
      <c r="K897" s="44">
        <f t="shared" si="111"/>
        <v>226856</v>
      </c>
      <c r="L897" s="44">
        <f t="shared" si="109"/>
        <v>28044</v>
      </c>
      <c r="M897" s="13">
        <f t="shared" si="110"/>
        <v>123.62027012730543</v>
      </c>
      <c r="N897" s="30"/>
      <c r="O897" s="30"/>
      <c r="P897" s="30"/>
      <c r="Q897" s="30"/>
      <c r="R897" s="30"/>
      <c r="S897" s="30"/>
      <c r="T897" s="30"/>
    </row>
    <row r="898" spans="1:20" ht="12.75" customHeight="1">
      <c r="A898" s="85">
        <v>12</v>
      </c>
      <c r="B898" s="16" t="s">
        <v>41</v>
      </c>
      <c r="C898" s="16" t="s">
        <v>35</v>
      </c>
      <c r="D898" s="29">
        <v>40483</v>
      </c>
      <c r="E898" s="44">
        <v>0</v>
      </c>
      <c r="F898" s="44">
        <v>0</v>
      </c>
      <c r="G898" s="13">
        <f t="shared" si="107"/>
        <v>0</v>
      </c>
      <c r="H898" s="44">
        <v>0</v>
      </c>
      <c r="I898" s="44">
        <v>0</v>
      </c>
      <c r="J898" s="13">
        <f t="shared" si="108"/>
        <v>0</v>
      </c>
      <c r="K898" s="44">
        <f t="shared" si="111"/>
        <v>233309</v>
      </c>
      <c r="L898" s="44">
        <f t="shared" si="109"/>
        <v>29362</v>
      </c>
      <c r="M898" s="13">
        <f t="shared" si="110"/>
        <v>125.85026724215525</v>
      </c>
      <c r="N898" s="30"/>
      <c r="O898" s="30"/>
      <c r="P898" s="30"/>
      <c r="Q898" s="30"/>
      <c r="R898" s="30"/>
      <c r="S898" s="30"/>
      <c r="T898" s="30"/>
    </row>
    <row r="899" spans="1:20" ht="12.75" customHeight="1">
      <c r="A899" s="85">
        <v>13</v>
      </c>
      <c r="B899" s="16" t="s">
        <v>41</v>
      </c>
      <c r="C899" s="16" t="s">
        <v>35</v>
      </c>
      <c r="D899" s="29">
        <v>40513</v>
      </c>
      <c r="E899" s="44">
        <v>0</v>
      </c>
      <c r="F899" s="44">
        <v>0</v>
      </c>
      <c r="G899" s="13">
        <f t="shared" si="107"/>
        <v>0</v>
      </c>
      <c r="H899" s="44">
        <v>0</v>
      </c>
      <c r="I899" s="44">
        <v>0</v>
      </c>
      <c r="J899" s="13">
        <f t="shared" si="108"/>
        <v>0</v>
      </c>
      <c r="K899" s="44">
        <f t="shared" si="111"/>
        <v>251157</v>
      </c>
      <c r="L899" s="44">
        <f t="shared" si="109"/>
        <v>31884</v>
      </c>
      <c r="M899" s="13">
        <f t="shared" si="110"/>
        <v>126.94848242334476</v>
      </c>
      <c r="N899" s="30"/>
      <c r="O899" s="30"/>
      <c r="P899" s="30"/>
      <c r="Q899" s="30"/>
      <c r="R899" s="30"/>
      <c r="S899" s="30"/>
      <c r="T899" s="30"/>
    </row>
    <row r="900" spans="1:20" s="18" customFormat="1" ht="12.75" customHeight="1">
      <c r="A900" s="83"/>
      <c r="B900" s="32"/>
      <c r="C900" s="32"/>
      <c r="D900" s="32"/>
      <c r="E900" s="48"/>
      <c r="F900" s="48"/>
      <c r="G900" s="32"/>
      <c r="H900" s="48"/>
      <c r="I900" s="48"/>
      <c r="J900" s="32"/>
      <c r="K900" s="48"/>
      <c r="L900" s="48"/>
      <c r="M900" s="32"/>
      <c r="N900" s="30"/>
      <c r="O900" s="30"/>
      <c r="P900" s="30"/>
      <c r="Q900" s="30"/>
      <c r="R900" s="30"/>
      <c r="S900" s="30"/>
      <c r="T900" s="30"/>
    </row>
    <row r="901" spans="1:20" s="18" customFormat="1" ht="12.75" customHeight="1">
      <c r="A901" s="85">
        <v>14</v>
      </c>
      <c r="B901" s="16" t="s">
        <v>44</v>
      </c>
      <c r="C901" s="16"/>
      <c r="D901" s="29"/>
      <c r="E901" s="44"/>
      <c r="F901" s="44"/>
      <c r="G901" s="13"/>
      <c r="H901" s="44"/>
      <c r="I901" s="44"/>
      <c r="J901" s="13"/>
      <c r="K901" s="44">
        <f>ROUND(SUM(K887:K899),0)</f>
        <v>2906029</v>
      </c>
      <c r="L901" s="44">
        <f>ROUND(SUM(L887:L899),0)</f>
        <v>357806</v>
      </c>
      <c r="M901" s="13"/>
      <c r="N901" s="30"/>
      <c r="O901" s="30"/>
      <c r="P901" s="30"/>
      <c r="Q901" s="30"/>
      <c r="R901" s="30"/>
      <c r="S901" s="30"/>
      <c r="T901" s="30"/>
    </row>
    <row r="902" spans="1:20" ht="12.75" customHeight="1">
      <c r="N902" s="30"/>
      <c r="O902" s="30"/>
      <c r="P902" s="30"/>
      <c r="Q902" s="30"/>
      <c r="R902" s="30"/>
      <c r="S902" s="30"/>
      <c r="T902" s="30"/>
    </row>
    <row r="903" spans="1:20" ht="12.75" customHeight="1">
      <c r="A903" s="85">
        <v>15</v>
      </c>
      <c r="B903" s="16" t="s">
        <v>41</v>
      </c>
      <c r="C903" s="16" t="s">
        <v>35</v>
      </c>
      <c r="D903" s="29" t="s">
        <v>36</v>
      </c>
      <c r="K903" s="49">
        <f t="shared" ref="K903:L903" si="112">ROUND(AVERAGE(K887:K899),0)</f>
        <v>223541</v>
      </c>
      <c r="L903" s="49">
        <f t="shared" si="112"/>
        <v>27524</v>
      </c>
      <c r="M903" s="13">
        <f>ROUND(IF(K903=0,0,L903*1000/K903),2)</f>
        <v>123.13</v>
      </c>
      <c r="N903" s="30"/>
      <c r="O903" s="30"/>
      <c r="P903" s="30"/>
      <c r="Q903" s="30"/>
      <c r="R903" s="30"/>
      <c r="S903" s="30"/>
      <c r="T903" s="30"/>
    </row>
    <row r="904" spans="1:20" ht="12.75" customHeight="1">
      <c r="N904" s="30"/>
      <c r="O904" s="30"/>
      <c r="P904" s="30"/>
      <c r="Q904" s="30"/>
      <c r="R904" s="30"/>
      <c r="S904" s="30"/>
      <c r="T904" s="30"/>
    </row>
    <row r="905" spans="1:20" ht="12.75" customHeight="1">
      <c r="N905" s="30"/>
      <c r="O905" s="30"/>
      <c r="P905" s="30"/>
      <c r="Q905" s="30"/>
      <c r="R905" s="30"/>
      <c r="S905" s="30"/>
      <c r="T905" s="30"/>
    </row>
    <row r="906" spans="1:20" ht="12.75" customHeight="1">
      <c r="N906" s="30"/>
      <c r="O906" s="30"/>
      <c r="P906" s="30"/>
      <c r="Q906" s="30"/>
      <c r="R906" s="30"/>
      <c r="S906" s="30"/>
      <c r="T906" s="30"/>
    </row>
    <row r="907" spans="1:20" ht="12.75" customHeight="1">
      <c r="N907" s="30"/>
      <c r="O907" s="30"/>
      <c r="P907" s="30"/>
      <c r="Q907" s="30"/>
      <c r="R907" s="30"/>
      <c r="S907" s="30"/>
      <c r="T907" s="30"/>
    </row>
    <row r="908" spans="1:20" ht="12.75" customHeight="1">
      <c r="N908" s="30"/>
      <c r="O908" s="30"/>
      <c r="P908" s="30"/>
      <c r="Q908" s="30"/>
      <c r="R908" s="30"/>
      <c r="S908" s="30"/>
      <c r="T908" s="30"/>
    </row>
    <row r="909" spans="1:20" ht="12.75" customHeight="1">
      <c r="N909" s="30"/>
      <c r="O909" s="30"/>
      <c r="P909" s="30"/>
      <c r="Q909" s="30"/>
      <c r="R909" s="30"/>
      <c r="S909" s="30"/>
      <c r="T909" s="30"/>
    </row>
    <row r="910" spans="1:20" ht="12.75" customHeight="1">
      <c r="N910" s="30"/>
      <c r="O910" s="30"/>
      <c r="P910" s="30"/>
      <c r="Q910" s="30"/>
      <c r="R910" s="30"/>
      <c r="S910" s="30"/>
      <c r="T910" s="30"/>
    </row>
    <row r="911" spans="1:20" ht="12.75" customHeight="1">
      <c r="N911" s="30"/>
      <c r="O911" s="30"/>
      <c r="P911" s="30"/>
      <c r="Q911" s="30"/>
      <c r="R911" s="30"/>
      <c r="S911" s="30"/>
      <c r="T911" s="30"/>
    </row>
    <row r="912" spans="1:20">
      <c r="A912" s="80" t="s">
        <v>32</v>
      </c>
      <c r="B912" s="9"/>
      <c r="C912" s="10"/>
      <c r="D912" s="11"/>
      <c r="E912" s="40"/>
      <c r="F912" s="40"/>
      <c r="G912" s="9"/>
      <c r="H912" s="40"/>
      <c r="I912" s="40"/>
      <c r="J912" s="9"/>
      <c r="K912" s="40"/>
      <c r="L912" s="40"/>
      <c r="M912" s="12" t="s">
        <v>33</v>
      </c>
      <c r="N912" s="30"/>
      <c r="O912" s="30"/>
      <c r="P912" s="30"/>
      <c r="Q912" s="30"/>
      <c r="R912" s="30"/>
      <c r="S912" s="30"/>
      <c r="T912" s="30"/>
    </row>
    <row r="913" spans="1:20">
      <c r="A913" s="79" t="s">
        <v>0</v>
      </c>
      <c r="B913" s="14"/>
      <c r="C913" s="15"/>
      <c r="D913" s="7"/>
      <c r="E913" s="39"/>
      <c r="F913" s="39" t="s">
        <v>1</v>
      </c>
      <c r="G913" s="14"/>
      <c r="H913" s="39"/>
      <c r="I913" s="39"/>
      <c r="J913" s="14"/>
      <c r="K913" s="39"/>
      <c r="L913" s="39" t="s">
        <v>151</v>
      </c>
      <c r="M913" s="14"/>
      <c r="N913" s="30"/>
      <c r="O913" s="30"/>
      <c r="P913" s="30"/>
      <c r="Q913" s="30"/>
      <c r="R913" s="30"/>
      <c r="S913" s="30"/>
      <c r="T913" s="30"/>
    </row>
    <row r="914" spans="1:20">
      <c r="A914" s="80" t="s">
        <v>2</v>
      </c>
      <c r="B914" s="9"/>
      <c r="C914" s="9"/>
      <c r="D914" s="9"/>
      <c r="E914" s="40"/>
      <c r="F914" s="87" t="s">
        <v>3</v>
      </c>
      <c r="G914" s="87"/>
      <c r="H914" s="87"/>
      <c r="I914" s="87"/>
      <c r="J914" s="9" t="s">
        <v>4</v>
      </c>
      <c r="K914" s="40"/>
      <c r="L914" s="40"/>
      <c r="M914" s="9"/>
      <c r="N914" s="30"/>
      <c r="O914" s="30"/>
      <c r="P914" s="30"/>
      <c r="Q914" s="30"/>
      <c r="R914" s="30"/>
      <c r="S914" s="30"/>
      <c r="T914" s="30"/>
    </row>
    <row r="915" spans="1:20">
      <c r="A915" s="81"/>
      <c r="B915" s="1"/>
      <c r="C915" s="1"/>
      <c r="D915" s="1"/>
      <c r="E915" s="41"/>
      <c r="F915" s="88"/>
      <c r="G915" s="88"/>
      <c r="H915" s="88"/>
      <c r="I915" s="88"/>
      <c r="J915" s="14"/>
      <c r="K915" s="41" t="s">
        <v>5</v>
      </c>
      <c r="L915" s="41"/>
      <c r="M915" s="1"/>
      <c r="N915" s="30"/>
      <c r="O915" s="30"/>
      <c r="P915" s="30"/>
      <c r="Q915" s="30"/>
      <c r="R915" s="30"/>
      <c r="S915" s="30"/>
      <c r="T915" s="30"/>
    </row>
    <row r="916" spans="1:20">
      <c r="A916" s="81" t="s">
        <v>54</v>
      </c>
      <c r="B916" s="1"/>
      <c r="C916" s="77"/>
      <c r="D916" s="2"/>
      <c r="E916" s="41"/>
      <c r="F916" s="88"/>
      <c r="G916" s="88"/>
      <c r="H916" s="88"/>
      <c r="I916" s="88"/>
      <c r="J916" s="14"/>
      <c r="K916" s="41" t="s">
        <v>6</v>
      </c>
      <c r="L916" s="41"/>
      <c r="M916" s="1"/>
      <c r="N916" s="30"/>
      <c r="O916" s="30"/>
      <c r="P916" s="30"/>
      <c r="Q916" s="30"/>
      <c r="R916" s="30"/>
      <c r="S916" s="30"/>
      <c r="T916" s="30"/>
    </row>
    <row r="917" spans="1:20">
      <c r="A917" s="81"/>
      <c r="B917" s="1"/>
      <c r="C917" s="77"/>
      <c r="D917" s="2"/>
      <c r="E917" s="41"/>
      <c r="F917" s="88"/>
      <c r="G917" s="88"/>
      <c r="H917" s="88"/>
      <c r="I917" s="88"/>
      <c r="J917" s="15" t="s">
        <v>40</v>
      </c>
      <c r="K917" s="41" t="s">
        <v>55</v>
      </c>
      <c r="L917" s="41"/>
      <c r="M917" s="1"/>
      <c r="N917" s="30"/>
      <c r="O917" s="30"/>
      <c r="P917" s="30"/>
      <c r="Q917" s="30"/>
      <c r="R917" s="30"/>
      <c r="S917" s="30"/>
      <c r="T917" s="30"/>
    </row>
    <row r="918" spans="1:20">
      <c r="A918" s="79" t="s">
        <v>53</v>
      </c>
      <c r="B918" s="14"/>
      <c r="C918" s="15"/>
      <c r="D918" s="7"/>
      <c r="E918" s="39"/>
      <c r="F918" s="89"/>
      <c r="G918" s="89"/>
      <c r="H918" s="89"/>
      <c r="I918" s="89"/>
      <c r="J918" s="3" t="s">
        <v>158</v>
      </c>
      <c r="K918" s="39"/>
      <c r="L918" s="39"/>
      <c r="M918" s="14"/>
      <c r="N918" s="30"/>
      <c r="O918" s="30"/>
      <c r="P918" s="30"/>
      <c r="Q918" s="30"/>
      <c r="R918" s="30"/>
      <c r="S918" s="30"/>
      <c r="T918" s="30"/>
    </row>
    <row r="919" spans="1:20">
      <c r="A919" s="80"/>
      <c r="B919" s="9"/>
      <c r="C919" s="10"/>
      <c r="D919" s="11"/>
      <c r="E919" s="40"/>
      <c r="F919" s="42"/>
      <c r="G919" s="4"/>
      <c r="H919" s="42"/>
      <c r="I919" s="42"/>
      <c r="J919" s="9"/>
      <c r="K919" s="40"/>
      <c r="L919" s="40"/>
      <c r="M919" s="9"/>
      <c r="N919" s="30"/>
      <c r="O919" s="30"/>
      <c r="P919" s="30"/>
      <c r="Q919" s="30"/>
      <c r="R919" s="30"/>
      <c r="S919" s="30"/>
      <c r="T919" s="30"/>
    </row>
    <row r="920" spans="1:20">
      <c r="A920" s="82" t="s">
        <v>7</v>
      </c>
      <c r="B920" s="5" t="s">
        <v>8</v>
      </c>
      <c r="C920" s="5" t="s">
        <v>9</v>
      </c>
      <c r="D920" s="5" t="s">
        <v>10</v>
      </c>
      <c r="E920" s="43" t="s">
        <v>11</v>
      </c>
      <c r="F920" s="43" t="s">
        <v>12</v>
      </c>
      <c r="G920" s="5" t="s">
        <v>13</v>
      </c>
      <c r="H920" s="43" t="s">
        <v>14</v>
      </c>
      <c r="I920" s="43" t="s">
        <v>15</v>
      </c>
      <c r="J920" s="5" t="s">
        <v>16</v>
      </c>
      <c r="K920" s="43" t="s">
        <v>17</v>
      </c>
      <c r="L920" s="43" t="s">
        <v>18</v>
      </c>
      <c r="M920" s="5" t="s">
        <v>19</v>
      </c>
      <c r="N920" s="30"/>
      <c r="O920" s="30"/>
      <c r="P920" s="30"/>
      <c r="Q920" s="30"/>
      <c r="R920" s="30"/>
      <c r="S920" s="30"/>
      <c r="T920" s="30"/>
    </row>
    <row r="921" spans="1:20">
      <c r="B921" s="77"/>
      <c r="D921" s="17"/>
      <c r="E921" s="44"/>
      <c r="F921" s="44"/>
      <c r="G921" s="16"/>
      <c r="H921" s="44"/>
      <c r="I921" s="44"/>
      <c r="J921" s="16"/>
      <c r="K921" s="44"/>
      <c r="L921" s="44"/>
      <c r="M921" s="16"/>
      <c r="N921" s="30"/>
      <c r="O921" s="30"/>
      <c r="P921" s="30"/>
      <c r="Q921" s="30"/>
      <c r="R921" s="30"/>
      <c r="S921" s="30"/>
      <c r="T921" s="30"/>
    </row>
    <row r="922" spans="1:20">
      <c r="B922" s="16"/>
      <c r="E922" s="90" t="s">
        <v>20</v>
      </c>
      <c r="F922" s="90"/>
      <c r="G922" s="90"/>
      <c r="H922" s="90" t="s">
        <v>21</v>
      </c>
      <c r="I922" s="90"/>
      <c r="J922" s="90"/>
      <c r="K922" s="90" t="s">
        <v>22</v>
      </c>
      <c r="L922" s="90"/>
      <c r="M922" s="90"/>
      <c r="N922" s="30"/>
      <c r="O922" s="30"/>
      <c r="P922" s="30"/>
      <c r="Q922" s="30"/>
      <c r="R922" s="30"/>
      <c r="S922" s="30"/>
      <c r="T922" s="30"/>
    </row>
    <row r="923" spans="1:20">
      <c r="B923" s="16"/>
      <c r="E923" s="45" t="s">
        <v>23</v>
      </c>
      <c r="F923" s="45"/>
      <c r="G923" s="6"/>
      <c r="H923" s="45" t="s">
        <v>24</v>
      </c>
      <c r="I923" s="45"/>
      <c r="J923" s="6"/>
      <c r="K923" s="45" t="s">
        <v>24</v>
      </c>
      <c r="L923" s="45"/>
      <c r="M923" s="6"/>
      <c r="N923" s="30"/>
      <c r="O923" s="30"/>
      <c r="P923" s="30"/>
      <c r="Q923" s="30"/>
      <c r="R923" s="30"/>
      <c r="S923" s="30"/>
      <c r="T923" s="30"/>
    </row>
    <row r="924" spans="1:20" ht="24.75">
      <c r="A924" s="84" t="s">
        <v>25</v>
      </c>
      <c r="B924" s="15" t="s">
        <v>26</v>
      </c>
      <c r="C924" s="15" t="s">
        <v>27</v>
      </c>
      <c r="D924" s="7" t="s">
        <v>28</v>
      </c>
      <c r="E924" s="46" t="s">
        <v>29</v>
      </c>
      <c r="F924" s="47" t="s">
        <v>30</v>
      </c>
      <c r="G924" s="15" t="s">
        <v>31</v>
      </c>
      <c r="H924" s="46" t="s">
        <v>29</v>
      </c>
      <c r="I924" s="47" t="s">
        <v>30</v>
      </c>
      <c r="J924" s="15" t="s">
        <v>31</v>
      </c>
      <c r="K924" s="46" t="s">
        <v>29</v>
      </c>
      <c r="L924" s="47" t="s">
        <v>30</v>
      </c>
      <c r="M924" s="15" t="s">
        <v>31</v>
      </c>
      <c r="N924" s="30"/>
      <c r="O924" s="30"/>
      <c r="P924" s="30"/>
      <c r="Q924" s="30"/>
      <c r="R924" s="30"/>
      <c r="S924" s="30"/>
      <c r="T924" s="30"/>
    </row>
    <row r="925" spans="1:20">
      <c r="A925" s="85">
        <v>1</v>
      </c>
      <c r="B925" s="16" t="s">
        <v>42</v>
      </c>
      <c r="C925" s="16" t="s">
        <v>35</v>
      </c>
      <c r="D925" s="29">
        <v>40148</v>
      </c>
      <c r="E925" s="44">
        <v>71738</v>
      </c>
      <c r="F925" s="44">
        <v>9352</v>
      </c>
      <c r="G925" s="13">
        <f>IF(E925=0,0,F925*1000/E925)</f>
        <v>130.36326633025732</v>
      </c>
      <c r="H925" s="44">
        <v>0</v>
      </c>
      <c r="I925" s="44">
        <v>0</v>
      </c>
      <c r="J925" s="13">
        <f t="shared" ref="J925:J937" si="113">IF(H925=0,0,I925*1000/H925)</f>
        <v>0</v>
      </c>
      <c r="K925" s="44">
        <v>0</v>
      </c>
      <c r="L925" s="44">
        <v>0</v>
      </c>
      <c r="M925" s="13">
        <f t="shared" ref="M925:M937" si="114">IF(K925=0,0,L925*1000/K925)</f>
        <v>0</v>
      </c>
      <c r="N925" s="30"/>
      <c r="O925" s="30"/>
      <c r="P925" s="30"/>
      <c r="Q925" s="30"/>
      <c r="R925" s="30"/>
      <c r="S925" s="30"/>
      <c r="T925" s="30"/>
    </row>
    <row r="926" spans="1:20">
      <c r="A926" s="85">
        <v>2</v>
      </c>
      <c r="B926" s="16" t="s">
        <v>42</v>
      </c>
      <c r="C926" s="16" t="s">
        <v>35</v>
      </c>
      <c r="D926" s="29">
        <v>40179</v>
      </c>
      <c r="E926" s="44">
        <f>K959</f>
        <v>71738</v>
      </c>
      <c r="F926" s="44">
        <f t="shared" ref="F926:F937" si="115">L959</f>
        <v>9353</v>
      </c>
      <c r="G926" s="13">
        <f t="shared" ref="G926:G937" si="116">IF(E926=0,0,F926*1000/E926)</f>
        <v>130.37720594385124</v>
      </c>
      <c r="H926" s="44">
        <v>0</v>
      </c>
      <c r="I926" s="44">
        <v>0</v>
      </c>
      <c r="J926" s="13">
        <f t="shared" si="113"/>
        <v>0</v>
      </c>
      <c r="K926" s="44">
        <v>8673</v>
      </c>
      <c r="L926" s="44">
        <v>1131</v>
      </c>
      <c r="M926" s="13">
        <f t="shared" si="114"/>
        <v>130.40470425458318</v>
      </c>
      <c r="N926" s="30"/>
      <c r="O926" s="30"/>
      <c r="P926" s="30"/>
      <c r="Q926" s="30"/>
      <c r="R926" s="30"/>
      <c r="S926" s="30"/>
      <c r="T926" s="30"/>
    </row>
    <row r="927" spans="1:20">
      <c r="A927" s="85">
        <v>3</v>
      </c>
      <c r="B927" s="16" t="s">
        <v>42</v>
      </c>
      <c r="C927" s="16" t="s">
        <v>35</v>
      </c>
      <c r="D927" s="29">
        <v>40210</v>
      </c>
      <c r="E927" s="44">
        <f t="shared" ref="E927:E937" si="117">K960</f>
        <v>63065</v>
      </c>
      <c r="F927" s="44">
        <f t="shared" si="115"/>
        <v>8223</v>
      </c>
      <c r="G927" s="13">
        <f t="shared" si="116"/>
        <v>130.38928090065806</v>
      </c>
      <c r="H927" s="44">
        <v>0</v>
      </c>
      <c r="I927" s="44">
        <v>0</v>
      </c>
      <c r="J927" s="13">
        <f t="shared" si="113"/>
        <v>0</v>
      </c>
      <c r="K927" s="44">
        <v>725</v>
      </c>
      <c r="L927" s="44">
        <v>95</v>
      </c>
      <c r="M927" s="13">
        <f t="shared" si="114"/>
        <v>131.0344827586207</v>
      </c>
      <c r="N927" s="30"/>
      <c r="O927" s="30"/>
      <c r="P927" s="30"/>
      <c r="Q927" s="30"/>
      <c r="R927" s="30"/>
      <c r="S927" s="30"/>
      <c r="T927" s="30"/>
    </row>
    <row r="928" spans="1:20">
      <c r="A928" s="85">
        <v>4</v>
      </c>
      <c r="B928" s="16" t="s">
        <v>42</v>
      </c>
      <c r="C928" s="16" t="s">
        <v>35</v>
      </c>
      <c r="D928" s="29">
        <v>40238</v>
      </c>
      <c r="E928" s="44">
        <f t="shared" si="117"/>
        <v>62340</v>
      </c>
      <c r="F928" s="44">
        <f t="shared" si="115"/>
        <v>8128</v>
      </c>
      <c r="G928" s="13">
        <f t="shared" si="116"/>
        <v>130.38177735001605</v>
      </c>
      <c r="H928" s="44">
        <v>0</v>
      </c>
      <c r="I928" s="44">
        <v>0</v>
      </c>
      <c r="J928" s="13">
        <f t="shared" si="113"/>
        <v>0</v>
      </c>
      <c r="K928" s="44">
        <v>8141</v>
      </c>
      <c r="L928" s="44">
        <v>1062</v>
      </c>
      <c r="M928" s="13">
        <f t="shared" si="114"/>
        <v>130.4508045694632</v>
      </c>
      <c r="N928" s="30"/>
      <c r="O928" s="30"/>
      <c r="P928" s="30"/>
      <c r="Q928" s="30"/>
      <c r="R928" s="30"/>
      <c r="S928" s="30"/>
      <c r="T928" s="30"/>
    </row>
    <row r="929" spans="1:20">
      <c r="A929" s="85">
        <v>5</v>
      </c>
      <c r="B929" s="16" t="s">
        <v>42</v>
      </c>
      <c r="C929" s="16" t="s">
        <v>35</v>
      </c>
      <c r="D929" s="29">
        <v>40269</v>
      </c>
      <c r="E929" s="44">
        <f t="shared" si="117"/>
        <v>54199</v>
      </c>
      <c r="F929" s="44">
        <f t="shared" si="115"/>
        <v>7068</v>
      </c>
      <c r="G929" s="13">
        <f t="shared" si="116"/>
        <v>130.40831011642283</v>
      </c>
      <c r="H929" s="44">
        <v>0</v>
      </c>
      <c r="I929" s="44">
        <v>0</v>
      </c>
      <c r="J929" s="13">
        <f t="shared" si="113"/>
        <v>0</v>
      </c>
      <c r="K929" s="44">
        <v>410</v>
      </c>
      <c r="L929" s="44">
        <v>53</v>
      </c>
      <c r="M929" s="13">
        <f t="shared" si="114"/>
        <v>129.26829268292684</v>
      </c>
      <c r="N929" s="30"/>
      <c r="O929" s="30"/>
      <c r="P929" s="30"/>
      <c r="Q929" s="30"/>
      <c r="R929" s="30"/>
      <c r="S929" s="30"/>
      <c r="T929" s="30"/>
    </row>
    <row r="930" spans="1:20">
      <c r="A930" s="85">
        <v>6</v>
      </c>
      <c r="B930" s="16" t="s">
        <v>42</v>
      </c>
      <c r="C930" s="16" t="s">
        <v>35</v>
      </c>
      <c r="D930" s="29">
        <v>40299</v>
      </c>
      <c r="E930" s="44">
        <f t="shared" si="117"/>
        <v>53789</v>
      </c>
      <c r="F930" s="44">
        <f t="shared" si="115"/>
        <v>7015</v>
      </c>
      <c r="G930" s="13">
        <f t="shared" si="116"/>
        <v>130.41699975831489</v>
      </c>
      <c r="H930" s="44">
        <v>0</v>
      </c>
      <c r="I930" s="44">
        <v>0</v>
      </c>
      <c r="J930" s="13">
        <f t="shared" si="113"/>
        <v>0</v>
      </c>
      <c r="K930" s="44">
        <v>9</v>
      </c>
      <c r="L930" s="44">
        <v>1</v>
      </c>
      <c r="M930" s="13">
        <f t="shared" si="114"/>
        <v>111.11111111111111</v>
      </c>
      <c r="N930" s="30"/>
      <c r="O930" s="30"/>
      <c r="P930" s="30"/>
      <c r="Q930" s="30"/>
      <c r="R930" s="30"/>
      <c r="S930" s="30"/>
      <c r="T930" s="30"/>
    </row>
    <row r="931" spans="1:20" s="18" customFormat="1">
      <c r="A931" s="85">
        <v>7</v>
      </c>
      <c r="B931" s="16" t="s">
        <v>42</v>
      </c>
      <c r="C931" s="16" t="s">
        <v>35</v>
      </c>
      <c r="D931" s="29">
        <v>40330</v>
      </c>
      <c r="E931" s="44">
        <f t="shared" si="117"/>
        <v>53780</v>
      </c>
      <c r="F931" s="44">
        <f t="shared" si="115"/>
        <v>7020</v>
      </c>
      <c r="G931" s="13">
        <f t="shared" si="116"/>
        <v>130.53179620676832</v>
      </c>
      <c r="H931" s="44">
        <v>0</v>
      </c>
      <c r="I931" s="44">
        <v>0</v>
      </c>
      <c r="J931" s="13">
        <f t="shared" si="113"/>
        <v>0</v>
      </c>
      <c r="K931" s="44">
        <v>4879</v>
      </c>
      <c r="L931" s="44">
        <v>638</v>
      </c>
      <c r="M931" s="13">
        <f t="shared" si="114"/>
        <v>130.76450092232014</v>
      </c>
      <c r="N931" s="30"/>
      <c r="O931" s="30"/>
      <c r="P931" s="30"/>
      <c r="Q931" s="30"/>
      <c r="R931" s="30"/>
      <c r="S931" s="30"/>
      <c r="T931" s="30"/>
    </row>
    <row r="932" spans="1:20" s="18" customFormat="1">
      <c r="A932" s="85">
        <v>8</v>
      </c>
      <c r="B932" s="16" t="s">
        <v>42</v>
      </c>
      <c r="C932" s="16" t="s">
        <v>35</v>
      </c>
      <c r="D932" s="29">
        <v>40360</v>
      </c>
      <c r="E932" s="44">
        <f t="shared" si="117"/>
        <v>48901</v>
      </c>
      <c r="F932" s="44">
        <f t="shared" si="115"/>
        <v>6391</v>
      </c>
      <c r="G932" s="13">
        <f t="shared" si="116"/>
        <v>130.69262387272244</v>
      </c>
      <c r="H932" s="44">
        <v>0</v>
      </c>
      <c r="I932" s="44">
        <v>0</v>
      </c>
      <c r="J932" s="13">
        <f t="shared" si="113"/>
        <v>0</v>
      </c>
      <c r="K932" s="44">
        <v>13136</v>
      </c>
      <c r="L932" s="44">
        <v>1717</v>
      </c>
      <c r="M932" s="13">
        <f t="shared" si="114"/>
        <v>130.70950060901339</v>
      </c>
      <c r="N932" s="30"/>
      <c r="O932" s="30"/>
      <c r="P932" s="30"/>
      <c r="Q932" s="30"/>
      <c r="R932" s="30"/>
      <c r="S932" s="30"/>
      <c r="T932" s="30"/>
    </row>
    <row r="933" spans="1:20">
      <c r="A933" s="85">
        <v>9</v>
      </c>
      <c r="B933" s="16" t="s">
        <v>42</v>
      </c>
      <c r="C933" s="16" t="s">
        <v>35</v>
      </c>
      <c r="D933" s="29">
        <v>40391</v>
      </c>
      <c r="E933" s="44">
        <f t="shared" si="117"/>
        <v>35765</v>
      </c>
      <c r="F933" s="44">
        <f t="shared" si="115"/>
        <v>4675</v>
      </c>
      <c r="G933" s="13">
        <f t="shared" si="116"/>
        <v>130.71438557248706</v>
      </c>
      <c r="H933" s="44">
        <v>0</v>
      </c>
      <c r="I933" s="44">
        <v>0</v>
      </c>
      <c r="J933" s="13">
        <f t="shared" si="113"/>
        <v>0</v>
      </c>
      <c r="K933" s="44">
        <v>11285</v>
      </c>
      <c r="L933" s="44">
        <v>1475</v>
      </c>
      <c r="M933" s="13">
        <f t="shared" si="114"/>
        <v>130.70447496677005</v>
      </c>
      <c r="N933" s="30"/>
      <c r="O933" s="30"/>
      <c r="P933" s="30"/>
      <c r="Q933" s="30"/>
      <c r="R933" s="30"/>
      <c r="S933" s="30"/>
      <c r="T933" s="30"/>
    </row>
    <row r="934" spans="1:20">
      <c r="A934" s="85">
        <v>10</v>
      </c>
      <c r="B934" s="16" t="s">
        <v>42</v>
      </c>
      <c r="C934" s="16" t="s">
        <v>35</v>
      </c>
      <c r="D934" s="29">
        <v>40422</v>
      </c>
      <c r="E934" s="44">
        <f t="shared" si="117"/>
        <v>24480</v>
      </c>
      <c r="F934" s="44">
        <f t="shared" si="115"/>
        <v>3200</v>
      </c>
      <c r="G934" s="13">
        <f t="shared" si="116"/>
        <v>130.718954248366</v>
      </c>
      <c r="H934" s="44">
        <v>0</v>
      </c>
      <c r="I934" s="44">
        <v>0</v>
      </c>
      <c r="J934" s="13">
        <f t="shared" si="113"/>
        <v>0</v>
      </c>
      <c r="K934" s="44">
        <v>0</v>
      </c>
      <c r="L934" s="44">
        <v>0</v>
      </c>
      <c r="M934" s="13">
        <f t="shared" si="114"/>
        <v>0</v>
      </c>
      <c r="N934" s="30"/>
      <c r="O934" s="30"/>
      <c r="P934" s="30"/>
      <c r="Q934" s="30"/>
      <c r="R934" s="30"/>
      <c r="S934" s="30"/>
      <c r="T934" s="30"/>
    </row>
    <row r="935" spans="1:20">
      <c r="A935" s="85">
        <v>11</v>
      </c>
      <c r="B935" s="16" t="s">
        <v>42</v>
      </c>
      <c r="C935" s="16" t="s">
        <v>35</v>
      </c>
      <c r="D935" s="29">
        <v>40452</v>
      </c>
      <c r="E935" s="44">
        <f t="shared" si="117"/>
        <v>22888</v>
      </c>
      <c r="F935" s="44">
        <f t="shared" si="115"/>
        <v>2992</v>
      </c>
      <c r="G935" s="13">
        <f t="shared" si="116"/>
        <v>130.72352324362112</v>
      </c>
      <c r="H935" s="44">
        <v>0</v>
      </c>
      <c r="I935" s="44">
        <v>0</v>
      </c>
      <c r="J935" s="13">
        <f t="shared" si="113"/>
        <v>0</v>
      </c>
      <c r="K935" s="44">
        <v>9</v>
      </c>
      <c r="L935" s="44">
        <v>1</v>
      </c>
      <c r="M935" s="13">
        <f t="shared" si="114"/>
        <v>111.11111111111111</v>
      </c>
      <c r="N935" s="30"/>
      <c r="O935" s="30"/>
      <c r="P935" s="30"/>
      <c r="Q935" s="30"/>
      <c r="R935" s="30"/>
      <c r="S935" s="30"/>
      <c r="T935" s="30"/>
    </row>
    <row r="936" spans="1:20">
      <c r="A936" s="85">
        <v>12</v>
      </c>
      <c r="B936" s="16" t="s">
        <v>42</v>
      </c>
      <c r="C936" s="16" t="s">
        <v>35</v>
      </c>
      <c r="D936" s="29">
        <v>40483</v>
      </c>
      <c r="E936" s="44">
        <f t="shared" si="117"/>
        <v>22879</v>
      </c>
      <c r="F936" s="44">
        <f t="shared" si="115"/>
        <v>2991</v>
      </c>
      <c r="G936" s="13">
        <f t="shared" si="116"/>
        <v>130.73123825342017</v>
      </c>
      <c r="H936" s="44">
        <v>0</v>
      </c>
      <c r="I936" s="44">
        <v>0</v>
      </c>
      <c r="J936" s="13">
        <f t="shared" si="113"/>
        <v>0</v>
      </c>
      <c r="K936" s="44">
        <v>0</v>
      </c>
      <c r="L936" s="44">
        <v>0</v>
      </c>
      <c r="M936" s="13">
        <f t="shared" si="114"/>
        <v>0</v>
      </c>
      <c r="N936" s="30"/>
      <c r="O936" s="30"/>
      <c r="P936" s="30"/>
      <c r="Q936" s="30"/>
      <c r="R936" s="30"/>
      <c r="S936" s="30"/>
      <c r="T936" s="30"/>
    </row>
    <row r="937" spans="1:20">
      <c r="A937" s="85">
        <v>13</v>
      </c>
      <c r="B937" s="16" t="s">
        <v>42</v>
      </c>
      <c r="C937" s="16" t="s">
        <v>35</v>
      </c>
      <c r="D937" s="29">
        <v>40513</v>
      </c>
      <c r="E937" s="44">
        <f t="shared" si="117"/>
        <v>22879</v>
      </c>
      <c r="F937" s="44">
        <f t="shared" si="115"/>
        <v>2991</v>
      </c>
      <c r="G937" s="13">
        <f t="shared" si="116"/>
        <v>130.73123825342017</v>
      </c>
      <c r="H937" s="44">
        <v>0</v>
      </c>
      <c r="I937" s="44">
        <v>0</v>
      </c>
      <c r="J937" s="13">
        <f t="shared" si="113"/>
        <v>0</v>
      </c>
      <c r="K937" s="44">
        <v>2988</v>
      </c>
      <c r="L937" s="44">
        <v>391</v>
      </c>
      <c r="M937" s="13">
        <f t="shared" si="114"/>
        <v>130.85676037483267</v>
      </c>
      <c r="N937" s="30"/>
      <c r="O937" s="30"/>
      <c r="P937" s="30"/>
      <c r="Q937" s="30"/>
      <c r="R937" s="30"/>
      <c r="S937" s="30"/>
      <c r="T937" s="30"/>
    </row>
    <row r="938" spans="1:20">
      <c r="N938" s="30"/>
      <c r="O938" s="30"/>
      <c r="P938" s="30"/>
      <c r="Q938" s="30"/>
      <c r="R938" s="30"/>
      <c r="S938" s="30"/>
      <c r="T938" s="30"/>
    </row>
    <row r="939" spans="1:20">
      <c r="N939" s="30"/>
      <c r="O939" s="30"/>
      <c r="P939" s="30"/>
      <c r="Q939" s="30"/>
      <c r="R939" s="30"/>
      <c r="S939" s="30"/>
      <c r="T939" s="30"/>
    </row>
    <row r="940" spans="1:20">
      <c r="N940" s="30"/>
      <c r="O940" s="30"/>
      <c r="P940" s="30"/>
      <c r="Q940" s="30"/>
      <c r="R940" s="30"/>
      <c r="S940" s="30"/>
      <c r="T940" s="30"/>
    </row>
    <row r="941" spans="1:20">
      <c r="N941" s="30"/>
      <c r="O941" s="30"/>
      <c r="P941" s="30"/>
      <c r="Q941" s="30"/>
      <c r="R941" s="30"/>
      <c r="S941" s="30"/>
      <c r="T941" s="30"/>
    </row>
    <row r="942" spans="1:20">
      <c r="N942" s="30"/>
      <c r="O942" s="30"/>
      <c r="P942" s="30"/>
      <c r="Q942" s="30"/>
      <c r="R942" s="30"/>
      <c r="S942" s="30"/>
      <c r="T942" s="30"/>
    </row>
    <row r="943" spans="1:20">
      <c r="N943" s="30"/>
      <c r="O943" s="30"/>
      <c r="P943" s="30"/>
      <c r="Q943" s="30"/>
      <c r="R943" s="30"/>
      <c r="S943" s="30"/>
      <c r="T943" s="30"/>
    </row>
    <row r="944" spans="1:20">
      <c r="N944" s="30"/>
      <c r="O944" s="30"/>
      <c r="P944" s="30"/>
      <c r="Q944" s="30"/>
      <c r="R944" s="30"/>
      <c r="S944" s="30"/>
      <c r="T944" s="30"/>
    </row>
    <row r="945" spans="1:20">
      <c r="N945" s="30"/>
      <c r="O945" s="30"/>
      <c r="P945" s="30"/>
      <c r="Q945" s="30"/>
      <c r="R945" s="30"/>
      <c r="S945" s="30"/>
      <c r="T945" s="30"/>
    </row>
    <row r="946" spans="1:20">
      <c r="A946" s="80" t="s">
        <v>32</v>
      </c>
      <c r="B946" s="9"/>
      <c r="C946" s="10"/>
      <c r="D946" s="11"/>
      <c r="E946" s="40"/>
      <c r="F946" s="40"/>
      <c r="G946" s="9"/>
      <c r="H946" s="40"/>
      <c r="I946" s="40"/>
      <c r="J946" s="9"/>
      <c r="K946" s="40"/>
      <c r="L946" s="40"/>
      <c r="M946" s="12" t="s">
        <v>33</v>
      </c>
      <c r="N946" s="30"/>
      <c r="O946" s="30"/>
      <c r="P946" s="30"/>
      <c r="Q946" s="30"/>
      <c r="R946" s="30"/>
      <c r="S946" s="30"/>
      <c r="T946" s="30"/>
    </row>
    <row r="947" spans="1:20">
      <c r="A947" s="79" t="s">
        <v>0</v>
      </c>
      <c r="B947" s="14"/>
      <c r="C947" s="15"/>
      <c r="D947" s="7"/>
      <c r="E947" s="39"/>
      <c r="F947" s="39" t="s">
        <v>1</v>
      </c>
      <c r="G947" s="14"/>
      <c r="H947" s="39"/>
      <c r="I947" s="39"/>
      <c r="J947" s="14"/>
      <c r="K947" s="39"/>
      <c r="L947" s="39" t="s">
        <v>152</v>
      </c>
      <c r="M947" s="14"/>
      <c r="N947" s="30"/>
      <c r="O947" s="30"/>
      <c r="P947" s="30"/>
      <c r="Q947" s="30"/>
      <c r="R947" s="30"/>
      <c r="S947" s="30"/>
      <c r="T947" s="30"/>
    </row>
    <row r="948" spans="1:20">
      <c r="A948" s="80" t="s">
        <v>2</v>
      </c>
      <c r="B948" s="9"/>
      <c r="C948" s="9"/>
      <c r="D948" s="9"/>
      <c r="E948" s="40"/>
      <c r="F948" s="87" t="s">
        <v>3</v>
      </c>
      <c r="G948" s="87"/>
      <c r="H948" s="87"/>
      <c r="I948" s="87"/>
      <c r="J948" s="9" t="s">
        <v>4</v>
      </c>
      <c r="K948" s="40"/>
      <c r="L948" s="40"/>
      <c r="M948" s="9"/>
      <c r="N948" s="30"/>
      <c r="O948" s="30"/>
      <c r="P948" s="30"/>
      <c r="Q948" s="30"/>
      <c r="R948" s="30"/>
      <c r="S948" s="30"/>
      <c r="T948" s="30"/>
    </row>
    <row r="949" spans="1:20">
      <c r="A949" s="81"/>
      <c r="B949" s="1"/>
      <c r="C949" s="1"/>
      <c r="D949" s="1"/>
      <c r="E949" s="41"/>
      <c r="F949" s="88"/>
      <c r="G949" s="88"/>
      <c r="H949" s="88"/>
      <c r="I949" s="88"/>
      <c r="J949" s="14"/>
      <c r="K949" s="41" t="s">
        <v>5</v>
      </c>
      <c r="L949" s="41"/>
      <c r="M949" s="1"/>
      <c r="N949" s="30"/>
      <c r="O949" s="30"/>
      <c r="P949" s="30"/>
      <c r="Q949" s="30"/>
      <c r="R949" s="30"/>
      <c r="S949" s="30"/>
      <c r="T949" s="30"/>
    </row>
    <row r="950" spans="1:20">
      <c r="A950" s="81" t="s">
        <v>54</v>
      </c>
      <c r="B950" s="1"/>
      <c r="C950" s="77"/>
      <c r="D950" s="2"/>
      <c r="E950" s="41"/>
      <c r="F950" s="88"/>
      <c r="G950" s="88"/>
      <c r="H950" s="88"/>
      <c r="I950" s="88"/>
      <c r="J950" s="14"/>
      <c r="K950" s="41" t="s">
        <v>6</v>
      </c>
      <c r="L950" s="41"/>
      <c r="M950" s="1"/>
      <c r="N950" s="30"/>
      <c r="O950" s="30"/>
      <c r="P950" s="30"/>
      <c r="Q950" s="30"/>
      <c r="R950" s="30"/>
      <c r="S950" s="30"/>
      <c r="T950" s="30"/>
    </row>
    <row r="951" spans="1:20">
      <c r="A951" s="81"/>
      <c r="B951" s="1"/>
      <c r="C951" s="77"/>
      <c r="D951" s="2"/>
      <c r="E951" s="41"/>
      <c r="F951" s="88"/>
      <c r="G951" s="88"/>
      <c r="H951" s="88"/>
      <c r="I951" s="88"/>
      <c r="J951" s="15" t="s">
        <v>40</v>
      </c>
      <c r="K951" s="41" t="s">
        <v>55</v>
      </c>
      <c r="L951" s="41"/>
      <c r="M951" s="1"/>
      <c r="N951" s="30"/>
      <c r="O951" s="30"/>
      <c r="P951" s="30"/>
      <c r="Q951" s="30"/>
      <c r="R951" s="30"/>
      <c r="S951" s="30"/>
      <c r="T951" s="30"/>
    </row>
    <row r="952" spans="1:20">
      <c r="A952" s="79" t="s">
        <v>53</v>
      </c>
      <c r="B952" s="14"/>
      <c r="C952" s="15"/>
      <c r="D952" s="7"/>
      <c r="E952" s="39"/>
      <c r="F952" s="89"/>
      <c r="G952" s="89"/>
      <c r="H952" s="89"/>
      <c r="I952" s="89"/>
      <c r="J952" s="3" t="s">
        <v>158</v>
      </c>
      <c r="K952" s="39"/>
      <c r="L952" s="39"/>
      <c r="M952" s="14"/>
      <c r="N952" s="30"/>
      <c r="O952" s="30"/>
      <c r="P952" s="30"/>
      <c r="Q952" s="30"/>
      <c r="R952" s="30"/>
      <c r="S952" s="30"/>
      <c r="T952" s="30"/>
    </row>
    <row r="953" spans="1:20">
      <c r="A953" s="80"/>
      <c r="B953" s="9"/>
      <c r="C953" s="10"/>
      <c r="D953" s="11"/>
      <c r="E953" s="40"/>
      <c r="F953" s="42"/>
      <c r="G953" s="4"/>
      <c r="H953" s="42"/>
      <c r="I953" s="42"/>
      <c r="J953" s="9"/>
      <c r="K953" s="40"/>
      <c r="L953" s="40"/>
      <c r="M953" s="9"/>
      <c r="N953" s="30"/>
      <c r="O953" s="30"/>
      <c r="P953" s="30"/>
      <c r="Q953" s="30"/>
      <c r="R953" s="30"/>
      <c r="S953" s="30"/>
      <c r="T953" s="30"/>
    </row>
    <row r="954" spans="1:20">
      <c r="A954" s="82" t="s">
        <v>7</v>
      </c>
      <c r="B954" s="5" t="s">
        <v>8</v>
      </c>
      <c r="C954" s="5" t="s">
        <v>9</v>
      </c>
      <c r="D954" s="5" t="s">
        <v>10</v>
      </c>
      <c r="E954" s="43" t="s">
        <v>11</v>
      </c>
      <c r="F954" s="43" t="s">
        <v>12</v>
      </c>
      <c r="G954" s="5" t="s">
        <v>13</v>
      </c>
      <c r="H954" s="43" t="s">
        <v>14</v>
      </c>
      <c r="I954" s="43" t="s">
        <v>15</v>
      </c>
      <c r="J954" s="5" t="s">
        <v>16</v>
      </c>
      <c r="K954" s="43" t="s">
        <v>17</v>
      </c>
      <c r="L954" s="43" t="s">
        <v>18</v>
      </c>
      <c r="M954" s="5" t="s">
        <v>19</v>
      </c>
      <c r="N954" s="30"/>
      <c r="O954" s="30"/>
      <c r="P954" s="30"/>
      <c r="Q954" s="30"/>
      <c r="R954" s="30"/>
      <c r="S954" s="30"/>
      <c r="T954" s="30"/>
    </row>
    <row r="955" spans="1:20">
      <c r="B955" s="77"/>
      <c r="D955" s="17"/>
      <c r="E955" s="44"/>
      <c r="F955" s="44"/>
      <c r="G955" s="16"/>
      <c r="H955" s="44"/>
      <c r="I955" s="44"/>
      <c r="J955" s="16"/>
      <c r="K955" s="44"/>
      <c r="L955" s="44"/>
      <c r="M955" s="16"/>
      <c r="N955" s="30"/>
      <c r="O955" s="30"/>
      <c r="P955" s="30"/>
      <c r="Q955" s="30"/>
      <c r="R955" s="30"/>
      <c r="S955" s="30"/>
      <c r="T955" s="30"/>
    </row>
    <row r="956" spans="1:20">
      <c r="B956" s="16"/>
      <c r="E956" s="90" t="s">
        <v>37</v>
      </c>
      <c r="F956" s="90"/>
      <c r="G956" s="90"/>
      <c r="H956" s="90" t="s">
        <v>38</v>
      </c>
      <c r="I956" s="90"/>
      <c r="J956" s="90"/>
      <c r="K956" s="90" t="s">
        <v>39</v>
      </c>
      <c r="L956" s="90"/>
      <c r="M956" s="90"/>
      <c r="N956" s="30"/>
      <c r="O956" s="30"/>
      <c r="P956" s="30"/>
      <c r="Q956" s="30"/>
      <c r="R956" s="30"/>
      <c r="S956" s="30"/>
      <c r="T956" s="30"/>
    </row>
    <row r="957" spans="1:20">
      <c r="B957" s="16"/>
      <c r="E957" s="45" t="s">
        <v>23</v>
      </c>
      <c r="F957" s="45"/>
      <c r="G957" s="6"/>
      <c r="H957" s="45" t="s">
        <v>24</v>
      </c>
      <c r="I957" s="45"/>
      <c r="J957" s="6"/>
      <c r="K957" s="45" t="s">
        <v>24</v>
      </c>
      <c r="L957" s="45"/>
      <c r="M957" s="6"/>
      <c r="N957" s="30"/>
      <c r="O957" s="30"/>
      <c r="P957" s="30"/>
      <c r="Q957" s="30"/>
      <c r="R957" s="30"/>
      <c r="S957" s="30"/>
      <c r="T957" s="30"/>
    </row>
    <row r="958" spans="1:20" ht="24.75">
      <c r="A958" s="84" t="s">
        <v>25</v>
      </c>
      <c r="B958" s="15" t="s">
        <v>26</v>
      </c>
      <c r="C958" s="15" t="s">
        <v>27</v>
      </c>
      <c r="D958" s="7" t="s">
        <v>28</v>
      </c>
      <c r="E958" s="46" t="s">
        <v>29</v>
      </c>
      <c r="F958" s="47" t="s">
        <v>30</v>
      </c>
      <c r="G958" s="15" t="s">
        <v>31</v>
      </c>
      <c r="H958" s="46" t="s">
        <v>29</v>
      </c>
      <c r="I958" s="47" t="s">
        <v>30</v>
      </c>
      <c r="J958" s="15" t="s">
        <v>31</v>
      </c>
      <c r="K958" s="46" t="s">
        <v>29</v>
      </c>
      <c r="L958" s="47" t="s">
        <v>30</v>
      </c>
      <c r="M958" s="15" t="s">
        <v>31</v>
      </c>
      <c r="N958" s="30"/>
      <c r="O958" s="30"/>
      <c r="P958" s="30"/>
      <c r="Q958" s="30"/>
      <c r="R958" s="30"/>
      <c r="S958" s="30"/>
      <c r="T958" s="30"/>
    </row>
    <row r="959" spans="1:20">
      <c r="A959" s="85">
        <v>1</v>
      </c>
      <c r="B959" s="16" t="s">
        <v>42</v>
      </c>
      <c r="C959" s="16" t="s">
        <v>35</v>
      </c>
      <c r="D959" s="29">
        <v>40148</v>
      </c>
      <c r="E959" s="44">
        <v>0</v>
      </c>
      <c r="F959" s="44">
        <v>0</v>
      </c>
      <c r="G959" s="13">
        <f t="shared" ref="G959:G971" si="118">IF(E959=0,0,F959*1000/E959)</f>
        <v>0</v>
      </c>
      <c r="H959" s="44">
        <v>0</v>
      </c>
      <c r="I959" s="44">
        <v>1</v>
      </c>
      <c r="J959" s="13">
        <f t="shared" ref="J959:J971" si="119">IF(H959=0,0,I959*1000/H959)</f>
        <v>0</v>
      </c>
      <c r="K959" s="44">
        <f t="shared" ref="K959:K971" si="120">E925+H925-K925-E959+H959</f>
        <v>71738</v>
      </c>
      <c r="L959" s="44">
        <f t="shared" ref="L959:L971" si="121">F925+I925-L925-F959+I959</f>
        <v>9353</v>
      </c>
      <c r="M959" s="13">
        <f t="shared" ref="M959:M971" si="122">IF(K959=0,0,L959*1000/K959)</f>
        <v>130.37720594385124</v>
      </c>
      <c r="N959" s="30"/>
      <c r="O959" s="30"/>
      <c r="P959" s="30"/>
      <c r="Q959" s="30"/>
      <c r="R959" s="30"/>
      <c r="S959" s="30"/>
      <c r="T959" s="30"/>
    </row>
    <row r="960" spans="1:20">
      <c r="A960" s="85">
        <v>2</v>
      </c>
      <c r="B960" s="16" t="s">
        <v>42</v>
      </c>
      <c r="C960" s="16" t="s">
        <v>35</v>
      </c>
      <c r="D960" s="29">
        <v>40179</v>
      </c>
      <c r="E960" s="44">
        <v>0</v>
      </c>
      <c r="F960" s="44">
        <v>0</v>
      </c>
      <c r="G960" s="13">
        <f t="shared" si="118"/>
        <v>0</v>
      </c>
      <c r="H960" s="44">
        <v>0</v>
      </c>
      <c r="I960" s="44">
        <v>1</v>
      </c>
      <c r="J960" s="13">
        <f t="shared" si="119"/>
        <v>0</v>
      </c>
      <c r="K960" s="44">
        <f t="shared" si="120"/>
        <v>63065</v>
      </c>
      <c r="L960" s="44">
        <f t="shared" si="121"/>
        <v>8223</v>
      </c>
      <c r="M960" s="13">
        <f t="shared" si="122"/>
        <v>130.38928090065806</v>
      </c>
      <c r="N960" s="30"/>
      <c r="O960" s="30"/>
      <c r="P960" s="30"/>
      <c r="Q960" s="30"/>
      <c r="R960" s="30"/>
      <c r="S960" s="30"/>
      <c r="T960" s="30"/>
    </row>
    <row r="961" spans="1:20">
      <c r="A961" s="85">
        <v>3</v>
      </c>
      <c r="B961" s="16" t="s">
        <v>42</v>
      </c>
      <c r="C961" s="16" t="s">
        <v>35</v>
      </c>
      <c r="D961" s="29">
        <v>40210</v>
      </c>
      <c r="E961" s="44">
        <v>0</v>
      </c>
      <c r="F961" s="44">
        <v>0</v>
      </c>
      <c r="G961" s="13">
        <f t="shared" si="118"/>
        <v>0</v>
      </c>
      <c r="H961" s="44">
        <v>0</v>
      </c>
      <c r="I961" s="44">
        <v>0</v>
      </c>
      <c r="J961" s="13">
        <f t="shared" si="119"/>
        <v>0</v>
      </c>
      <c r="K961" s="44">
        <f t="shared" si="120"/>
        <v>62340</v>
      </c>
      <c r="L961" s="44">
        <f t="shared" si="121"/>
        <v>8128</v>
      </c>
      <c r="M961" s="13">
        <f t="shared" si="122"/>
        <v>130.38177735001605</v>
      </c>
      <c r="N961" s="30"/>
      <c r="O961" s="30"/>
      <c r="P961" s="30"/>
      <c r="Q961" s="30"/>
      <c r="R961" s="30"/>
      <c r="S961" s="30"/>
      <c r="T961" s="30"/>
    </row>
    <row r="962" spans="1:20">
      <c r="A962" s="85">
        <v>4</v>
      </c>
      <c r="B962" s="16" t="s">
        <v>42</v>
      </c>
      <c r="C962" s="16" t="s">
        <v>35</v>
      </c>
      <c r="D962" s="29">
        <v>40238</v>
      </c>
      <c r="E962" s="44">
        <v>0</v>
      </c>
      <c r="F962" s="44">
        <v>0</v>
      </c>
      <c r="G962" s="13">
        <f t="shared" si="118"/>
        <v>0</v>
      </c>
      <c r="H962" s="44">
        <v>0</v>
      </c>
      <c r="I962" s="44">
        <v>2</v>
      </c>
      <c r="J962" s="13">
        <f t="shared" si="119"/>
        <v>0</v>
      </c>
      <c r="K962" s="44">
        <f t="shared" si="120"/>
        <v>54199</v>
      </c>
      <c r="L962" s="44">
        <f t="shared" si="121"/>
        <v>7068</v>
      </c>
      <c r="M962" s="13">
        <f t="shared" si="122"/>
        <v>130.40831011642283</v>
      </c>
      <c r="N962" s="30"/>
      <c r="O962" s="30"/>
      <c r="P962" s="30"/>
      <c r="Q962" s="30"/>
      <c r="R962" s="30"/>
      <c r="S962" s="30"/>
      <c r="T962" s="30"/>
    </row>
    <row r="963" spans="1:20">
      <c r="A963" s="85">
        <v>5</v>
      </c>
      <c r="B963" s="16" t="s">
        <v>42</v>
      </c>
      <c r="C963" s="16" t="s">
        <v>35</v>
      </c>
      <c r="D963" s="29">
        <v>40269</v>
      </c>
      <c r="E963" s="44">
        <v>0</v>
      </c>
      <c r="F963" s="44">
        <v>0</v>
      </c>
      <c r="G963" s="13">
        <f t="shared" si="118"/>
        <v>0</v>
      </c>
      <c r="H963" s="44">
        <v>0</v>
      </c>
      <c r="I963" s="44">
        <v>0</v>
      </c>
      <c r="J963" s="13">
        <f t="shared" si="119"/>
        <v>0</v>
      </c>
      <c r="K963" s="44">
        <f t="shared" si="120"/>
        <v>53789</v>
      </c>
      <c r="L963" s="44">
        <f t="shared" si="121"/>
        <v>7015</v>
      </c>
      <c r="M963" s="13">
        <f t="shared" si="122"/>
        <v>130.41699975831489</v>
      </c>
      <c r="N963" s="30"/>
      <c r="O963" s="30"/>
      <c r="P963" s="30"/>
      <c r="Q963" s="30"/>
      <c r="R963" s="30"/>
      <c r="S963" s="30"/>
      <c r="T963" s="30"/>
    </row>
    <row r="964" spans="1:20">
      <c r="A964" s="85">
        <v>6</v>
      </c>
      <c r="B964" s="16" t="s">
        <v>42</v>
      </c>
      <c r="C964" s="16" t="s">
        <v>35</v>
      </c>
      <c r="D964" s="29">
        <v>40299</v>
      </c>
      <c r="E964" s="44">
        <v>0</v>
      </c>
      <c r="F964" s="44">
        <v>0</v>
      </c>
      <c r="G964" s="13">
        <f t="shared" si="118"/>
        <v>0</v>
      </c>
      <c r="H964" s="44">
        <v>0</v>
      </c>
      <c r="I964" s="44">
        <v>6</v>
      </c>
      <c r="J964" s="13">
        <f t="shared" si="119"/>
        <v>0</v>
      </c>
      <c r="K964" s="44">
        <f t="shared" si="120"/>
        <v>53780</v>
      </c>
      <c r="L964" s="44">
        <f t="shared" si="121"/>
        <v>7020</v>
      </c>
      <c r="M964" s="13">
        <f t="shared" si="122"/>
        <v>130.53179620676832</v>
      </c>
      <c r="N964" s="30"/>
      <c r="O964" s="30"/>
      <c r="P964" s="30"/>
      <c r="Q964" s="30"/>
      <c r="R964" s="30"/>
      <c r="S964" s="30"/>
      <c r="T964" s="30"/>
    </row>
    <row r="965" spans="1:20">
      <c r="A965" s="85">
        <v>7</v>
      </c>
      <c r="B965" s="16" t="s">
        <v>42</v>
      </c>
      <c r="C965" s="16" t="s">
        <v>35</v>
      </c>
      <c r="D965" s="29">
        <v>40330</v>
      </c>
      <c r="E965" s="44">
        <v>0</v>
      </c>
      <c r="F965" s="44">
        <v>0</v>
      </c>
      <c r="G965" s="13">
        <f t="shared" si="118"/>
        <v>0</v>
      </c>
      <c r="H965" s="44">
        <v>0</v>
      </c>
      <c r="I965" s="44">
        <v>9</v>
      </c>
      <c r="J965" s="13">
        <f t="shared" si="119"/>
        <v>0</v>
      </c>
      <c r="K965" s="44">
        <f t="shared" si="120"/>
        <v>48901</v>
      </c>
      <c r="L965" s="44">
        <f t="shared" si="121"/>
        <v>6391</v>
      </c>
      <c r="M965" s="13">
        <f t="shared" si="122"/>
        <v>130.69262387272244</v>
      </c>
      <c r="N965" s="30"/>
      <c r="O965" s="30"/>
      <c r="P965" s="30"/>
      <c r="Q965" s="30"/>
      <c r="R965" s="30"/>
      <c r="S965" s="30"/>
      <c r="T965" s="30"/>
    </row>
    <row r="966" spans="1:20">
      <c r="A966" s="85">
        <v>8</v>
      </c>
      <c r="B966" s="16" t="s">
        <v>42</v>
      </c>
      <c r="C966" s="16" t="s">
        <v>35</v>
      </c>
      <c r="D966" s="29">
        <v>40360</v>
      </c>
      <c r="E966" s="44">
        <v>0</v>
      </c>
      <c r="F966" s="44">
        <v>0</v>
      </c>
      <c r="G966" s="13">
        <f t="shared" si="118"/>
        <v>0</v>
      </c>
      <c r="H966" s="44">
        <v>0</v>
      </c>
      <c r="I966" s="44">
        <v>1</v>
      </c>
      <c r="J966" s="13">
        <f t="shared" si="119"/>
        <v>0</v>
      </c>
      <c r="K966" s="44">
        <f t="shared" si="120"/>
        <v>35765</v>
      </c>
      <c r="L966" s="44">
        <f t="shared" si="121"/>
        <v>4675</v>
      </c>
      <c r="M966" s="13">
        <f t="shared" si="122"/>
        <v>130.71438557248706</v>
      </c>
      <c r="N966" s="30"/>
      <c r="O966" s="30"/>
      <c r="P966" s="30"/>
      <c r="Q966" s="30"/>
      <c r="R966" s="30"/>
      <c r="S966" s="30"/>
      <c r="T966" s="30"/>
    </row>
    <row r="967" spans="1:20">
      <c r="A967" s="85">
        <v>9</v>
      </c>
      <c r="B967" s="16" t="s">
        <v>42</v>
      </c>
      <c r="C967" s="16" t="s">
        <v>35</v>
      </c>
      <c r="D967" s="29">
        <v>40391</v>
      </c>
      <c r="E967" s="44">
        <v>0</v>
      </c>
      <c r="F967" s="44">
        <v>0</v>
      </c>
      <c r="G967" s="13">
        <f t="shared" si="118"/>
        <v>0</v>
      </c>
      <c r="H967" s="44">
        <v>0</v>
      </c>
      <c r="I967" s="44">
        <v>0</v>
      </c>
      <c r="J967" s="13">
        <f t="shared" si="119"/>
        <v>0</v>
      </c>
      <c r="K967" s="44">
        <f t="shared" si="120"/>
        <v>24480</v>
      </c>
      <c r="L967" s="44">
        <f t="shared" si="121"/>
        <v>3200</v>
      </c>
      <c r="M967" s="13">
        <f t="shared" si="122"/>
        <v>130.718954248366</v>
      </c>
      <c r="N967" s="30"/>
      <c r="O967" s="30"/>
      <c r="P967" s="30"/>
      <c r="Q967" s="30"/>
      <c r="R967" s="30"/>
      <c r="S967" s="30"/>
      <c r="T967" s="30"/>
    </row>
    <row r="968" spans="1:20">
      <c r="A968" s="85">
        <v>10</v>
      </c>
      <c r="B968" s="16" t="s">
        <v>42</v>
      </c>
      <c r="C968" s="16" t="s">
        <v>35</v>
      </c>
      <c r="D968" s="29">
        <v>40422</v>
      </c>
      <c r="E968" s="44">
        <v>1592</v>
      </c>
      <c r="F968" s="44">
        <v>208</v>
      </c>
      <c r="G968" s="13">
        <f t="shared" si="118"/>
        <v>130.6532663316583</v>
      </c>
      <c r="H968" s="44">
        <v>0</v>
      </c>
      <c r="I968" s="44">
        <v>0</v>
      </c>
      <c r="J968" s="20">
        <f t="shared" si="119"/>
        <v>0</v>
      </c>
      <c r="K968" s="44">
        <f t="shared" si="120"/>
        <v>22888</v>
      </c>
      <c r="L968" s="44">
        <f t="shared" si="121"/>
        <v>2992</v>
      </c>
      <c r="M968" s="13">
        <f t="shared" si="122"/>
        <v>130.72352324362112</v>
      </c>
      <c r="N968" s="30"/>
      <c r="O968" s="30"/>
      <c r="P968" s="30"/>
      <c r="Q968" s="30"/>
      <c r="R968" s="30"/>
      <c r="S968" s="30"/>
      <c r="T968" s="30"/>
    </row>
    <row r="969" spans="1:20">
      <c r="A969" s="85">
        <v>11</v>
      </c>
      <c r="B969" s="16" t="s">
        <v>42</v>
      </c>
      <c r="C969" s="16" t="s">
        <v>35</v>
      </c>
      <c r="D969" s="29">
        <v>40452</v>
      </c>
      <c r="E969" s="44">
        <v>0</v>
      </c>
      <c r="F969" s="44">
        <v>0</v>
      </c>
      <c r="G969" s="13">
        <f t="shared" si="118"/>
        <v>0</v>
      </c>
      <c r="H969" s="44">
        <v>0</v>
      </c>
      <c r="I969" s="44">
        <v>0</v>
      </c>
      <c r="J969" s="13">
        <f t="shared" si="119"/>
        <v>0</v>
      </c>
      <c r="K969" s="44">
        <f t="shared" si="120"/>
        <v>22879</v>
      </c>
      <c r="L969" s="44">
        <f t="shared" si="121"/>
        <v>2991</v>
      </c>
      <c r="M969" s="13">
        <f t="shared" si="122"/>
        <v>130.73123825342017</v>
      </c>
      <c r="N969" s="30"/>
      <c r="O969" s="30"/>
      <c r="P969" s="30"/>
      <c r="Q969" s="30"/>
      <c r="R969" s="30"/>
      <c r="S969" s="30"/>
      <c r="T969" s="30"/>
    </row>
    <row r="970" spans="1:20">
      <c r="A970" s="85">
        <v>12</v>
      </c>
      <c r="B970" s="16" t="s">
        <v>42</v>
      </c>
      <c r="C970" s="16" t="s">
        <v>35</v>
      </c>
      <c r="D970" s="29">
        <v>40483</v>
      </c>
      <c r="E970" s="44">
        <v>0</v>
      </c>
      <c r="F970" s="44">
        <v>0</v>
      </c>
      <c r="G970" s="13">
        <f t="shared" si="118"/>
        <v>0</v>
      </c>
      <c r="H970" s="44">
        <v>0</v>
      </c>
      <c r="I970" s="44">
        <v>0</v>
      </c>
      <c r="J970" s="13">
        <f t="shared" si="119"/>
        <v>0</v>
      </c>
      <c r="K970" s="44">
        <f t="shared" si="120"/>
        <v>22879</v>
      </c>
      <c r="L970" s="44">
        <f t="shared" si="121"/>
        <v>2991</v>
      </c>
      <c r="M970" s="13">
        <f t="shared" si="122"/>
        <v>130.73123825342017</v>
      </c>
      <c r="N970" s="30"/>
      <c r="O970" s="30"/>
      <c r="P970" s="30"/>
      <c r="Q970" s="30"/>
      <c r="R970" s="30"/>
      <c r="S970" s="30"/>
      <c r="T970" s="30"/>
    </row>
    <row r="971" spans="1:20">
      <c r="A971" s="85">
        <v>13</v>
      </c>
      <c r="B971" s="16" t="s">
        <v>42</v>
      </c>
      <c r="C971" s="16" t="s">
        <v>35</v>
      </c>
      <c r="D971" s="29">
        <v>40513</v>
      </c>
      <c r="E971" s="44">
        <v>0</v>
      </c>
      <c r="F971" s="44">
        <v>0</v>
      </c>
      <c r="G971" s="13">
        <f t="shared" si="118"/>
        <v>0</v>
      </c>
      <c r="H971" s="44">
        <v>0</v>
      </c>
      <c r="I971" s="44">
        <v>0</v>
      </c>
      <c r="J971" s="13">
        <f t="shared" si="119"/>
        <v>0</v>
      </c>
      <c r="K971" s="44">
        <f t="shared" si="120"/>
        <v>19891</v>
      </c>
      <c r="L971" s="44">
        <f t="shared" si="121"/>
        <v>2600</v>
      </c>
      <c r="M971" s="13">
        <f t="shared" si="122"/>
        <v>130.71238248454074</v>
      </c>
      <c r="N971" s="30"/>
      <c r="O971" s="30"/>
      <c r="P971" s="30"/>
      <c r="Q971" s="30"/>
      <c r="R971" s="30"/>
      <c r="S971" s="30"/>
      <c r="T971" s="30"/>
    </row>
    <row r="972" spans="1:20">
      <c r="N972" s="30"/>
      <c r="O972" s="30"/>
      <c r="P972" s="30"/>
      <c r="Q972" s="30"/>
      <c r="R972" s="30"/>
      <c r="S972" s="30"/>
      <c r="T972" s="30"/>
    </row>
    <row r="973" spans="1:20">
      <c r="A973" s="85">
        <v>14</v>
      </c>
      <c r="B973" s="16" t="s">
        <v>44</v>
      </c>
      <c r="C973" s="16"/>
      <c r="D973" s="29"/>
      <c r="E973" s="44"/>
      <c r="F973" s="44"/>
      <c r="G973" s="13"/>
      <c r="H973" s="44"/>
      <c r="I973" s="44"/>
      <c r="J973" s="13"/>
      <c r="K973" s="44">
        <f>ROUND(SUM(K959:K971),0)</f>
        <v>556594</v>
      </c>
      <c r="L973" s="44">
        <f>ROUND(SUM(L959:L971),0)</f>
        <v>72647</v>
      </c>
      <c r="M973" s="13"/>
      <c r="N973" s="30"/>
      <c r="O973" s="30"/>
      <c r="P973" s="30"/>
      <c r="Q973" s="30"/>
      <c r="R973" s="30"/>
      <c r="S973" s="30"/>
      <c r="T973" s="30"/>
    </row>
    <row r="974" spans="1:20">
      <c r="N974" s="30"/>
      <c r="O974" s="30"/>
      <c r="P974" s="30"/>
      <c r="Q974" s="30"/>
      <c r="R974" s="30"/>
      <c r="S974" s="30"/>
      <c r="T974" s="30"/>
    </row>
    <row r="975" spans="1:20">
      <c r="A975" s="85">
        <v>15</v>
      </c>
      <c r="B975" s="16" t="s">
        <v>42</v>
      </c>
      <c r="C975" s="16" t="s">
        <v>35</v>
      </c>
      <c r="D975" s="29" t="s">
        <v>36</v>
      </c>
      <c r="K975" s="49">
        <f t="shared" ref="K975:L975" si="123">ROUND(AVERAGE(K959:K971),0)</f>
        <v>42815</v>
      </c>
      <c r="L975" s="49">
        <f t="shared" si="123"/>
        <v>5588</v>
      </c>
      <c r="M975" s="13">
        <f>ROUND(IF(K975=0,0,L975*1000/K975),2)</f>
        <v>130.52000000000001</v>
      </c>
      <c r="N975" s="30"/>
      <c r="O975" s="30"/>
      <c r="P975" s="30"/>
      <c r="Q975" s="30"/>
      <c r="R975" s="30"/>
      <c r="S975" s="30"/>
      <c r="T975" s="30"/>
    </row>
    <row r="976" spans="1:20">
      <c r="N976" s="30"/>
      <c r="O976" s="30"/>
      <c r="P976" s="30"/>
      <c r="Q976" s="30"/>
      <c r="R976" s="30"/>
      <c r="S976" s="30"/>
      <c r="T976" s="30"/>
    </row>
    <row r="977" spans="1:20">
      <c r="N977" s="30"/>
      <c r="O977" s="30"/>
      <c r="P977" s="30"/>
      <c r="Q977" s="30"/>
      <c r="R977" s="30"/>
      <c r="S977" s="30"/>
      <c r="T977" s="30"/>
    </row>
    <row r="978" spans="1:20">
      <c r="N978" s="30"/>
      <c r="O978" s="30"/>
      <c r="P978" s="30"/>
      <c r="Q978" s="30"/>
      <c r="R978" s="30"/>
      <c r="S978" s="30"/>
      <c r="T978" s="30"/>
    </row>
    <row r="979" spans="1:20">
      <c r="N979" s="30"/>
      <c r="O979" s="30"/>
      <c r="P979" s="30"/>
      <c r="Q979" s="30"/>
      <c r="R979" s="30"/>
      <c r="S979" s="30"/>
      <c r="T979" s="30"/>
    </row>
    <row r="980" spans="1:20">
      <c r="A980" s="80" t="s">
        <v>32</v>
      </c>
      <c r="B980" s="9"/>
      <c r="C980" s="10"/>
      <c r="D980" s="11"/>
      <c r="E980" s="40"/>
      <c r="F980" s="40"/>
      <c r="G980" s="9"/>
      <c r="H980" s="40"/>
      <c r="I980" s="40"/>
      <c r="J980" s="9"/>
      <c r="K980" s="40"/>
      <c r="L980" s="40"/>
      <c r="M980" s="12" t="s">
        <v>33</v>
      </c>
      <c r="N980" s="30"/>
      <c r="O980" s="30"/>
      <c r="P980" s="30"/>
      <c r="Q980" s="30"/>
      <c r="R980" s="30"/>
      <c r="S980" s="30"/>
      <c r="T980" s="30"/>
    </row>
    <row r="981" spans="1:20">
      <c r="A981" s="79" t="s">
        <v>0</v>
      </c>
      <c r="B981" s="14"/>
      <c r="C981" s="15"/>
      <c r="D981" s="7"/>
      <c r="E981" s="39"/>
      <c r="F981" s="39" t="s">
        <v>1</v>
      </c>
      <c r="G981" s="14"/>
      <c r="H981" s="39"/>
      <c r="I981" s="39"/>
      <c r="J981" s="14"/>
      <c r="K981" s="39"/>
      <c r="L981" s="39" t="s">
        <v>153</v>
      </c>
      <c r="M981" s="14"/>
      <c r="N981" s="30"/>
      <c r="O981" s="30"/>
      <c r="P981" s="30"/>
      <c r="Q981" s="30"/>
      <c r="R981" s="30"/>
      <c r="S981" s="30"/>
      <c r="T981" s="30"/>
    </row>
    <row r="982" spans="1:20">
      <c r="A982" s="80" t="s">
        <v>2</v>
      </c>
      <c r="B982" s="9"/>
      <c r="C982" s="9"/>
      <c r="D982" s="9"/>
      <c r="E982" s="40"/>
      <c r="F982" s="87" t="s">
        <v>3</v>
      </c>
      <c r="G982" s="87"/>
      <c r="H982" s="87"/>
      <c r="I982" s="87"/>
      <c r="J982" s="9" t="s">
        <v>4</v>
      </c>
      <c r="K982" s="40"/>
      <c r="L982" s="40"/>
      <c r="M982" s="9"/>
      <c r="N982" s="30"/>
      <c r="O982" s="30"/>
      <c r="P982" s="30"/>
      <c r="Q982" s="30"/>
      <c r="R982" s="30"/>
      <c r="S982" s="30"/>
      <c r="T982" s="30"/>
    </row>
    <row r="983" spans="1:20">
      <c r="A983" s="81"/>
      <c r="B983" s="1"/>
      <c r="C983" s="1"/>
      <c r="D983" s="1"/>
      <c r="E983" s="41"/>
      <c r="F983" s="88"/>
      <c r="G983" s="88"/>
      <c r="H983" s="88"/>
      <c r="I983" s="88"/>
      <c r="J983" s="14"/>
      <c r="K983" s="41" t="s">
        <v>5</v>
      </c>
      <c r="L983" s="41"/>
      <c r="M983" s="1"/>
      <c r="N983" s="30"/>
      <c r="O983" s="30"/>
      <c r="P983" s="30"/>
      <c r="Q983" s="30"/>
      <c r="R983" s="30"/>
      <c r="S983" s="30"/>
      <c r="T983" s="30"/>
    </row>
    <row r="984" spans="1:20">
      <c r="A984" s="81" t="s">
        <v>54</v>
      </c>
      <c r="B984" s="1"/>
      <c r="C984" s="77"/>
      <c r="D984" s="2"/>
      <c r="E984" s="41"/>
      <c r="F984" s="88"/>
      <c r="G984" s="88"/>
      <c r="H984" s="88"/>
      <c r="I984" s="88"/>
      <c r="J984" s="14"/>
      <c r="K984" s="41" t="s">
        <v>6</v>
      </c>
      <c r="L984" s="41"/>
      <c r="M984" s="1"/>
      <c r="N984" s="30"/>
      <c r="O984" s="30"/>
      <c r="P984" s="30"/>
      <c r="Q984" s="30"/>
      <c r="R984" s="30"/>
      <c r="S984" s="30"/>
      <c r="T984" s="30"/>
    </row>
    <row r="985" spans="1:20">
      <c r="A985" s="81"/>
      <c r="B985" s="1"/>
      <c r="C985" s="77"/>
      <c r="D985" s="2"/>
      <c r="E985" s="41"/>
      <c r="F985" s="88"/>
      <c r="G985" s="88"/>
      <c r="H985" s="88"/>
      <c r="I985" s="88"/>
      <c r="J985" s="15" t="s">
        <v>40</v>
      </c>
      <c r="K985" s="41" t="s">
        <v>55</v>
      </c>
      <c r="L985" s="41"/>
      <c r="M985" s="1"/>
      <c r="N985" s="30"/>
      <c r="O985" s="30"/>
      <c r="P985" s="30"/>
      <c r="Q985" s="30"/>
      <c r="R985" s="30"/>
      <c r="S985" s="30"/>
      <c r="T985" s="30"/>
    </row>
    <row r="986" spans="1:20">
      <c r="A986" s="79" t="s">
        <v>53</v>
      </c>
      <c r="B986" s="14"/>
      <c r="C986" s="15"/>
      <c r="D986" s="7"/>
      <c r="E986" s="39"/>
      <c r="F986" s="89"/>
      <c r="G986" s="89"/>
      <c r="H986" s="89"/>
      <c r="I986" s="89"/>
      <c r="J986" s="3" t="s">
        <v>158</v>
      </c>
      <c r="K986" s="39"/>
      <c r="L986" s="39"/>
      <c r="M986" s="14"/>
      <c r="N986" s="30"/>
      <c r="O986" s="30"/>
      <c r="P986" s="30"/>
      <c r="Q986" s="30"/>
      <c r="R986" s="30"/>
      <c r="S986" s="30"/>
      <c r="T986" s="30"/>
    </row>
    <row r="987" spans="1:20">
      <c r="A987" s="80"/>
      <c r="B987" s="9"/>
      <c r="C987" s="10"/>
      <c r="D987" s="11"/>
      <c r="E987" s="40"/>
      <c r="F987" s="42"/>
      <c r="G987" s="4"/>
      <c r="H987" s="42"/>
      <c r="I987" s="42"/>
      <c r="J987" s="9"/>
      <c r="K987" s="40"/>
      <c r="L987" s="40"/>
      <c r="M987" s="9"/>
      <c r="N987" s="30"/>
      <c r="O987" s="30"/>
      <c r="P987" s="30"/>
      <c r="Q987" s="30"/>
      <c r="R987" s="30"/>
      <c r="S987" s="30"/>
      <c r="T987" s="30"/>
    </row>
    <row r="988" spans="1:20">
      <c r="A988" s="82" t="s">
        <v>7</v>
      </c>
      <c r="B988" s="5" t="s">
        <v>8</v>
      </c>
      <c r="C988" s="5" t="s">
        <v>9</v>
      </c>
      <c r="D988" s="5" t="s">
        <v>10</v>
      </c>
      <c r="E988" s="43" t="s">
        <v>11</v>
      </c>
      <c r="F988" s="43" t="s">
        <v>12</v>
      </c>
      <c r="G988" s="5" t="s">
        <v>13</v>
      </c>
      <c r="H988" s="43" t="s">
        <v>14</v>
      </c>
      <c r="I988" s="43" t="s">
        <v>15</v>
      </c>
      <c r="J988" s="5" t="s">
        <v>16</v>
      </c>
      <c r="K988" s="43" t="s">
        <v>17</v>
      </c>
      <c r="L988" s="43" t="s">
        <v>18</v>
      </c>
      <c r="M988" s="5" t="s">
        <v>19</v>
      </c>
      <c r="N988" s="30"/>
      <c r="O988" s="30"/>
      <c r="P988" s="30"/>
      <c r="Q988" s="30"/>
      <c r="R988" s="30"/>
      <c r="S988" s="30"/>
      <c r="T988" s="30"/>
    </row>
    <row r="989" spans="1:20">
      <c r="B989" s="77"/>
      <c r="D989" s="17"/>
      <c r="E989" s="44"/>
      <c r="F989" s="44"/>
      <c r="G989" s="16"/>
      <c r="H989" s="44"/>
      <c r="I989" s="44"/>
      <c r="J989" s="16"/>
      <c r="K989" s="44"/>
      <c r="L989" s="44"/>
      <c r="M989" s="16"/>
      <c r="N989" s="30"/>
      <c r="O989" s="30"/>
      <c r="P989" s="30"/>
      <c r="Q989" s="30"/>
      <c r="R989" s="30"/>
      <c r="S989" s="30"/>
      <c r="T989" s="30"/>
    </row>
    <row r="990" spans="1:20">
      <c r="B990" s="16"/>
      <c r="E990" s="90" t="s">
        <v>20</v>
      </c>
      <c r="F990" s="90"/>
      <c r="G990" s="90"/>
      <c r="H990" s="90" t="s">
        <v>21</v>
      </c>
      <c r="I990" s="90"/>
      <c r="J990" s="90"/>
      <c r="K990" s="90" t="s">
        <v>22</v>
      </c>
      <c r="L990" s="90"/>
      <c r="M990" s="90"/>
      <c r="N990" s="30"/>
      <c r="O990" s="30"/>
      <c r="P990" s="30"/>
      <c r="Q990" s="30"/>
      <c r="R990" s="30"/>
      <c r="S990" s="30"/>
      <c r="T990" s="30"/>
    </row>
    <row r="991" spans="1:20">
      <c r="B991" s="16"/>
      <c r="E991" s="45" t="s">
        <v>23</v>
      </c>
      <c r="F991" s="45"/>
      <c r="G991" s="6"/>
      <c r="H991" s="45" t="s">
        <v>24</v>
      </c>
      <c r="I991" s="45"/>
      <c r="J991" s="6"/>
      <c r="K991" s="45" t="s">
        <v>24</v>
      </c>
      <c r="L991" s="45"/>
      <c r="M991" s="6"/>
      <c r="N991" s="30"/>
      <c r="O991" s="30"/>
      <c r="P991" s="30"/>
      <c r="Q991" s="30"/>
      <c r="R991" s="30"/>
      <c r="S991" s="30"/>
      <c r="T991" s="30"/>
    </row>
    <row r="992" spans="1:20" ht="24.75">
      <c r="A992" s="84" t="s">
        <v>25</v>
      </c>
      <c r="B992" s="15" t="s">
        <v>26</v>
      </c>
      <c r="C992" s="15" t="s">
        <v>27</v>
      </c>
      <c r="D992" s="7" t="s">
        <v>28</v>
      </c>
      <c r="E992" s="46" t="s">
        <v>29</v>
      </c>
      <c r="F992" s="47" t="s">
        <v>30</v>
      </c>
      <c r="G992" s="15" t="s">
        <v>31</v>
      </c>
      <c r="H992" s="46" t="s">
        <v>29</v>
      </c>
      <c r="I992" s="47" t="s">
        <v>30</v>
      </c>
      <c r="J992" s="15" t="s">
        <v>31</v>
      </c>
      <c r="K992" s="46" t="s">
        <v>29</v>
      </c>
      <c r="L992" s="47" t="s">
        <v>30</v>
      </c>
      <c r="M992" s="15" t="s">
        <v>31</v>
      </c>
      <c r="N992" s="30"/>
      <c r="O992" s="30"/>
      <c r="P992" s="30"/>
      <c r="Q992" s="30"/>
      <c r="R992" s="30"/>
      <c r="S992" s="30"/>
      <c r="T992" s="30"/>
    </row>
    <row r="993" spans="1:20">
      <c r="A993" s="85">
        <v>1</v>
      </c>
      <c r="B993" s="16" t="s">
        <v>43</v>
      </c>
      <c r="C993" s="16" t="s">
        <v>35</v>
      </c>
      <c r="D993" s="29">
        <v>40148</v>
      </c>
      <c r="E993" s="44">
        <v>321249</v>
      </c>
      <c r="F993" s="44">
        <v>22546</v>
      </c>
      <c r="G993" s="13">
        <f>IF(E993=0,0,F993*1000/E993)</f>
        <v>70.182319633679796</v>
      </c>
      <c r="H993" s="44">
        <v>95806</v>
      </c>
      <c r="I993" s="44">
        <v>5999</v>
      </c>
      <c r="J993" s="13">
        <f t="shared" ref="J993:J1005" si="124">IF(H993=0,0,I993*1000/H993)</f>
        <v>62.616120075986892</v>
      </c>
      <c r="K993" s="44">
        <v>94496</v>
      </c>
      <c r="L993" s="44">
        <v>6468</v>
      </c>
      <c r="M993" s="13">
        <f t="shared" ref="M993:M1005" si="125">IF(K993=0,0,L993*1000/K993)</f>
        <v>68.447341686420586</v>
      </c>
      <c r="N993" s="30"/>
      <c r="O993" s="30"/>
      <c r="P993" s="30"/>
      <c r="Q993" s="30"/>
      <c r="R993" s="30"/>
      <c r="S993" s="30"/>
      <c r="T993" s="30"/>
    </row>
    <row r="994" spans="1:20">
      <c r="A994" s="85">
        <v>2</v>
      </c>
      <c r="B994" s="16" t="s">
        <v>43</v>
      </c>
      <c r="C994" s="16" t="s">
        <v>35</v>
      </c>
      <c r="D994" s="29">
        <v>40179</v>
      </c>
      <c r="E994" s="44">
        <f>K1027</f>
        <v>322559</v>
      </c>
      <c r="F994" s="44">
        <f t="shared" ref="F994:F1005" si="126">L1027</f>
        <v>22077</v>
      </c>
      <c r="G994" s="13">
        <f t="shared" ref="G994:G1005" si="127">IF(E994=0,0,F994*1000/E994)</f>
        <v>68.443292544929761</v>
      </c>
      <c r="H994" s="44">
        <v>83659</v>
      </c>
      <c r="I994" s="44">
        <v>6553</v>
      </c>
      <c r="J994" s="13">
        <f t="shared" si="124"/>
        <v>78.329886802376308</v>
      </c>
      <c r="K994" s="44">
        <v>129296</v>
      </c>
      <c r="L994" s="44">
        <v>9113</v>
      </c>
      <c r="M994" s="13">
        <f t="shared" si="125"/>
        <v>70.481685434970913</v>
      </c>
      <c r="N994" s="30"/>
      <c r="O994" s="30"/>
      <c r="P994" s="30"/>
      <c r="Q994" s="30"/>
      <c r="R994" s="30"/>
      <c r="S994" s="30"/>
      <c r="T994" s="30"/>
    </row>
    <row r="995" spans="1:20">
      <c r="A995" s="85">
        <v>3</v>
      </c>
      <c r="B995" s="16" t="s">
        <v>43</v>
      </c>
      <c r="C995" s="16" t="s">
        <v>35</v>
      </c>
      <c r="D995" s="29">
        <v>40210</v>
      </c>
      <c r="E995" s="44">
        <f t="shared" ref="E995:E1005" si="128">K1028</f>
        <v>276922</v>
      </c>
      <c r="F995" s="44">
        <f t="shared" si="126"/>
        <v>19517</v>
      </c>
      <c r="G995" s="13">
        <f t="shared" si="127"/>
        <v>70.47832963794859</v>
      </c>
      <c r="H995" s="44">
        <v>69653</v>
      </c>
      <c r="I995" s="44">
        <f>6117+1</f>
        <v>6118</v>
      </c>
      <c r="J995" s="13">
        <f t="shared" si="124"/>
        <v>87.835412688613559</v>
      </c>
      <c r="K995" s="44">
        <v>67352</v>
      </c>
      <c r="L995" s="44">
        <v>4982</v>
      </c>
      <c r="M995" s="13">
        <f t="shared" si="125"/>
        <v>73.969592588193379</v>
      </c>
      <c r="N995" s="30"/>
      <c r="O995" s="30"/>
      <c r="P995" s="30"/>
      <c r="Q995" s="30"/>
      <c r="R995" s="30"/>
      <c r="S995" s="30"/>
      <c r="T995" s="30"/>
    </row>
    <row r="996" spans="1:20">
      <c r="A996" s="85">
        <v>4</v>
      </c>
      <c r="B996" s="16" t="s">
        <v>43</v>
      </c>
      <c r="C996" s="16" t="s">
        <v>35</v>
      </c>
      <c r="D996" s="29">
        <v>40238</v>
      </c>
      <c r="E996" s="44">
        <f t="shared" si="128"/>
        <v>279223</v>
      </c>
      <c r="F996" s="44">
        <f t="shared" si="126"/>
        <v>20653</v>
      </c>
      <c r="G996" s="13">
        <f t="shared" si="127"/>
        <v>73.965969852053732</v>
      </c>
      <c r="H996" s="44">
        <v>57599</v>
      </c>
      <c r="I996" s="44">
        <f>5207-1</f>
        <v>5206</v>
      </c>
      <c r="J996" s="13">
        <f t="shared" si="124"/>
        <v>90.38351360266671</v>
      </c>
      <c r="K996" s="44">
        <v>24711</v>
      </c>
      <c r="L996" s="44">
        <v>1890</v>
      </c>
      <c r="M996" s="13">
        <f t="shared" si="125"/>
        <v>76.484156853223254</v>
      </c>
      <c r="N996" s="30"/>
      <c r="O996" s="30"/>
      <c r="P996" s="30"/>
      <c r="Q996" s="30"/>
      <c r="R996" s="30"/>
      <c r="S996" s="30"/>
      <c r="T996" s="30"/>
    </row>
    <row r="997" spans="1:20">
      <c r="A997" s="85">
        <v>5</v>
      </c>
      <c r="B997" s="16" t="s">
        <v>43</v>
      </c>
      <c r="C997" s="16" t="s">
        <v>35</v>
      </c>
      <c r="D997" s="29">
        <v>40269</v>
      </c>
      <c r="E997" s="44">
        <f t="shared" si="128"/>
        <v>330638</v>
      </c>
      <c r="F997" s="44">
        <f t="shared" si="126"/>
        <v>25282</v>
      </c>
      <c r="G997" s="13">
        <f t="shared" si="127"/>
        <v>76.464290250969341</v>
      </c>
      <c r="H997" s="44">
        <v>56411</v>
      </c>
      <c r="I997" s="44">
        <f>5087+1</f>
        <v>5088</v>
      </c>
      <c r="J997" s="13">
        <f t="shared" si="124"/>
        <v>90.195174699969868</v>
      </c>
      <c r="K997" s="44">
        <v>48529</v>
      </c>
      <c r="L997" s="44">
        <v>3808</v>
      </c>
      <c r="M997" s="13">
        <f t="shared" si="125"/>
        <v>78.468544581590393</v>
      </c>
      <c r="N997" s="30"/>
      <c r="O997" s="30"/>
      <c r="P997" s="30"/>
      <c r="Q997" s="30"/>
      <c r="R997" s="30"/>
      <c r="S997" s="30"/>
      <c r="T997" s="30"/>
    </row>
    <row r="998" spans="1:20">
      <c r="A998" s="85">
        <v>6</v>
      </c>
      <c r="B998" s="16" t="s">
        <v>43</v>
      </c>
      <c r="C998" s="16" t="s">
        <v>35</v>
      </c>
      <c r="D998" s="29">
        <v>40299</v>
      </c>
      <c r="E998" s="44">
        <f t="shared" si="128"/>
        <v>338520</v>
      </c>
      <c r="F998" s="44">
        <f t="shared" si="126"/>
        <v>26562</v>
      </c>
      <c r="G998" s="13">
        <f t="shared" si="127"/>
        <v>78.46508330379298</v>
      </c>
      <c r="H998" s="44">
        <v>69260</v>
      </c>
      <c r="I998" s="44">
        <v>4915</v>
      </c>
      <c r="J998" s="13">
        <f t="shared" si="124"/>
        <v>70.964481663297718</v>
      </c>
      <c r="K998" s="44">
        <v>122461</v>
      </c>
      <c r="L998" s="44">
        <v>9453</v>
      </c>
      <c r="M998" s="13">
        <f t="shared" si="125"/>
        <v>77.191922326291632</v>
      </c>
      <c r="N998" s="30"/>
      <c r="O998" s="30"/>
      <c r="P998" s="30"/>
      <c r="Q998" s="30"/>
      <c r="R998" s="30"/>
      <c r="S998" s="30"/>
      <c r="T998" s="30"/>
    </row>
    <row r="999" spans="1:20">
      <c r="A999" s="85">
        <v>7</v>
      </c>
      <c r="B999" s="16" t="s">
        <v>43</v>
      </c>
      <c r="C999" s="16" t="s">
        <v>35</v>
      </c>
      <c r="D999" s="29">
        <v>40330</v>
      </c>
      <c r="E999" s="44">
        <f t="shared" si="128"/>
        <v>285319</v>
      </c>
      <c r="F999" s="44">
        <f t="shared" si="126"/>
        <v>22024</v>
      </c>
      <c r="G999" s="13">
        <f t="shared" si="127"/>
        <v>77.190793462755721</v>
      </c>
      <c r="H999" s="44">
        <v>69647</v>
      </c>
      <c r="I999" s="44">
        <v>7252</v>
      </c>
      <c r="J999" s="13">
        <f t="shared" si="124"/>
        <v>104.12508794348643</v>
      </c>
      <c r="K999" s="44">
        <v>129620</v>
      </c>
      <c r="L999" s="44">
        <v>10690</v>
      </c>
      <c r="M999" s="13">
        <f t="shared" si="125"/>
        <v>82.471840765313999</v>
      </c>
      <c r="N999" s="30"/>
      <c r="O999" s="30"/>
      <c r="P999" s="30"/>
      <c r="Q999" s="30"/>
      <c r="R999" s="30"/>
      <c r="S999" s="30"/>
      <c r="T999" s="30"/>
    </row>
    <row r="1000" spans="1:20">
      <c r="A1000" s="85">
        <v>8</v>
      </c>
      <c r="B1000" s="16" t="s">
        <v>43</v>
      </c>
      <c r="C1000" s="16" t="s">
        <v>35</v>
      </c>
      <c r="D1000" s="29">
        <v>40360</v>
      </c>
      <c r="E1000" s="44">
        <f t="shared" si="128"/>
        <v>225346</v>
      </c>
      <c r="F1000" s="44">
        <f t="shared" si="126"/>
        <v>18586</v>
      </c>
      <c r="G1000" s="13">
        <f t="shared" si="127"/>
        <v>82.477612205231068</v>
      </c>
      <c r="H1000" s="44">
        <v>118812</v>
      </c>
      <c r="I1000" s="44">
        <v>9467</v>
      </c>
      <c r="J1000" s="13">
        <f t="shared" si="124"/>
        <v>79.680503652829685</v>
      </c>
      <c r="K1000" s="44">
        <v>130003</v>
      </c>
      <c r="L1000" s="44">
        <v>10755</v>
      </c>
      <c r="M1000" s="13">
        <f t="shared" si="125"/>
        <v>82.728860103228385</v>
      </c>
      <c r="N1000" s="30"/>
      <c r="O1000" s="30"/>
      <c r="P1000" s="30"/>
      <c r="Q1000" s="30"/>
      <c r="R1000" s="30"/>
      <c r="S1000" s="30"/>
      <c r="T1000" s="30"/>
    </row>
    <row r="1001" spans="1:20">
      <c r="A1001" s="85">
        <v>9</v>
      </c>
      <c r="B1001" s="16" t="s">
        <v>43</v>
      </c>
      <c r="C1001" s="16" t="s">
        <v>35</v>
      </c>
      <c r="D1001" s="29">
        <v>40391</v>
      </c>
      <c r="E1001" s="44">
        <f t="shared" si="128"/>
        <v>214155</v>
      </c>
      <c r="F1001" s="44">
        <f t="shared" si="126"/>
        <v>17298</v>
      </c>
      <c r="G1001" s="13">
        <f t="shared" si="127"/>
        <v>80.773271695734394</v>
      </c>
      <c r="H1001" s="44">
        <v>135494</v>
      </c>
      <c r="I1001" s="44">
        <v>9984</v>
      </c>
      <c r="J1001" s="13">
        <f t="shared" si="124"/>
        <v>73.685919671719788</v>
      </c>
      <c r="K1001" s="44">
        <v>148822</v>
      </c>
      <c r="L1001" s="44">
        <v>11614</v>
      </c>
      <c r="M1001" s="13">
        <f t="shared" si="125"/>
        <v>78.039537165204067</v>
      </c>
      <c r="N1001" s="30"/>
      <c r="O1001" s="30"/>
      <c r="P1001" s="30"/>
      <c r="Q1001" s="30"/>
      <c r="R1001" s="30"/>
      <c r="S1001" s="30"/>
      <c r="T1001" s="30"/>
    </row>
    <row r="1002" spans="1:20">
      <c r="A1002" s="85">
        <v>10</v>
      </c>
      <c r="B1002" s="16" t="s">
        <v>43</v>
      </c>
      <c r="C1002" s="16" t="s">
        <v>35</v>
      </c>
      <c r="D1002" s="29">
        <v>40422</v>
      </c>
      <c r="E1002" s="44">
        <f t="shared" si="128"/>
        <v>200827</v>
      </c>
      <c r="F1002" s="44">
        <f t="shared" si="126"/>
        <v>15668</v>
      </c>
      <c r="G1002" s="13">
        <f t="shared" si="127"/>
        <v>78.017398059025922</v>
      </c>
      <c r="H1002" s="44">
        <v>142658</v>
      </c>
      <c r="I1002" s="44">
        <v>11610</v>
      </c>
      <c r="J1002" s="13">
        <f t="shared" si="124"/>
        <v>81.383448527246983</v>
      </c>
      <c r="K1002" s="44">
        <v>137390</v>
      </c>
      <c r="L1002" s="44">
        <v>10910</v>
      </c>
      <c r="M1002" s="13">
        <f t="shared" si="125"/>
        <v>79.408981730839216</v>
      </c>
      <c r="N1002" s="30"/>
      <c r="O1002" s="30"/>
      <c r="P1002" s="30"/>
      <c r="Q1002" s="30"/>
      <c r="R1002" s="30"/>
      <c r="S1002" s="30"/>
      <c r="T1002" s="30"/>
    </row>
    <row r="1003" spans="1:20">
      <c r="A1003" s="85">
        <v>11</v>
      </c>
      <c r="B1003" s="16" t="s">
        <v>43</v>
      </c>
      <c r="C1003" s="16" t="s">
        <v>35</v>
      </c>
      <c r="D1003" s="29">
        <v>40452</v>
      </c>
      <c r="E1003" s="44">
        <f t="shared" si="128"/>
        <v>213608</v>
      </c>
      <c r="F1003" s="44">
        <f t="shared" si="126"/>
        <v>16964</v>
      </c>
      <c r="G1003" s="13">
        <f t="shared" si="127"/>
        <v>79.416501254634653</v>
      </c>
      <c r="H1003" s="44">
        <v>90213</v>
      </c>
      <c r="I1003" s="44">
        <v>6852</v>
      </c>
      <c r="J1003" s="13">
        <f t="shared" si="124"/>
        <v>75.953576535532576</v>
      </c>
      <c r="K1003" s="44">
        <v>128814</v>
      </c>
      <c r="L1003" s="44">
        <v>10097</v>
      </c>
      <c r="M1003" s="13">
        <f t="shared" si="125"/>
        <v>78.384337106215156</v>
      </c>
      <c r="N1003" s="30"/>
      <c r="O1003" s="30"/>
      <c r="P1003" s="30"/>
      <c r="Q1003" s="30"/>
      <c r="R1003" s="30"/>
      <c r="S1003" s="30"/>
      <c r="T1003" s="30"/>
    </row>
    <row r="1004" spans="1:20">
      <c r="A1004" s="85">
        <v>12</v>
      </c>
      <c r="B1004" s="16" t="s">
        <v>43</v>
      </c>
      <c r="C1004" s="16" t="s">
        <v>35</v>
      </c>
      <c r="D1004" s="29">
        <v>40483</v>
      </c>
      <c r="E1004" s="44">
        <f t="shared" si="128"/>
        <v>175007</v>
      </c>
      <c r="F1004" s="44">
        <f t="shared" si="126"/>
        <v>13719</v>
      </c>
      <c r="G1004" s="13">
        <f t="shared" si="127"/>
        <v>78.391150068282982</v>
      </c>
      <c r="H1004" s="44">
        <v>111449</v>
      </c>
      <c r="I1004" s="44">
        <v>8060</v>
      </c>
      <c r="J1004" s="13">
        <f t="shared" si="124"/>
        <v>72.320074652980281</v>
      </c>
      <c r="K1004" s="44">
        <v>116931</v>
      </c>
      <c r="L1004" s="44">
        <v>8890</v>
      </c>
      <c r="M1004" s="13">
        <f t="shared" si="125"/>
        <v>76.027742856898513</v>
      </c>
      <c r="N1004" s="30"/>
      <c r="O1004" s="30"/>
      <c r="P1004" s="30"/>
      <c r="Q1004" s="30"/>
      <c r="R1004" s="30"/>
      <c r="S1004" s="30"/>
      <c r="T1004" s="30"/>
    </row>
    <row r="1005" spans="1:20">
      <c r="A1005" s="85">
        <v>13</v>
      </c>
      <c r="B1005" s="16" t="s">
        <v>43</v>
      </c>
      <c r="C1005" s="16" t="s">
        <v>35</v>
      </c>
      <c r="D1005" s="29">
        <v>40513</v>
      </c>
      <c r="E1005" s="44">
        <f t="shared" si="128"/>
        <v>169525</v>
      </c>
      <c r="F1005" s="44">
        <f t="shared" si="126"/>
        <v>12889</v>
      </c>
      <c r="G1005" s="13">
        <f t="shared" si="127"/>
        <v>76.030084058398472</v>
      </c>
      <c r="H1005" s="44">
        <v>121886</v>
      </c>
      <c r="I1005" s="44">
        <v>10004</v>
      </c>
      <c r="J1005" s="13">
        <f t="shared" si="124"/>
        <v>82.07669461628079</v>
      </c>
      <c r="K1005" s="44">
        <v>114481</v>
      </c>
      <c r="L1005" s="44">
        <v>8993</v>
      </c>
      <c r="M1005" s="13">
        <f t="shared" si="125"/>
        <v>78.55451996401149</v>
      </c>
      <c r="N1005" s="30"/>
      <c r="O1005" s="30"/>
      <c r="P1005" s="30"/>
      <c r="Q1005" s="30"/>
      <c r="R1005" s="30"/>
      <c r="S1005" s="30"/>
      <c r="T1005" s="30"/>
    </row>
    <row r="1006" spans="1:20">
      <c r="N1006" s="30"/>
      <c r="O1006" s="30"/>
      <c r="P1006" s="30"/>
      <c r="Q1006" s="30"/>
      <c r="R1006" s="30"/>
      <c r="S1006" s="30"/>
      <c r="T1006" s="30"/>
    </row>
    <row r="1007" spans="1:20">
      <c r="N1007" s="30"/>
      <c r="O1007" s="30"/>
      <c r="P1007" s="30"/>
      <c r="Q1007" s="30"/>
      <c r="R1007" s="30"/>
      <c r="S1007" s="30"/>
      <c r="T1007" s="30"/>
    </row>
    <row r="1008" spans="1:20">
      <c r="N1008" s="30"/>
      <c r="O1008" s="30"/>
      <c r="P1008" s="30"/>
      <c r="Q1008" s="30"/>
      <c r="R1008" s="30"/>
      <c r="S1008" s="30"/>
      <c r="T1008" s="30"/>
    </row>
    <row r="1009" spans="1:20">
      <c r="N1009" s="30"/>
      <c r="O1009" s="30"/>
      <c r="P1009" s="30"/>
      <c r="Q1009" s="30"/>
      <c r="R1009" s="30"/>
      <c r="S1009" s="30"/>
      <c r="T1009" s="30"/>
    </row>
    <row r="1010" spans="1:20">
      <c r="N1010" s="30"/>
      <c r="O1010" s="30"/>
      <c r="P1010" s="30"/>
      <c r="Q1010" s="30"/>
      <c r="R1010" s="30"/>
      <c r="S1010" s="30"/>
      <c r="T1010" s="30"/>
    </row>
    <row r="1011" spans="1:20">
      <c r="N1011" s="30"/>
      <c r="O1011" s="30"/>
      <c r="P1011" s="30"/>
      <c r="Q1011" s="30"/>
      <c r="R1011" s="30"/>
      <c r="S1011" s="30"/>
      <c r="T1011" s="30"/>
    </row>
    <row r="1012" spans="1:20">
      <c r="N1012" s="30"/>
      <c r="O1012" s="30"/>
      <c r="P1012" s="30"/>
      <c r="Q1012" s="30"/>
      <c r="R1012" s="30"/>
      <c r="S1012" s="30"/>
      <c r="T1012" s="30"/>
    </row>
    <row r="1013" spans="1:20">
      <c r="N1013" s="30"/>
      <c r="O1013" s="30"/>
      <c r="P1013" s="30"/>
      <c r="Q1013" s="30"/>
      <c r="R1013" s="30"/>
      <c r="S1013" s="30"/>
      <c r="T1013" s="30"/>
    </row>
    <row r="1014" spans="1:20">
      <c r="A1014" s="80" t="s">
        <v>32</v>
      </c>
      <c r="B1014" s="9"/>
      <c r="C1014" s="10"/>
      <c r="D1014" s="11"/>
      <c r="E1014" s="40"/>
      <c r="F1014" s="40"/>
      <c r="G1014" s="9"/>
      <c r="H1014" s="40"/>
      <c r="I1014" s="40"/>
      <c r="J1014" s="9"/>
      <c r="K1014" s="40"/>
      <c r="L1014" s="40"/>
      <c r="M1014" s="12" t="s">
        <v>33</v>
      </c>
      <c r="N1014" s="30"/>
      <c r="O1014" s="30"/>
      <c r="P1014" s="30"/>
      <c r="Q1014" s="30"/>
      <c r="R1014" s="30"/>
      <c r="S1014" s="30"/>
      <c r="T1014" s="30"/>
    </row>
    <row r="1015" spans="1:20">
      <c r="A1015" s="79" t="s">
        <v>0</v>
      </c>
      <c r="B1015" s="14"/>
      <c r="C1015" s="15"/>
      <c r="D1015" s="7"/>
      <c r="E1015" s="39"/>
      <c r="F1015" s="39" t="s">
        <v>1</v>
      </c>
      <c r="G1015" s="14"/>
      <c r="H1015" s="39"/>
      <c r="I1015" s="39"/>
      <c r="J1015" s="14"/>
      <c r="K1015" s="39"/>
      <c r="L1015" s="39" t="s">
        <v>154</v>
      </c>
      <c r="M1015" s="14"/>
      <c r="N1015" s="30"/>
      <c r="O1015" s="30"/>
      <c r="P1015" s="30"/>
      <c r="Q1015" s="30"/>
      <c r="R1015" s="30"/>
      <c r="S1015" s="30"/>
      <c r="T1015" s="30"/>
    </row>
    <row r="1016" spans="1:20">
      <c r="A1016" s="80" t="s">
        <v>2</v>
      </c>
      <c r="B1016" s="9"/>
      <c r="C1016" s="9"/>
      <c r="D1016" s="9"/>
      <c r="E1016" s="40"/>
      <c r="F1016" s="87" t="s">
        <v>3</v>
      </c>
      <c r="G1016" s="87"/>
      <c r="H1016" s="87"/>
      <c r="I1016" s="87"/>
      <c r="J1016" s="9" t="s">
        <v>4</v>
      </c>
      <c r="K1016" s="40"/>
      <c r="L1016" s="40"/>
      <c r="M1016" s="9"/>
      <c r="N1016" s="30"/>
      <c r="O1016" s="30"/>
      <c r="P1016" s="30"/>
      <c r="Q1016" s="30"/>
      <c r="R1016" s="30"/>
      <c r="S1016" s="30"/>
      <c r="T1016" s="30"/>
    </row>
    <row r="1017" spans="1:20">
      <c r="A1017" s="81"/>
      <c r="B1017" s="1"/>
      <c r="C1017" s="1"/>
      <c r="D1017" s="1"/>
      <c r="E1017" s="41"/>
      <c r="F1017" s="88"/>
      <c r="G1017" s="88"/>
      <c r="H1017" s="88"/>
      <c r="I1017" s="88"/>
      <c r="J1017" s="14"/>
      <c r="K1017" s="41" t="s">
        <v>5</v>
      </c>
      <c r="L1017" s="41"/>
      <c r="M1017" s="1"/>
      <c r="N1017" s="30"/>
      <c r="O1017" s="30"/>
      <c r="P1017" s="30"/>
      <c r="Q1017" s="30"/>
      <c r="R1017" s="30"/>
      <c r="S1017" s="30"/>
      <c r="T1017" s="30"/>
    </row>
    <row r="1018" spans="1:20">
      <c r="A1018" s="81" t="s">
        <v>54</v>
      </c>
      <c r="B1018" s="1"/>
      <c r="C1018" s="77"/>
      <c r="D1018" s="2"/>
      <c r="E1018" s="41"/>
      <c r="F1018" s="88"/>
      <c r="G1018" s="88"/>
      <c r="H1018" s="88"/>
      <c r="I1018" s="88"/>
      <c r="J1018" s="14"/>
      <c r="K1018" s="41" t="s">
        <v>6</v>
      </c>
      <c r="L1018" s="41"/>
      <c r="M1018" s="1"/>
      <c r="N1018" s="30"/>
      <c r="O1018" s="30"/>
      <c r="P1018" s="30"/>
      <c r="Q1018" s="30"/>
      <c r="R1018" s="30"/>
      <c r="S1018" s="30"/>
      <c r="T1018" s="30"/>
    </row>
    <row r="1019" spans="1:20">
      <c r="A1019" s="81"/>
      <c r="B1019" s="1"/>
      <c r="C1019" s="77"/>
      <c r="D1019" s="2"/>
      <c r="E1019" s="41"/>
      <c r="F1019" s="88"/>
      <c r="G1019" s="88"/>
      <c r="H1019" s="88"/>
      <c r="I1019" s="88"/>
      <c r="J1019" s="15" t="s">
        <v>40</v>
      </c>
      <c r="K1019" s="41" t="s">
        <v>55</v>
      </c>
      <c r="L1019" s="41"/>
      <c r="M1019" s="1"/>
      <c r="N1019" s="30"/>
      <c r="O1019" s="30"/>
      <c r="P1019" s="30"/>
      <c r="Q1019" s="30"/>
      <c r="R1019" s="30"/>
      <c r="S1019" s="30"/>
      <c r="T1019" s="30"/>
    </row>
    <row r="1020" spans="1:20">
      <c r="A1020" s="79" t="s">
        <v>53</v>
      </c>
      <c r="B1020" s="14"/>
      <c r="C1020" s="15"/>
      <c r="D1020" s="7"/>
      <c r="E1020" s="39"/>
      <c r="F1020" s="89"/>
      <c r="G1020" s="89"/>
      <c r="H1020" s="89"/>
      <c r="I1020" s="89"/>
      <c r="J1020" s="3" t="s">
        <v>158</v>
      </c>
      <c r="K1020" s="39"/>
      <c r="L1020" s="39"/>
      <c r="M1020" s="14"/>
      <c r="N1020" s="30"/>
      <c r="O1020" s="30"/>
      <c r="P1020" s="30"/>
      <c r="Q1020" s="30"/>
      <c r="R1020" s="30"/>
      <c r="S1020" s="30"/>
      <c r="T1020" s="30"/>
    </row>
    <row r="1021" spans="1:20">
      <c r="A1021" s="80"/>
      <c r="B1021" s="9"/>
      <c r="C1021" s="10"/>
      <c r="D1021" s="11"/>
      <c r="E1021" s="40"/>
      <c r="F1021" s="42"/>
      <c r="G1021" s="4"/>
      <c r="H1021" s="42"/>
      <c r="I1021" s="42"/>
      <c r="J1021" s="9"/>
      <c r="K1021" s="40"/>
      <c r="L1021" s="40"/>
      <c r="M1021" s="9"/>
      <c r="N1021" s="30"/>
      <c r="O1021" s="30"/>
      <c r="P1021" s="30"/>
      <c r="Q1021" s="30"/>
      <c r="R1021" s="30"/>
      <c r="S1021" s="30"/>
      <c r="T1021" s="30"/>
    </row>
    <row r="1022" spans="1:20">
      <c r="A1022" s="82" t="s">
        <v>7</v>
      </c>
      <c r="B1022" s="5" t="s">
        <v>8</v>
      </c>
      <c r="C1022" s="5" t="s">
        <v>9</v>
      </c>
      <c r="D1022" s="5" t="s">
        <v>10</v>
      </c>
      <c r="E1022" s="43" t="s">
        <v>11</v>
      </c>
      <c r="F1022" s="43" t="s">
        <v>12</v>
      </c>
      <c r="G1022" s="5" t="s">
        <v>13</v>
      </c>
      <c r="H1022" s="43" t="s">
        <v>14</v>
      </c>
      <c r="I1022" s="43" t="s">
        <v>15</v>
      </c>
      <c r="J1022" s="5" t="s">
        <v>16</v>
      </c>
      <c r="K1022" s="43" t="s">
        <v>17</v>
      </c>
      <c r="L1022" s="43" t="s">
        <v>18</v>
      </c>
      <c r="M1022" s="5" t="s">
        <v>19</v>
      </c>
      <c r="N1022" s="30"/>
      <c r="O1022" s="30"/>
      <c r="P1022" s="30"/>
      <c r="Q1022" s="30"/>
      <c r="R1022" s="30"/>
      <c r="S1022" s="30"/>
      <c r="T1022" s="30"/>
    </row>
    <row r="1023" spans="1:20">
      <c r="B1023" s="77"/>
      <c r="D1023" s="17"/>
      <c r="E1023" s="44"/>
      <c r="F1023" s="44"/>
      <c r="G1023" s="16"/>
      <c r="H1023" s="44"/>
      <c r="I1023" s="44"/>
      <c r="J1023" s="16"/>
      <c r="K1023" s="44"/>
      <c r="L1023" s="44"/>
      <c r="M1023" s="16"/>
      <c r="N1023" s="30"/>
      <c r="O1023" s="30"/>
      <c r="P1023" s="30"/>
      <c r="Q1023" s="30"/>
      <c r="R1023" s="30"/>
      <c r="S1023" s="30"/>
      <c r="T1023" s="30"/>
    </row>
    <row r="1024" spans="1:20">
      <c r="B1024" s="16"/>
      <c r="E1024" s="90" t="s">
        <v>37</v>
      </c>
      <c r="F1024" s="90"/>
      <c r="G1024" s="90"/>
      <c r="H1024" s="90" t="s">
        <v>38</v>
      </c>
      <c r="I1024" s="90"/>
      <c r="J1024" s="90"/>
      <c r="K1024" s="90" t="s">
        <v>39</v>
      </c>
      <c r="L1024" s="90"/>
      <c r="M1024" s="90"/>
      <c r="N1024" s="30"/>
      <c r="O1024" s="30"/>
      <c r="P1024" s="30"/>
      <c r="Q1024" s="30"/>
      <c r="R1024" s="30"/>
      <c r="S1024" s="30"/>
      <c r="T1024" s="30"/>
    </row>
    <row r="1025" spans="1:20">
      <c r="B1025" s="16"/>
      <c r="E1025" s="45" t="s">
        <v>23</v>
      </c>
      <c r="F1025" s="45"/>
      <c r="G1025" s="6"/>
      <c r="H1025" s="45" t="s">
        <v>24</v>
      </c>
      <c r="I1025" s="45"/>
      <c r="J1025" s="6"/>
      <c r="K1025" s="45" t="s">
        <v>24</v>
      </c>
      <c r="L1025" s="45"/>
      <c r="M1025" s="6"/>
      <c r="N1025" s="30"/>
      <c r="O1025" s="30"/>
      <c r="P1025" s="30"/>
      <c r="Q1025" s="30"/>
      <c r="R1025" s="30"/>
      <c r="S1025" s="30"/>
      <c r="T1025" s="30"/>
    </row>
    <row r="1026" spans="1:20" ht="24.75">
      <c r="A1026" s="84" t="s">
        <v>25</v>
      </c>
      <c r="B1026" s="15" t="s">
        <v>26</v>
      </c>
      <c r="C1026" s="15" t="s">
        <v>27</v>
      </c>
      <c r="D1026" s="7" t="s">
        <v>28</v>
      </c>
      <c r="E1026" s="46" t="s">
        <v>29</v>
      </c>
      <c r="F1026" s="47" t="s">
        <v>30</v>
      </c>
      <c r="G1026" s="15" t="s">
        <v>31</v>
      </c>
      <c r="H1026" s="46" t="s">
        <v>29</v>
      </c>
      <c r="I1026" s="47" t="s">
        <v>30</v>
      </c>
      <c r="J1026" s="15" t="s">
        <v>31</v>
      </c>
      <c r="K1026" s="46" t="s">
        <v>29</v>
      </c>
      <c r="L1026" s="47" t="s">
        <v>30</v>
      </c>
      <c r="M1026" s="15" t="s">
        <v>31</v>
      </c>
      <c r="N1026" s="30"/>
      <c r="O1026" s="30"/>
      <c r="P1026" s="30"/>
      <c r="Q1026" s="30"/>
      <c r="R1026" s="30"/>
      <c r="S1026" s="30"/>
      <c r="T1026" s="30"/>
    </row>
    <row r="1027" spans="1:20">
      <c r="A1027" s="85">
        <v>1</v>
      </c>
      <c r="B1027" s="16" t="s">
        <v>43</v>
      </c>
      <c r="C1027" s="16" t="s">
        <v>35</v>
      </c>
      <c r="D1027" s="29">
        <v>40148</v>
      </c>
      <c r="E1027" s="44">
        <v>0</v>
      </c>
      <c r="F1027" s="44">
        <v>0</v>
      </c>
      <c r="G1027" s="13">
        <f t="shared" ref="G1027:G1039" si="129">IF(E1027=0,0,F1027*1000/E1027)</f>
        <v>0</v>
      </c>
      <c r="H1027" s="44">
        <v>0</v>
      </c>
      <c r="I1027" s="44">
        <v>0</v>
      </c>
      <c r="J1027" s="13">
        <f t="shared" ref="J1027:J1039" si="130">IF(H1027=0,0,I1027*1000/H1027)</f>
        <v>0</v>
      </c>
      <c r="K1027" s="44">
        <f>E993+H993-K993-E1027+H1027</f>
        <v>322559</v>
      </c>
      <c r="L1027" s="44">
        <f>F993+I993-L993-F1027+I1027</f>
        <v>22077</v>
      </c>
      <c r="M1027" s="13">
        <f t="shared" ref="M1027:M1039" si="131">IF(K1027=0,0,L1027*1000/K1027)</f>
        <v>68.443292544929761</v>
      </c>
      <c r="N1027" s="30"/>
      <c r="O1027" s="30"/>
      <c r="P1027" s="30"/>
      <c r="Q1027" s="30"/>
      <c r="R1027" s="30"/>
      <c r="S1027" s="30"/>
      <c r="T1027" s="30"/>
    </row>
    <row r="1028" spans="1:20">
      <c r="A1028" s="85">
        <v>2</v>
      </c>
      <c r="B1028" s="16" t="s">
        <v>43</v>
      </c>
      <c r="C1028" s="16" t="s">
        <v>35</v>
      </c>
      <c r="D1028" s="29">
        <v>40179</v>
      </c>
      <c r="E1028" s="44">
        <v>0</v>
      </c>
      <c r="F1028" s="44">
        <v>0</v>
      </c>
      <c r="G1028" s="13">
        <f t="shared" si="129"/>
        <v>0</v>
      </c>
      <c r="H1028" s="44">
        <v>0</v>
      </c>
      <c r="I1028" s="44">
        <v>0</v>
      </c>
      <c r="J1028" s="13">
        <f t="shared" si="130"/>
        <v>0</v>
      </c>
      <c r="K1028" s="44">
        <f>E994+H994-K994-E1028+H1028</f>
        <v>276922</v>
      </c>
      <c r="L1028" s="44">
        <f>F994+I994-L994-F1028+I1028</f>
        <v>19517</v>
      </c>
      <c r="M1028" s="13">
        <f t="shared" si="131"/>
        <v>70.47832963794859</v>
      </c>
      <c r="N1028" s="30"/>
      <c r="O1028" s="30"/>
      <c r="P1028" s="30"/>
      <c r="Q1028" s="30"/>
      <c r="R1028" s="30"/>
      <c r="S1028" s="30"/>
      <c r="T1028" s="30"/>
    </row>
    <row r="1029" spans="1:20">
      <c r="A1029" s="85">
        <v>3</v>
      </c>
      <c r="B1029" s="16" t="s">
        <v>43</v>
      </c>
      <c r="C1029" s="16" t="s">
        <v>35</v>
      </c>
      <c r="D1029" s="29">
        <v>40210</v>
      </c>
      <c r="E1029" s="44">
        <v>0</v>
      </c>
      <c r="F1029" s="44">
        <v>0</v>
      </c>
      <c r="G1029" s="13">
        <f t="shared" si="129"/>
        <v>0</v>
      </c>
      <c r="H1029" s="44">
        <v>0</v>
      </c>
      <c r="I1029" s="44">
        <v>0</v>
      </c>
      <c r="J1029" s="13">
        <f t="shared" si="130"/>
        <v>0</v>
      </c>
      <c r="K1029" s="44">
        <f t="shared" ref="K1029:K1039" si="132">E995+H995-K995-E1029+H1029</f>
        <v>279223</v>
      </c>
      <c r="L1029" s="44">
        <f>F995+I995-L995-F1029+I1029</f>
        <v>20653</v>
      </c>
      <c r="M1029" s="13">
        <f t="shared" si="131"/>
        <v>73.965969852053732</v>
      </c>
      <c r="N1029" s="30"/>
      <c r="O1029" s="30"/>
      <c r="P1029" s="30"/>
      <c r="Q1029" s="30"/>
      <c r="R1029" s="30"/>
      <c r="S1029" s="30"/>
      <c r="T1029" s="30"/>
    </row>
    <row r="1030" spans="1:20">
      <c r="A1030" s="85">
        <v>4</v>
      </c>
      <c r="B1030" s="16" t="s">
        <v>43</v>
      </c>
      <c r="C1030" s="16" t="s">
        <v>35</v>
      </c>
      <c r="D1030" s="29">
        <v>40238</v>
      </c>
      <c r="E1030" s="44">
        <v>-18527</v>
      </c>
      <c r="F1030" s="44">
        <v>-1313</v>
      </c>
      <c r="G1030" s="13">
        <f t="shared" si="129"/>
        <v>70.86954174987855</v>
      </c>
      <c r="H1030" s="44">
        <v>0</v>
      </c>
      <c r="I1030" s="44">
        <v>0</v>
      </c>
      <c r="J1030" s="13">
        <f t="shared" si="130"/>
        <v>0</v>
      </c>
      <c r="K1030" s="44">
        <f t="shared" si="132"/>
        <v>330638</v>
      </c>
      <c r="L1030" s="44">
        <f>F996+I996-L996-F1030+I1030</f>
        <v>25282</v>
      </c>
      <c r="M1030" s="13">
        <f t="shared" si="131"/>
        <v>76.464290250969341</v>
      </c>
      <c r="N1030" s="30"/>
      <c r="O1030" s="30"/>
      <c r="P1030" s="30"/>
      <c r="Q1030" s="30"/>
      <c r="R1030" s="30"/>
      <c r="S1030" s="30"/>
      <c r="T1030" s="30"/>
    </row>
    <row r="1031" spans="1:20">
      <c r="A1031" s="85">
        <v>5</v>
      </c>
      <c r="B1031" s="16" t="s">
        <v>43</v>
      </c>
      <c r="C1031" s="16" t="s">
        <v>35</v>
      </c>
      <c r="D1031" s="29">
        <v>40269</v>
      </c>
      <c r="E1031" s="44">
        <v>0</v>
      </c>
      <c r="F1031" s="44">
        <v>0</v>
      </c>
      <c r="G1031" s="13">
        <f t="shared" si="129"/>
        <v>0</v>
      </c>
      <c r="H1031" s="44">
        <v>0</v>
      </c>
      <c r="I1031" s="44">
        <v>0</v>
      </c>
      <c r="J1031" s="13">
        <f t="shared" si="130"/>
        <v>0</v>
      </c>
      <c r="K1031" s="44">
        <f t="shared" si="132"/>
        <v>338520</v>
      </c>
      <c r="L1031" s="44">
        <f>F997+I997-L997-F1031+I1031</f>
        <v>26562</v>
      </c>
      <c r="M1031" s="13">
        <f t="shared" si="131"/>
        <v>78.46508330379298</v>
      </c>
      <c r="N1031" s="30"/>
      <c r="O1031" s="30"/>
      <c r="P1031" s="30"/>
      <c r="Q1031" s="30"/>
      <c r="R1031" s="30"/>
      <c r="S1031" s="30"/>
      <c r="T1031" s="30"/>
    </row>
    <row r="1032" spans="1:20">
      <c r="A1032" s="85">
        <v>6</v>
      </c>
      <c r="B1032" s="16" t="s">
        <v>43</v>
      </c>
      <c r="C1032" s="16" t="s">
        <v>35</v>
      </c>
      <c r="D1032" s="29">
        <v>40299</v>
      </c>
      <c r="E1032" s="44">
        <v>0</v>
      </c>
      <c r="F1032" s="44">
        <v>0</v>
      </c>
      <c r="G1032" s="13">
        <f t="shared" si="129"/>
        <v>0</v>
      </c>
      <c r="H1032" s="44">
        <v>0</v>
      </c>
      <c r="I1032" s="44">
        <v>0</v>
      </c>
      <c r="J1032" s="13">
        <f t="shared" si="130"/>
        <v>0</v>
      </c>
      <c r="K1032" s="44">
        <f t="shared" si="132"/>
        <v>285319</v>
      </c>
      <c r="L1032" s="44">
        <f t="shared" ref="L1032:L1039" si="133">F998+I998-L998-F1032+I1032</f>
        <v>22024</v>
      </c>
      <c r="M1032" s="13">
        <f t="shared" si="131"/>
        <v>77.190793462755721</v>
      </c>
      <c r="N1032" s="30"/>
      <c r="O1032" s="30"/>
      <c r="P1032" s="30"/>
      <c r="Q1032" s="30"/>
      <c r="R1032" s="30"/>
      <c r="S1032" s="30"/>
      <c r="T1032" s="30"/>
    </row>
    <row r="1033" spans="1:20">
      <c r="A1033" s="85">
        <v>7</v>
      </c>
      <c r="B1033" s="16" t="s">
        <v>43</v>
      </c>
      <c r="C1033" s="16" t="s">
        <v>35</v>
      </c>
      <c r="D1033" s="29">
        <v>40330</v>
      </c>
      <c r="E1033" s="44">
        <v>0</v>
      </c>
      <c r="F1033" s="44">
        <v>0</v>
      </c>
      <c r="G1033" s="13">
        <f t="shared" si="129"/>
        <v>0</v>
      </c>
      <c r="H1033" s="44">
        <v>0</v>
      </c>
      <c r="I1033" s="44">
        <v>0</v>
      </c>
      <c r="J1033" s="13">
        <f t="shared" si="130"/>
        <v>0</v>
      </c>
      <c r="K1033" s="44">
        <f t="shared" si="132"/>
        <v>225346</v>
      </c>
      <c r="L1033" s="44">
        <f t="shared" si="133"/>
        <v>18586</v>
      </c>
      <c r="M1033" s="13">
        <f t="shared" si="131"/>
        <v>82.477612205231068</v>
      </c>
      <c r="N1033" s="30"/>
      <c r="O1033" s="30"/>
      <c r="P1033" s="30"/>
      <c r="Q1033" s="30"/>
      <c r="R1033" s="30"/>
      <c r="S1033" s="30"/>
      <c r="T1033" s="30"/>
    </row>
    <row r="1034" spans="1:20">
      <c r="A1034" s="85">
        <v>8</v>
      </c>
      <c r="B1034" s="16" t="s">
        <v>43</v>
      </c>
      <c r="C1034" s="16" t="s">
        <v>35</v>
      </c>
      <c r="D1034" s="29">
        <v>40360</v>
      </c>
      <c r="E1034" s="44">
        <v>0</v>
      </c>
      <c r="F1034" s="44">
        <v>0</v>
      </c>
      <c r="G1034" s="13">
        <f t="shared" si="129"/>
        <v>0</v>
      </c>
      <c r="H1034" s="44">
        <v>0</v>
      </c>
      <c r="I1034" s="44">
        <v>0</v>
      </c>
      <c r="J1034" s="13">
        <f t="shared" si="130"/>
        <v>0</v>
      </c>
      <c r="K1034" s="44">
        <f t="shared" si="132"/>
        <v>214155</v>
      </c>
      <c r="L1034" s="44">
        <f t="shared" si="133"/>
        <v>17298</v>
      </c>
      <c r="M1034" s="13">
        <f t="shared" si="131"/>
        <v>80.773271695734394</v>
      </c>
      <c r="N1034" s="30"/>
      <c r="O1034" s="30"/>
      <c r="P1034" s="30"/>
      <c r="Q1034" s="30"/>
      <c r="R1034" s="30"/>
      <c r="S1034" s="30"/>
      <c r="T1034" s="30"/>
    </row>
    <row r="1035" spans="1:20">
      <c r="A1035" s="85">
        <v>9</v>
      </c>
      <c r="B1035" s="16" t="s">
        <v>43</v>
      </c>
      <c r="C1035" s="16" t="s">
        <v>35</v>
      </c>
      <c r="D1035" s="29">
        <v>40391</v>
      </c>
      <c r="E1035" s="44">
        <v>0</v>
      </c>
      <c r="F1035" s="44">
        <v>0</v>
      </c>
      <c r="G1035" s="13">
        <f t="shared" si="129"/>
        <v>0</v>
      </c>
      <c r="H1035" s="44">
        <v>0</v>
      </c>
      <c r="I1035" s="44">
        <v>0</v>
      </c>
      <c r="J1035" s="13">
        <f t="shared" si="130"/>
        <v>0</v>
      </c>
      <c r="K1035" s="44">
        <f t="shared" si="132"/>
        <v>200827</v>
      </c>
      <c r="L1035" s="44">
        <f t="shared" si="133"/>
        <v>15668</v>
      </c>
      <c r="M1035" s="13">
        <f t="shared" si="131"/>
        <v>78.017398059025922</v>
      </c>
      <c r="N1035" s="30"/>
      <c r="O1035" s="30"/>
      <c r="P1035" s="30"/>
      <c r="Q1035" s="30"/>
      <c r="R1035" s="30"/>
      <c r="S1035" s="30"/>
      <c r="T1035" s="30"/>
    </row>
    <row r="1036" spans="1:20">
      <c r="A1036" s="85">
        <v>10</v>
      </c>
      <c r="B1036" s="16" t="s">
        <v>43</v>
      </c>
      <c r="C1036" s="16" t="s">
        <v>35</v>
      </c>
      <c r="D1036" s="29">
        <v>40422</v>
      </c>
      <c r="E1036" s="44">
        <v>-7513</v>
      </c>
      <c r="F1036" s="44">
        <v>-596</v>
      </c>
      <c r="G1036" s="13">
        <f t="shared" si="129"/>
        <v>79.329162784506849</v>
      </c>
      <c r="H1036" s="44">
        <v>0</v>
      </c>
      <c r="I1036" s="44">
        <v>0</v>
      </c>
      <c r="J1036" s="13">
        <f t="shared" si="130"/>
        <v>0</v>
      </c>
      <c r="K1036" s="44">
        <f t="shared" si="132"/>
        <v>213608</v>
      </c>
      <c r="L1036" s="44">
        <f t="shared" si="133"/>
        <v>16964</v>
      </c>
      <c r="M1036" s="13">
        <f t="shared" si="131"/>
        <v>79.416501254634653</v>
      </c>
      <c r="N1036" s="30"/>
      <c r="O1036" s="30"/>
      <c r="P1036" s="30"/>
      <c r="Q1036" s="30"/>
      <c r="R1036" s="30"/>
      <c r="S1036" s="30"/>
      <c r="T1036" s="30"/>
    </row>
    <row r="1037" spans="1:20">
      <c r="A1037" s="85">
        <v>11</v>
      </c>
      <c r="B1037" s="16" t="s">
        <v>43</v>
      </c>
      <c r="C1037" s="16" t="s">
        <v>35</v>
      </c>
      <c r="D1037" s="29">
        <v>40452</v>
      </c>
      <c r="E1037" s="44">
        <v>0</v>
      </c>
      <c r="F1037" s="44">
        <v>0</v>
      </c>
      <c r="G1037" s="13">
        <f t="shared" si="129"/>
        <v>0</v>
      </c>
      <c r="H1037" s="44">
        <v>0</v>
      </c>
      <c r="I1037" s="44">
        <v>0</v>
      </c>
      <c r="J1037" s="13">
        <f t="shared" si="130"/>
        <v>0</v>
      </c>
      <c r="K1037" s="44">
        <f t="shared" si="132"/>
        <v>175007</v>
      </c>
      <c r="L1037" s="44">
        <f t="shared" si="133"/>
        <v>13719</v>
      </c>
      <c r="M1037" s="13">
        <f t="shared" si="131"/>
        <v>78.391150068282982</v>
      </c>
      <c r="N1037" s="30"/>
      <c r="O1037" s="30"/>
      <c r="P1037" s="30"/>
      <c r="Q1037" s="30"/>
      <c r="R1037" s="30"/>
      <c r="S1037" s="30"/>
      <c r="T1037" s="30"/>
    </row>
    <row r="1038" spans="1:20">
      <c r="A1038" s="85">
        <v>12</v>
      </c>
      <c r="B1038" s="16" t="s">
        <v>43</v>
      </c>
      <c r="C1038" s="16" t="s">
        <v>35</v>
      </c>
      <c r="D1038" s="29">
        <v>40483</v>
      </c>
      <c r="E1038" s="44">
        <v>0</v>
      </c>
      <c r="F1038" s="44">
        <v>0</v>
      </c>
      <c r="G1038" s="13">
        <f t="shared" si="129"/>
        <v>0</v>
      </c>
      <c r="H1038" s="44">
        <v>0</v>
      </c>
      <c r="I1038" s="44">
        <v>0</v>
      </c>
      <c r="J1038" s="13">
        <f t="shared" si="130"/>
        <v>0</v>
      </c>
      <c r="K1038" s="44">
        <f t="shared" si="132"/>
        <v>169525</v>
      </c>
      <c r="L1038" s="44">
        <f t="shared" si="133"/>
        <v>12889</v>
      </c>
      <c r="M1038" s="13">
        <f t="shared" si="131"/>
        <v>76.030084058398472</v>
      </c>
      <c r="N1038" s="30"/>
      <c r="O1038" s="30"/>
      <c r="P1038" s="30"/>
      <c r="Q1038" s="30"/>
      <c r="R1038" s="30"/>
      <c r="S1038" s="30"/>
      <c r="T1038" s="30"/>
    </row>
    <row r="1039" spans="1:20">
      <c r="A1039" s="85">
        <v>13</v>
      </c>
      <c r="B1039" s="16" t="s">
        <v>43</v>
      </c>
      <c r="C1039" s="16" t="s">
        <v>35</v>
      </c>
      <c r="D1039" s="29">
        <v>40513</v>
      </c>
      <c r="E1039" s="44">
        <v>0</v>
      </c>
      <c r="F1039" s="44">
        <v>0</v>
      </c>
      <c r="G1039" s="13">
        <f t="shared" si="129"/>
        <v>0</v>
      </c>
      <c r="H1039" s="44">
        <v>0</v>
      </c>
      <c r="I1039" s="44">
        <v>0</v>
      </c>
      <c r="J1039" s="13">
        <f t="shared" si="130"/>
        <v>0</v>
      </c>
      <c r="K1039" s="44">
        <f t="shared" si="132"/>
        <v>176930</v>
      </c>
      <c r="L1039" s="44">
        <f t="shared" si="133"/>
        <v>13900</v>
      </c>
      <c r="M1039" s="13">
        <f t="shared" si="131"/>
        <v>78.562143220482682</v>
      </c>
      <c r="N1039" s="30"/>
      <c r="O1039" s="30"/>
      <c r="P1039" s="30"/>
      <c r="Q1039" s="30"/>
      <c r="R1039" s="30"/>
      <c r="S1039" s="30"/>
      <c r="T1039" s="30"/>
    </row>
    <row r="1040" spans="1:20">
      <c r="A1040" s="85"/>
      <c r="B1040" s="16"/>
      <c r="C1040" s="16"/>
      <c r="D1040" s="29"/>
      <c r="E1040" s="44"/>
      <c r="F1040" s="44"/>
      <c r="G1040" s="13"/>
      <c r="H1040" s="44"/>
      <c r="I1040" s="44"/>
      <c r="J1040" s="13"/>
      <c r="K1040" s="44"/>
      <c r="L1040" s="44"/>
      <c r="M1040" s="13"/>
      <c r="N1040" s="30"/>
      <c r="O1040" s="30"/>
      <c r="P1040" s="30"/>
      <c r="Q1040" s="30"/>
      <c r="R1040" s="30"/>
      <c r="S1040" s="30"/>
      <c r="T1040" s="30"/>
    </row>
    <row r="1041" spans="1:27">
      <c r="A1041" s="85">
        <v>14</v>
      </c>
      <c r="B1041" s="16" t="s">
        <v>44</v>
      </c>
      <c r="C1041" s="16"/>
      <c r="D1041" s="29"/>
      <c r="E1041" s="44"/>
      <c r="F1041" s="44"/>
      <c r="G1041" s="13"/>
      <c r="H1041" s="44"/>
      <c r="I1041" s="44"/>
      <c r="J1041" s="13"/>
      <c r="K1041" s="44">
        <f>ROUND(SUM(K1027:K1039),0)</f>
        <v>3208579</v>
      </c>
      <c r="L1041" s="44">
        <f>ROUND(SUM(L1027:L1039),0)</f>
        <v>245139</v>
      </c>
      <c r="M1041" s="13"/>
      <c r="N1041" s="30"/>
      <c r="O1041" s="30"/>
      <c r="P1041" s="30"/>
      <c r="Q1041" s="30"/>
      <c r="R1041" s="30"/>
      <c r="S1041" s="30"/>
      <c r="T1041" s="30"/>
    </row>
    <row r="1042" spans="1:27">
      <c r="N1042" s="30"/>
      <c r="O1042" s="30"/>
      <c r="P1042" s="30"/>
      <c r="Q1042" s="30"/>
      <c r="R1042" s="30"/>
      <c r="S1042" s="30"/>
      <c r="T1042" s="30"/>
    </row>
    <row r="1043" spans="1:27">
      <c r="A1043" s="85">
        <v>15</v>
      </c>
      <c r="B1043" s="16" t="s">
        <v>43</v>
      </c>
      <c r="C1043" s="16" t="s">
        <v>35</v>
      </c>
      <c r="D1043" s="29" t="s">
        <v>36</v>
      </c>
      <c r="K1043" s="49">
        <f t="shared" ref="K1043:L1043" si="134">ROUND(AVERAGE(K1027:K1039),0)</f>
        <v>246814</v>
      </c>
      <c r="L1043" s="49">
        <f t="shared" si="134"/>
        <v>18857</v>
      </c>
      <c r="M1043" s="13">
        <f>ROUND(IF(K1043=0,0,L1043*1000/K1043),2)</f>
        <v>76.400000000000006</v>
      </c>
      <c r="N1043" s="30"/>
      <c r="O1043" s="30"/>
      <c r="P1043" s="30"/>
      <c r="Q1043" s="30"/>
      <c r="R1043" s="30"/>
      <c r="S1043" s="30"/>
      <c r="T1043" s="30"/>
    </row>
    <row r="1044" spans="1:27">
      <c r="N1044" s="30"/>
      <c r="O1044" s="30"/>
      <c r="P1044" s="30"/>
      <c r="Q1044" s="30"/>
      <c r="R1044" s="30"/>
      <c r="S1044" s="30"/>
      <c r="T1044" s="30"/>
    </row>
    <row r="1045" spans="1:27">
      <c r="N1045" s="30"/>
      <c r="O1045" s="30"/>
      <c r="P1045" s="30"/>
      <c r="Q1045" s="30"/>
      <c r="R1045" s="30"/>
      <c r="S1045" s="30"/>
      <c r="T1045" s="30"/>
    </row>
    <row r="1046" spans="1:27">
      <c r="N1046" s="30"/>
      <c r="O1046" s="30"/>
      <c r="P1046" s="30"/>
      <c r="Q1046" s="30"/>
      <c r="R1046" s="30"/>
      <c r="S1046" s="30"/>
      <c r="T1046" s="30"/>
    </row>
    <row r="1047" spans="1:27">
      <c r="N1047" s="30"/>
      <c r="O1047" s="30"/>
      <c r="P1047" s="30"/>
      <c r="Q1047" s="30"/>
      <c r="R1047" s="30"/>
      <c r="S1047" s="30"/>
      <c r="T1047" s="30"/>
    </row>
    <row r="1048" spans="1:27">
      <c r="A1048" s="80" t="s">
        <v>32</v>
      </c>
      <c r="B1048" s="9"/>
      <c r="C1048" s="10"/>
      <c r="D1048" s="11"/>
      <c r="E1048" s="40"/>
      <c r="F1048" s="40"/>
      <c r="G1048" s="9"/>
      <c r="H1048" s="40"/>
      <c r="I1048" s="40"/>
      <c r="J1048" s="9"/>
      <c r="K1048" s="40"/>
      <c r="L1048" s="40"/>
      <c r="M1048" s="12" t="s">
        <v>33</v>
      </c>
      <c r="N1048" s="30"/>
      <c r="O1048" s="30"/>
      <c r="P1048" s="30"/>
      <c r="Q1048" s="30"/>
      <c r="R1048" s="30"/>
      <c r="S1048" s="30"/>
      <c r="T1048" s="30"/>
    </row>
    <row r="1049" spans="1:27">
      <c r="A1049" s="79" t="s">
        <v>0</v>
      </c>
      <c r="B1049" s="14"/>
      <c r="E1049" s="39"/>
      <c r="F1049" s="39" t="s">
        <v>1</v>
      </c>
      <c r="G1049" s="14"/>
      <c r="H1049" s="39"/>
      <c r="I1049" s="39"/>
      <c r="J1049" s="14"/>
      <c r="K1049" s="39"/>
      <c r="L1049" s="39" t="s">
        <v>155</v>
      </c>
      <c r="M1049" s="14"/>
      <c r="N1049" s="30"/>
      <c r="O1049" s="30"/>
      <c r="P1049" s="30"/>
      <c r="Q1049" s="30"/>
      <c r="R1049" s="30"/>
      <c r="S1049" s="30"/>
      <c r="T1049" s="30"/>
      <c r="U1049" s="30"/>
      <c r="V1049" s="30"/>
      <c r="W1049" s="30"/>
      <c r="X1049" s="30"/>
      <c r="Y1049" s="30"/>
      <c r="Z1049" s="30"/>
      <c r="AA1049" s="30"/>
    </row>
    <row r="1050" spans="1:27">
      <c r="A1050" s="80" t="s">
        <v>2</v>
      </c>
      <c r="B1050" s="9"/>
      <c r="C1050" s="9"/>
      <c r="D1050" s="9"/>
      <c r="E1050" s="40"/>
      <c r="F1050" s="87" t="s">
        <v>3</v>
      </c>
      <c r="G1050" s="87"/>
      <c r="H1050" s="87"/>
      <c r="I1050" s="87"/>
      <c r="J1050" s="9" t="s">
        <v>4</v>
      </c>
      <c r="K1050" s="40"/>
      <c r="L1050" s="40"/>
      <c r="M1050" s="9"/>
      <c r="N1050" s="30"/>
      <c r="O1050" s="30"/>
      <c r="P1050" s="30"/>
      <c r="Q1050" s="30"/>
      <c r="R1050" s="30"/>
      <c r="S1050" s="30"/>
      <c r="T1050" s="30"/>
      <c r="U1050" s="30"/>
      <c r="V1050" s="30"/>
      <c r="W1050" s="30"/>
      <c r="X1050" s="30"/>
      <c r="Y1050" s="30"/>
      <c r="Z1050" s="30"/>
      <c r="AA1050" s="30"/>
    </row>
    <row r="1051" spans="1:27">
      <c r="A1051" s="81"/>
      <c r="B1051" s="1"/>
      <c r="C1051" s="1"/>
      <c r="D1051" s="1"/>
      <c r="E1051" s="41"/>
      <c r="F1051" s="88"/>
      <c r="G1051" s="88"/>
      <c r="H1051" s="88"/>
      <c r="I1051" s="88"/>
      <c r="J1051" s="14"/>
      <c r="K1051" s="41" t="s">
        <v>5</v>
      </c>
      <c r="L1051" s="41"/>
      <c r="M1051" s="1"/>
      <c r="N1051" s="30"/>
      <c r="O1051" s="30"/>
      <c r="P1051" s="30"/>
      <c r="Q1051" s="30"/>
      <c r="R1051" s="30"/>
      <c r="S1051" s="30"/>
      <c r="T1051" s="30"/>
      <c r="U1051" s="30"/>
      <c r="V1051" s="30"/>
      <c r="W1051" s="30"/>
      <c r="X1051" s="30"/>
      <c r="Y1051" s="30"/>
      <c r="Z1051" s="30"/>
      <c r="AA1051" s="30"/>
    </row>
    <row r="1052" spans="1:27">
      <c r="A1052" s="81" t="s">
        <v>54</v>
      </c>
      <c r="B1052" s="1"/>
      <c r="C1052" s="77"/>
      <c r="D1052" s="2"/>
      <c r="E1052" s="41"/>
      <c r="F1052" s="88"/>
      <c r="G1052" s="88"/>
      <c r="H1052" s="88"/>
      <c r="I1052" s="88"/>
      <c r="J1052" s="15"/>
      <c r="K1052" s="41" t="s">
        <v>6</v>
      </c>
      <c r="L1052" s="41"/>
      <c r="M1052" s="1"/>
      <c r="N1052" s="30"/>
      <c r="O1052" s="30"/>
      <c r="P1052" s="30"/>
      <c r="Q1052" s="30"/>
      <c r="R1052" s="30"/>
      <c r="S1052" s="30"/>
      <c r="T1052" s="30"/>
      <c r="U1052" s="30"/>
      <c r="V1052" s="30"/>
      <c r="W1052" s="30"/>
      <c r="X1052" s="30"/>
      <c r="Y1052" s="30"/>
      <c r="Z1052" s="30"/>
      <c r="AA1052" s="30"/>
    </row>
    <row r="1053" spans="1:27">
      <c r="A1053" s="81"/>
      <c r="B1053" s="1"/>
      <c r="C1053" s="77"/>
      <c r="D1053" s="2"/>
      <c r="E1053" s="41"/>
      <c r="F1053" s="88"/>
      <c r="G1053" s="88"/>
      <c r="H1053" s="88"/>
      <c r="I1053" s="88"/>
      <c r="J1053" s="15" t="s">
        <v>40</v>
      </c>
      <c r="K1053" s="41" t="s">
        <v>55</v>
      </c>
      <c r="L1053" s="41"/>
      <c r="M1053" s="1"/>
      <c r="N1053" s="30"/>
      <c r="O1053" s="30"/>
      <c r="P1053" s="30"/>
      <c r="Q1053" s="30"/>
      <c r="R1053" s="30"/>
      <c r="S1053" s="30"/>
      <c r="T1053" s="30"/>
      <c r="U1053" s="30"/>
      <c r="V1053" s="30"/>
      <c r="W1053" s="30"/>
      <c r="X1053" s="30"/>
      <c r="Y1053" s="30"/>
      <c r="Z1053" s="30"/>
      <c r="AA1053" s="30"/>
    </row>
    <row r="1054" spans="1:27">
      <c r="A1054" s="79" t="s">
        <v>53</v>
      </c>
      <c r="B1054" s="14"/>
      <c r="C1054" s="15"/>
      <c r="D1054" s="7"/>
      <c r="E1054" s="39"/>
      <c r="F1054" s="89"/>
      <c r="G1054" s="89"/>
      <c r="H1054" s="89"/>
      <c r="I1054" s="89"/>
      <c r="J1054" s="3" t="s">
        <v>158</v>
      </c>
      <c r="K1054" s="39"/>
      <c r="L1054" s="39"/>
      <c r="M1054" s="14"/>
      <c r="N1054" s="30"/>
      <c r="O1054" s="30"/>
      <c r="P1054" s="30"/>
      <c r="Q1054" s="30"/>
      <c r="R1054" s="30"/>
      <c r="S1054" s="30"/>
      <c r="T1054" s="30"/>
      <c r="U1054" s="30"/>
      <c r="V1054" s="30"/>
      <c r="W1054" s="30"/>
      <c r="X1054" s="30"/>
      <c r="Y1054" s="30"/>
      <c r="Z1054" s="30"/>
      <c r="AA1054" s="30"/>
    </row>
    <row r="1055" spans="1:27">
      <c r="A1055" s="80"/>
      <c r="B1055" s="9"/>
      <c r="C1055" s="10"/>
      <c r="D1055" s="11"/>
      <c r="E1055" s="40"/>
      <c r="F1055" s="42"/>
      <c r="G1055" s="4"/>
      <c r="H1055" s="42"/>
      <c r="I1055" s="42"/>
      <c r="J1055" s="9"/>
      <c r="K1055" s="40"/>
      <c r="L1055" s="40"/>
      <c r="M1055" s="9"/>
      <c r="N1055" s="30"/>
      <c r="O1055" s="30"/>
      <c r="P1055" s="30"/>
      <c r="Q1055" s="30"/>
      <c r="R1055" s="30"/>
      <c r="S1055" s="30"/>
      <c r="T1055" s="30"/>
      <c r="U1055" s="30"/>
      <c r="V1055" s="30"/>
      <c r="W1055" s="30"/>
      <c r="X1055" s="30"/>
      <c r="Y1055" s="30"/>
      <c r="Z1055" s="30"/>
      <c r="AA1055" s="30"/>
    </row>
    <row r="1056" spans="1:27">
      <c r="A1056" s="82" t="s">
        <v>7</v>
      </c>
      <c r="B1056" s="5" t="s">
        <v>8</v>
      </c>
      <c r="C1056" s="5" t="s">
        <v>9</v>
      </c>
      <c r="D1056" s="5" t="s">
        <v>10</v>
      </c>
      <c r="E1056" s="43" t="s">
        <v>11</v>
      </c>
      <c r="F1056" s="43" t="s">
        <v>12</v>
      </c>
      <c r="G1056" s="5" t="s">
        <v>13</v>
      </c>
      <c r="H1056" s="43" t="s">
        <v>14</v>
      </c>
      <c r="I1056" s="43" t="s">
        <v>15</v>
      </c>
      <c r="J1056" s="5" t="s">
        <v>16</v>
      </c>
      <c r="K1056" s="43" t="s">
        <v>17</v>
      </c>
      <c r="L1056" s="43" t="s">
        <v>18</v>
      </c>
      <c r="M1056" s="5" t="s">
        <v>19</v>
      </c>
      <c r="N1056" s="30"/>
      <c r="O1056" s="30"/>
      <c r="P1056" s="30"/>
      <c r="Q1056" s="30"/>
      <c r="R1056" s="30"/>
      <c r="S1056" s="30"/>
      <c r="T1056" s="30"/>
      <c r="U1056" s="30"/>
      <c r="V1056" s="30"/>
      <c r="W1056" s="30"/>
      <c r="X1056" s="30"/>
      <c r="Y1056" s="30"/>
      <c r="Z1056" s="30"/>
      <c r="AA1056" s="30"/>
    </row>
    <row r="1057" spans="1:27">
      <c r="B1057" s="77"/>
      <c r="D1057" s="17"/>
      <c r="E1057" s="44"/>
      <c r="F1057" s="44"/>
      <c r="G1057" s="16"/>
      <c r="H1057" s="44"/>
      <c r="I1057" s="44"/>
      <c r="J1057" s="16"/>
      <c r="K1057" s="44"/>
      <c r="L1057" s="44"/>
      <c r="M1057" s="16"/>
      <c r="N1057" s="30"/>
      <c r="O1057" s="30"/>
      <c r="P1057" s="30"/>
      <c r="Q1057" s="30"/>
      <c r="R1057" s="30"/>
      <c r="S1057" s="30"/>
      <c r="T1057" s="30"/>
      <c r="U1057" s="30"/>
      <c r="V1057" s="30"/>
      <c r="W1057" s="30"/>
      <c r="X1057" s="30"/>
      <c r="Y1057" s="30"/>
      <c r="Z1057" s="30"/>
      <c r="AA1057" s="30"/>
    </row>
    <row r="1058" spans="1:27">
      <c r="B1058" s="16"/>
      <c r="E1058" s="90" t="s">
        <v>20</v>
      </c>
      <c r="F1058" s="90"/>
      <c r="G1058" s="90"/>
      <c r="H1058" s="90" t="s">
        <v>21</v>
      </c>
      <c r="I1058" s="90"/>
      <c r="J1058" s="90"/>
      <c r="K1058" s="90" t="s">
        <v>22</v>
      </c>
      <c r="L1058" s="90"/>
      <c r="M1058" s="90"/>
      <c r="N1058" s="30"/>
      <c r="O1058" s="30"/>
      <c r="P1058" s="30"/>
      <c r="Q1058" s="30"/>
      <c r="R1058" s="30"/>
      <c r="S1058" s="30"/>
      <c r="T1058" s="30"/>
      <c r="U1058" s="30"/>
      <c r="V1058" s="30"/>
      <c r="W1058" s="30"/>
      <c r="X1058" s="30"/>
      <c r="Y1058" s="30"/>
      <c r="Z1058" s="30"/>
      <c r="AA1058" s="30"/>
    </row>
    <row r="1059" spans="1:27">
      <c r="B1059" s="16"/>
      <c r="E1059" s="45" t="s">
        <v>23</v>
      </c>
      <c r="F1059" s="45"/>
      <c r="G1059" s="6"/>
      <c r="H1059" s="45" t="s">
        <v>24</v>
      </c>
      <c r="I1059" s="45"/>
      <c r="J1059" s="6"/>
      <c r="K1059" s="45" t="s">
        <v>24</v>
      </c>
      <c r="L1059" s="45"/>
      <c r="M1059" s="6"/>
      <c r="N1059" s="30"/>
      <c r="O1059" s="30"/>
      <c r="P1059" s="30"/>
      <c r="Q1059" s="30"/>
      <c r="R1059" s="30"/>
      <c r="S1059" s="30"/>
      <c r="T1059" s="30"/>
      <c r="U1059" s="30"/>
      <c r="V1059" s="30"/>
      <c r="W1059" s="30"/>
      <c r="X1059" s="30"/>
      <c r="Y1059" s="30"/>
      <c r="Z1059" s="30"/>
      <c r="AA1059" s="30"/>
    </row>
    <row r="1060" spans="1:27" ht="24.75">
      <c r="A1060" s="84" t="s">
        <v>25</v>
      </c>
      <c r="B1060" s="15" t="s">
        <v>26</v>
      </c>
      <c r="C1060" s="15" t="s">
        <v>27</v>
      </c>
      <c r="D1060" s="7" t="s">
        <v>28</v>
      </c>
      <c r="E1060" s="46" t="s">
        <v>29</v>
      </c>
      <c r="F1060" s="47" t="s">
        <v>30</v>
      </c>
      <c r="G1060" s="15" t="s">
        <v>31</v>
      </c>
      <c r="H1060" s="46" t="s">
        <v>29</v>
      </c>
      <c r="I1060" s="47" t="s">
        <v>30</v>
      </c>
      <c r="J1060" s="15" t="s">
        <v>31</v>
      </c>
      <c r="K1060" s="46" t="s">
        <v>29</v>
      </c>
      <c r="L1060" s="47" t="s">
        <v>30</v>
      </c>
      <c r="M1060" s="15" t="s">
        <v>31</v>
      </c>
      <c r="N1060" s="30"/>
      <c r="O1060" s="30"/>
      <c r="P1060" s="30"/>
      <c r="Q1060" s="30"/>
      <c r="R1060" s="30"/>
      <c r="S1060" s="30"/>
      <c r="T1060" s="30"/>
      <c r="U1060" s="30"/>
      <c r="V1060" s="30"/>
      <c r="W1060" s="30"/>
      <c r="X1060" s="30"/>
      <c r="Y1060" s="30"/>
      <c r="Z1060" s="30"/>
      <c r="AA1060" s="30"/>
    </row>
    <row r="1061" spans="1:27">
      <c r="A1061" s="85">
        <v>1</v>
      </c>
      <c r="B1061" s="16" t="s">
        <v>48</v>
      </c>
      <c r="C1061" s="16" t="s">
        <v>35</v>
      </c>
      <c r="D1061" s="29">
        <v>40148</v>
      </c>
      <c r="E1061" s="44">
        <v>201490</v>
      </c>
      <c r="F1061" s="44">
        <v>7295</v>
      </c>
      <c r="G1061" s="13">
        <f>IF(E1061=0,0,F1061*1000/E1061)</f>
        <v>36.205270733038859</v>
      </c>
      <c r="H1061" s="44">
        <v>61207</v>
      </c>
      <c r="I1061" s="44">
        <v>2294</v>
      </c>
      <c r="J1061" s="13">
        <f t="shared" ref="J1061:J1073" si="135">IF(H1061=0,0,I1061*1000/H1061)</f>
        <v>37.479373274298695</v>
      </c>
      <c r="K1061" s="44">
        <v>86035</v>
      </c>
      <c r="L1061" s="44">
        <v>3135</v>
      </c>
      <c r="M1061" s="13">
        <f t="shared" ref="M1061:M1073" si="136">IF(K1061=0,0,L1061*1000/K1061)</f>
        <v>36.438658685418723</v>
      </c>
      <c r="N1061" s="30"/>
      <c r="O1061" s="30"/>
      <c r="P1061" s="30"/>
      <c r="Q1061" s="30"/>
      <c r="R1061" s="30"/>
      <c r="S1061" s="30"/>
      <c r="T1061" s="30"/>
      <c r="U1061" s="30"/>
      <c r="V1061" s="30"/>
      <c r="W1061" s="30"/>
      <c r="X1061" s="30"/>
      <c r="Y1061" s="30"/>
      <c r="Z1061" s="30"/>
      <c r="AA1061" s="30"/>
    </row>
    <row r="1062" spans="1:27">
      <c r="A1062" s="85">
        <v>2</v>
      </c>
      <c r="B1062" s="16" t="s">
        <v>48</v>
      </c>
      <c r="C1062" s="16" t="s">
        <v>35</v>
      </c>
      <c r="D1062" s="29">
        <v>40179</v>
      </c>
      <c r="E1062" s="44">
        <f>K1095</f>
        <v>177352</v>
      </c>
      <c r="F1062" s="44">
        <f>L1095</f>
        <v>6482</v>
      </c>
      <c r="G1062" s="13">
        <f t="shared" ref="G1062:G1073" si="137">IF(E1062=0,0,F1062*1000/E1062)</f>
        <v>36.548784338490684</v>
      </c>
      <c r="H1062" s="44">
        <v>63916</v>
      </c>
      <c r="I1062" s="44">
        <v>2383</v>
      </c>
      <c r="J1062" s="13">
        <f t="shared" si="135"/>
        <v>37.283309343513359</v>
      </c>
      <c r="K1062" s="44">
        <v>85493</v>
      </c>
      <c r="L1062" s="44">
        <v>3128</v>
      </c>
      <c r="M1062" s="13">
        <f t="shared" si="136"/>
        <v>36.587790813282957</v>
      </c>
      <c r="N1062" s="30"/>
      <c r="O1062" s="30"/>
      <c r="P1062" s="30"/>
      <c r="Q1062" s="30"/>
      <c r="R1062" s="30"/>
      <c r="S1062" s="30"/>
      <c r="T1062" s="30"/>
      <c r="U1062" s="30"/>
      <c r="V1062" s="30"/>
      <c r="W1062" s="30"/>
      <c r="X1062" s="30"/>
      <c r="Y1062" s="30"/>
      <c r="Z1062" s="30"/>
      <c r="AA1062" s="30"/>
    </row>
    <row r="1063" spans="1:27">
      <c r="A1063" s="85">
        <v>3</v>
      </c>
      <c r="B1063" s="16" t="s">
        <v>48</v>
      </c>
      <c r="C1063" s="16" t="s">
        <v>35</v>
      </c>
      <c r="D1063" s="29">
        <v>40210</v>
      </c>
      <c r="E1063" s="44">
        <f t="shared" ref="E1063:F1063" si="138">K1096</f>
        <v>149387</v>
      </c>
      <c r="F1063" s="44">
        <f t="shared" si="138"/>
        <v>5488</v>
      </c>
      <c r="G1063" s="13">
        <f t="shared" si="137"/>
        <v>36.736797713321778</v>
      </c>
      <c r="H1063" s="44">
        <v>78465</v>
      </c>
      <c r="I1063" s="44">
        <v>2881</v>
      </c>
      <c r="J1063" s="13">
        <f t="shared" si="135"/>
        <v>36.717007582998789</v>
      </c>
      <c r="K1063" s="44">
        <v>77477</v>
      </c>
      <c r="L1063" s="44">
        <v>2838</v>
      </c>
      <c r="M1063" s="13">
        <f t="shared" si="136"/>
        <v>36.630225744414474</v>
      </c>
      <c r="N1063" s="30"/>
      <c r="O1063" s="30"/>
      <c r="P1063" s="30"/>
      <c r="Q1063" s="30"/>
      <c r="R1063" s="30"/>
      <c r="S1063" s="30"/>
      <c r="T1063" s="30"/>
      <c r="U1063" s="30"/>
      <c r="V1063" s="30"/>
      <c r="W1063" s="30"/>
      <c r="X1063" s="30"/>
      <c r="Y1063" s="30"/>
      <c r="Z1063" s="30"/>
      <c r="AA1063" s="30"/>
    </row>
    <row r="1064" spans="1:27">
      <c r="A1064" s="85">
        <v>4</v>
      </c>
      <c r="B1064" s="16" t="s">
        <v>48</v>
      </c>
      <c r="C1064" s="16" t="s">
        <v>35</v>
      </c>
      <c r="D1064" s="29">
        <v>40238</v>
      </c>
      <c r="E1064" s="44">
        <f t="shared" ref="E1064:F1064" si="139">K1097</f>
        <v>150687</v>
      </c>
      <c r="F1064" s="44">
        <f t="shared" si="139"/>
        <v>5540</v>
      </c>
      <c r="G1064" s="13">
        <f t="shared" si="137"/>
        <v>36.764949862960975</v>
      </c>
      <c r="H1064" s="44">
        <v>69477</v>
      </c>
      <c r="I1064" s="44">
        <v>2653</v>
      </c>
      <c r="J1064" s="13">
        <f t="shared" si="135"/>
        <v>38.185298731954461</v>
      </c>
      <c r="K1064" s="44">
        <v>84146</v>
      </c>
      <c r="L1064" s="44">
        <v>3118</v>
      </c>
      <c r="M1064" s="13">
        <f t="shared" si="136"/>
        <v>37.054643120290926</v>
      </c>
      <c r="N1064" s="30"/>
      <c r="O1064" s="30"/>
      <c r="P1064" s="30"/>
      <c r="Q1064" s="30"/>
      <c r="R1064" s="30"/>
      <c r="S1064" s="30"/>
      <c r="T1064" s="30"/>
      <c r="U1064" s="30"/>
      <c r="V1064" s="30"/>
      <c r="W1064" s="30"/>
      <c r="X1064" s="30"/>
      <c r="Y1064" s="30"/>
      <c r="Z1064" s="30"/>
      <c r="AA1064" s="30"/>
    </row>
    <row r="1065" spans="1:27">
      <c r="A1065" s="85">
        <v>5</v>
      </c>
      <c r="B1065" s="16" t="s">
        <v>48</v>
      </c>
      <c r="C1065" s="16" t="s">
        <v>35</v>
      </c>
      <c r="D1065" s="29">
        <v>40269</v>
      </c>
      <c r="E1065" s="44">
        <f t="shared" ref="E1065:F1065" si="140">K1098</f>
        <v>136278</v>
      </c>
      <c r="F1065" s="44">
        <f t="shared" si="140"/>
        <v>5077</v>
      </c>
      <c r="G1065" s="13">
        <f t="shared" si="137"/>
        <v>37.254729303335829</v>
      </c>
      <c r="H1065" s="44">
        <v>78636</v>
      </c>
      <c r="I1065" s="44">
        <v>3042</v>
      </c>
      <c r="J1065" s="13">
        <f t="shared" si="135"/>
        <v>38.684571951777812</v>
      </c>
      <c r="K1065" s="44">
        <v>64512</v>
      </c>
      <c r="L1065" s="44">
        <v>2431</v>
      </c>
      <c r="M1065" s="13">
        <f t="shared" si="136"/>
        <v>37.682911706349209</v>
      </c>
      <c r="N1065" s="30"/>
      <c r="O1065" s="30"/>
      <c r="P1065" s="30"/>
      <c r="Q1065" s="30"/>
      <c r="R1065" s="30"/>
      <c r="S1065" s="30"/>
      <c r="T1065" s="30"/>
      <c r="U1065" s="30"/>
      <c r="V1065" s="30"/>
      <c r="W1065" s="30"/>
      <c r="X1065" s="30"/>
      <c r="Y1065" s="30"/>
      <c r="Z1065" s="30"/>
      <c r="AA1065" s="30"/>
    </row>
    <row r="1066" spans="1:27">
      <c r="A1066" s="85">
        <v>6</v>
      </c>
      <c r="B1066" s="16" t="s">
        <v>48</v>
      </c>
      <c r="C1066" s="16" t="s">
        <v>35</v>
      </c>
      <c r="D1066" s="29">
        <v>40299</v>
      </c>
      <c r="E1066" s="44">
        <f t="shared" ref="E1066:F1066" si="141">K1099</f>
        <v>150902</v>
      </c>
      <c r="F1066" s="44">
        <f t="shared" si="141"/>
        <v>5706</v>
      </c>
      <c r="G1066" s="13">
        <f t="shared" si="137"/>
        <v>37.812620111065456</v>
      </c>
      <c r="H1066" s="44">
        <v>84016</v>
      </c>
      <c r="I1066" s="44">
        <v>3218</v>
      </c>
      <c r="J1066" s="13">
        <f t="shared" si="135"/>
        <v>38.302228147019612</v>
      </c>
      <c r="K1066" s="44">
        <v>73750</v>
      </c>
      <c r="L1066" s="44">
        <v>2795</v>
      </c>
      <c r="M1066" s="13">
        <f t="shared" si="136"/>
        <v>37.898305084745765</v>
      </c>
      <c r="N1066" s="30"/>
      <c r="O1066" s="30"/>
      <c r="P1066" s="30"/>
      <c r="Q1066" s="30"/>
      <c r="R1066" s="30"/>
      <c r="S1066" s="30"/>
      <c r="T1066" s="30"/>
      <c r="U1066" s="30"/>
      <c r="V1066" s="30"/>
      <c r="W1066" s="30"/>
      <c r="X1066" s="30"/>
      <c r="Y1066" s="30"/>
      <c r="Z1066" s="30"/>
      <c r="AA1066" s="30"/>
    </row>
    <row r="1067" spans="1:27">
      <c r="A1067" s="85">
        <v>7</v>
      </c>
      <c r="B1067" s="16" t="s">
        <v>48</v>
      </c>
      <c r="C1067" s="16" t="s">
        <v>35</v>
      </c>
      <c r="D1067" s="29">
        <v>40330</v>
      </c>
      <c r="E1067" s="44">
        <f t="shared" ref="E1067:F1067" si="142">K1100</f>
        <v>159737</v>
      </c>
      <c r="F1067" s="44">
        <f t="shared" si="142"/>
        <v>6075</v>
      </c>
      <c r="G1067" s="13">
        <f t="shared" si="137"/>
        <v>38.031263890019218</v>
      </c>
      <c r="H1067" s="44">
        <v>70684</v>
      </c>
      <c r="I1067" s="44">
        <v>2857</v>
      </c>
      <c r="J1067" s="13">
        <f t="shared" si="135"/>
        <v>40.41933110746421</v>
      </c>
      <c r="K1067" s="44">
        <v>80032</v>
      </c>
      <c r="L1067" s="44">
        <v>3096</v>
      </c>
      <c r="M1067" s="13">
        <f t="shared" si="136"/>
        <v>38.684526189524192</v>
      </c>
      <c r="N1067" s="30"/>
      <c r="O1067" s="30"/>
      <c r="P1067" s="30"/>
      <c r="Q1067" s="30"/>
      <c r="R1067" s="30"/>
      <c r="S1067" s="30"/>
      <c r="T1067" s="30"/>
      <c r="U1067" s="30"/>
      <c r="V1067" s="30"/>
      <c r="W1067" s="30"/>
      <c r="X1067" s="30"/>
      <c r="Y1067" s="30"/>
      <c r="Z1067" s="30"/>
      <c r="AA1067" s="30"/>
    </row>
    <row r="1068" spans="1:27">
      <c r="A1068" s="85">
        <v>8</v>
      </c>
      <c r="B1068" s="16" t="s">
        <v>48</v>
      </c>
      <c r="C1068" s="16" t="s">
        <v>35</v>
      </c>
      <c r="D1068" s="29">
        <v>40360</v>
      </c>
      <c r="E1068" s="44">
        <f t="shared" ref="E1068:F1068" si="143">K1101</f>
        <v>150652</v>
      </c>
      <c r="F1068" s="44">
        <f t="shared" si="143"/>
        <v>5848</v>
      </c>
      <c r="G1068" s="13">
        <f t="shared" si="137"/>
        <v>38.817938029365692</v>
      </c>
      <c r="H1068" s="44">
        <v>56187</v>
      </c>
      <c r="I1068" s="44">
        <v>2282</v>
      </c>
      <c r="J1068" s="13">
        <f t="shared" si="135"/>
        <v>40.614376991118945</v>
      </c>
      <c r="K1068" s="44">
        <v>83537</v>
      </c>
      <c r="L1068" s="44">
        <v>3273</v>
      </c>
      <c r="M1068" s="13">
        <f t="shared" si="136"/>
        <v>39.180243484922848</v>
      </c>
      <c r="N1068" s="30"/>
      <c r="O1068" s="30"/>
      <c r="P1068" s="30"/>
      <c r="Q1068" s="30"/>
      <c r="R1068" s="30"/>
      <c r="S1068" s="30"/>
      <c r="T1068" s="30"/>
      <c r="U1068" s="30"/>
      <c r="V1068" s="30"/>
      <c r="W1068" s="30"/>
      <c r="X1068" s="30"/>
      <c r="Y1068" s="30"/>
      <c r="Z1068" s="30"/>
      <c r="AA1068" s="30"/>
    </row>
    <row r="1069" spans="1:27">
      <c r="A1069" s="85">
        <v>9</v>
      </c>
      <c r="B1069" s="16" t="s">
        <v>48</v>
      </c>
      <c r="C1069" s="16" t="s">
        <v>35</v>
      </c>
      <c r="D1069" s="29">
        <v>40391</v>
      </c>
      <c r="E1069" s="44">
        <f t="shared" ref="E1069:F1069" si="144">K1102</f>
        <v>120718</v>
      </c>
      <c r="F1069" s="44">
        <f t="shared" si="144"/>
        <v>4756</v>
      </c>
      <c r="G1069" s="13">
        <f t="shared" si="137"/>
        <v>39.397604334067829</v>
      </c>
      <c r="H1069" s="44">
        <v>53313</v>
      </c>
      <c r="I1069" s="44">
        <v>2210</v>
      </c>
      <c r="J1069" s="13">
        <f t="shared" si="135"/>
        <v>41.453304072177517</v>
      </c>
      <c r="K1069" s="44">
        <v>80443</v>
      </c>
      <c r="L1069" s="44">
        <v>3209</v>
      </c>
      <c r="M1069" s="13">
        <f t="shared" si="136"/>
        <v>39.891600263540646</v>
      </c>
      <c r="N1069" s="30"/>
      <c r="O1069" s="30"/>
      <c r="P1069" s="30"/>
      <c r="Q1069" s="30"/>
      <c r="R1069" s="30"/>
      <c r="S1069" s="30"/>
      <c r="T1069" s="30"/>
      <c r="U1069" s="30"/>
      <c r="V1069" s="30"/>
      <c r="W1069" s="30"/>
      <c r="X1069" s="30"/>
      <c r="Y1069" s="30"/>
      <c r="Z1069" s="30"/>
      <c r="AA1069" s="30"/>
    </row>
    <row r="1070" spans="1:27">
      <c r="A1070" s="85">
        <v>10</v>
      </c>
      <c r="B1070" s="16" t="s">
        <v>48</v>
      </c>
      <c r="C1070" s="16" t="s">
        <v>35</v>
      </c>
      <c r="D1070" s="29">
        <v>40422</v>
      </c>
      <c r="E1070" s="44">
        <f t="shared" ref="E1070:F1070" si="145">K1103</f>
        <v>93222</v>
      </c>
      <c r="F1070" s="44">
        <f t="shared" si="145"/>
        <v>3742</v>
      </c>
      <c r="G1070" s="13">
        <f t="shared" si="137"/>
        <v>40.140739310463196</v>
      </c>
      <c r="H1070" s="44">
        <v>51017</v>
      </c>
      <c r="I1070" s="44">
        <v>2022</v>
      </c>
      <c r="J1070" s="13">
        <f t="shared" si="135"/>
        <v>39.63384754101574</v>
      </c>
      <c r="K1070" s="44">
        <v>41233</v>
      </c>
      <c r="L1070" s="44">
        <v>1643</v>
      </c>
      <c r="M1070" s="13">
        <f t="shared" si="136"/>
        <v>39.8467247107899</v>
      </c>
      <c r="N1070" s="30"/>
      <c r="O1070" s="30"/>
      <c r="P1070" s="30"/>
      <c r="Q1070" s="30"/>
      <c r="R1070" s="30"/>
      <c r="S1070" s="30"/>
      <c r="T1070" s="30"/>
      <c r="U1070" s="30"/>
      <c r="V1070" s="30"/>
      <c r="W1070" s="30"/>
      <c r="X1070" s="30"/>
      <c r="Y1070" s="30"/>
      <c r="Z1070" s="30"/>
      <c r="AA1070" s="30"/>
    </row>
    <row r="1071" spans="1:27">
      <c r="A1071" s="85">
        <v>11</v>
      </c>
      <c r="B1071" s="16" t="s">
        <v>48</v>
      </c>
      <c r="C1071" s="16" t="s">
        <v>35</v>
      </c>
      <c r="D1071" s="29">
        <v>40452</v>
      </c>
      <c r="E1071" s="44">
        <f t="shared" ref="E1071:F1071" si="146">K1104</f>
        <v>97411</v>
      </c>
      <c r="F1071" s="44">
        <f t="shared" si="146"/>
        <v>3906</v>
      </c>
      <c r="G1071" s="13">
        <f t="shared" si="137"/>
        <v>40.098140867047867</v>
      </c>
      <c r="H1071" s="44">
        <v>48175</v>
      </c>
      <c r="I1071" s="44">
        <v>1978</v>
      </c>
      <c r="J1071" s="13">
        <f t="shared" si="135"/>
        <v>41.058640373637779</v>
      </c>
      <c r="K1071" s="44">
        <v>-54</v>
      </c>
      <c r="L1071" s="44">
        <v>-2</v>
      </c>
      <c r="M1071" s="13">
        <f t="shared" si="136"/>
        <v>37.037037037037038</v>
      </c>
      <c r="N1071" s="30"/>
      <c r="O1071" s="30"/>
      <c r="P1071" s="30"/>
      <c r="Q1071" s="30"/>
      <c r="R1071" s="30"/>
      <c r="S1071" s="30"/>
      <c r="T1071" s="30"/>
      <c r="U1071" s="30"/>
      <c r="V1071" s="30"/>
      <c r="W1071" s="30"/>
      <c r="X1071" s="30"/>
      <c r="Y1071" s="30"/>
      <c r="Z1071" s="30"/>
      <c r="AA1071" s="30"/>
    </row>
    <row r="1072" spans="1:27">
      <c r="A1072" s="85">
        <v>12</v>
      </c>
      <c r="B1072" s="16" t="s">
        <v>48</v>
      </c>
      <c r="C1072" s="16" t="s">
        <v>35</v>
      </c>
      <c r="D1072" s="29">
        <v>40483</v>
      </c>
      <c r="E1072" s="44">
        <f t="shared" ref="E1072:F1072" si="147">K1105</f>
        <v>128136</v>
      </c>
      <c r="F1072" s="44">
        <f t="shared" si="147"/>
        <v>5184</v>
      </c>
      <c r="G1072" s="13">
        <f t="shared" si="137"/>
        <v>40.457014422176435</v>
      </c>
      <c r="H1072" s="44">
        <v>40098</v>
      </c>
      <c r="I1072" s="44">
        <v>1667</v>
      </c>
      <c r="J1072" s="13">
        <f t="shared" si="135"/>
        <v>41.573145792807622</v>
      </c>
      <c r="K1072" s="44">
        <v>0</v>
      </c>
      <c r="L1072" s="44">
        <v>0</v>
      </c>
      <c r="M1072" s="13">
        <f t="shared" si="136"/>
        <v>0</v>
      </c>
      <c r="N1072" s="30"/>
      <c r="O1072" s="30"/>
      <c r="P1072" s="30"/>
      <c r="Q1072" s="30"/>
      <c r="R1072" s="30"/>
      <c r="S1072" s="30"/>
      <c r="T1072" s="30"/>
      <c r="U1072" s="30"/>
      <c r="V1072" s="30"/>
      <c r="W1072" s="30"/>
      <c r="X1072" s="30"/>
      <c r="Y1072" s="30"/>
      <c r="Z1072" s="30"/>
      <c r="AA1072" s="30"/>
    </row>
    <row r="1073" spans="1:27">
      <c r="A1073" s="85">
        <v>13</v>
      </c>
      <c r="B1073" s="16" t="s">
        <v>48</v>
      </c>
      <c r="C1073" s="16" t="s">
        <v>35</v>
      </c>
      <c r="D1073" s="29">
        <v>40513</v>
      </c>
      <c r="E1073" s="44">
        <f t="shared" ref="E1073:F1073" si="148">K1106</f>
        <v>155449</v>
      </c>
      <c r="F1073" s="44">
        <f t="shared" si="148"/>
        <v>6331</v>
      </c>
      <c r="G1073" s="13">
        <f t="shared" si="137"/>
        <v>40.727183835212834</v>
      </c>
      <c r="H1073" s="44">
        <v>53430</v>
      </c>
      <c r="I1073" s="44">
        <v>2194</v>
      </c>
      <c r="J1073" s="13">
        <f t="shared" si="135"/>
        <v>41.063073179861505</v>
      </c>
      <c r="K1073" s="44">
        <v>64255</v>
      </c>
      <c r="L1073" s="44">
        <v>2614</v>
      </c>
      <c r="M1073" s="13">
        <f t="shared" si="136"/>
        <v>40.681659014862653</v>
      </c>
      <c r="N1073" s="30"/>
      <c r="O1073" s="30"/>
      <c r="P1073" s="30"/>
      <c r="Q1073" s="30"/>
      <c r="R1073" s="30"/>
      <c r="S1073" s="30"/>
      <c r="T1073" s="30"/>
      <c r="U1073" s="30"/>
      <c r="V1073" s="30"/>
      <c r="W1073" s="30"/>
      <c r="X1073" s="30"/>
      <c r="Y1073" s="30"/>
      <c r="Z1073" s="30"/>
      <c r="AA1073" s="30"/>
    </row>
    <row r="1074" spans="1:27">
      <c r="B1074" s="16"/>
      <c r="C1074" s="16"/>
      <c r="D1074" s="29"/>
      <c r="N1074" s="30"/>
      <c r="O1074" s="30"/>
      <c r="P1074" s="30"/>
      <c r="Q1074" s="30"/>
      <c r="R1074" s="30"/>
      <c r="S1074" s="30"/>
      <c r="T1074" s="30"/>
      <c r="U1074" s="30"/>
      <c r="V1074" s="30"/>
      <c r="W1074" s="30"/>
      <c r="X1074" s="30"/>
      <c r="Y1074" s="30"/>
      <c r="Z1074" s="30"/>
      <c r="AA1074" s="30"/>
    </row>
    <row r="1075" spans="1:27">
      <c r="N1075" s="30"/>
      <c r="O1075" s="30"/>
      <c r="P1075" s="30"/>
      <c r="Q1075" s="30"/>
      <c r="R1075" s="30"/>
      <c r="S1075" s="30"/>
      <c r="T1075" s="30"/>
      <c r="U1075" s="30"/>
      <c r="V1075" s="30"/>
      <c r="W1075" s="30"/>
      <c r="X1075" s="30"/>
      <c r="Y1075" s="30"/>
      <c r="Z1075" s="30"/>
      <c r="AA1075" s="30"/>
    </row>
    <row r="1076" spans="1:27">
      <c r="N1076" s="30"/>
      <c r="O1076" s="30"/>
      <c r="P1076" s="30"/>
      <c r="Q1076" s="30"/>
      <c r="R1076" s="30"/>
      <c r="S1076" s="30"/>
      <c r="T1076" s="30"/>
      <c r="U1076" s="30"/>
      <c r="V1076" s="30"/>
      <c r="W1076" s="30"/>
      <c r="X1076" s="30"/>
      <c r="Y1076" s="30"/>
      <c r="Z1076" s="30"/>
      <c r="AA1076" s="30"/>
    </row>
    <row r="1077" spans="1:27">
      <c r="N1077" s="30"/>
      <c r="O1077" s="30"/>
      <c r="P1077" s="30"/>
      <c r="Q1077" s="30"/>
      <c r="R1077" s="30"/>
      <c r="S1077" s="30"/>
      <c r="T1077" s="30"/>
      <c r="U1077" s="30"/>
      <c r="V1077" s="30"/>
      <c r="W1077" s="30"/>
      <c r="X1077" s="30"/>
      <c r="Y1077" s="30"/>
      <c r="Z1077" s="30"/>
      <c r="AA1077" s="30"/>
    </row>
    <row r="1078" spans="1:27">
      <c r="N1078" s="30"/>
      <c r="O1078" s="30"/>
      <c r="P1078" s="30"/>
      <c r="Q1078" s="30"/>
      <c r="R1078" s="30"/>
      <c r="S1078" s="30"/>
      <c r="T1078" s="30"/>
      <c r="U1078" s="30"/>
      <c r="V1078" s="30"/>
      <c r="W1078" s="30"/>
      <c r="X1078" s="30"/>
      <c r="Y1078" s="30"/>
      <c r="Z1078" s="30"/>
      <c r="AA1078" s="30"/>
    </row>
    <row r="1079" spans="1:27">
      <c r="N1079" s="30"/>
      <c r="O1079" s="30"/>
      <c r="P1079" s="30"/>
      <c r="Q1079" s="30"/>
      <c r="R1079" s="30"/>
      <c r="S1079" s="30"/>
      <c r="T1079" s="30"/>
      <c r="U1079" s="30"/>
      <c r="V1079" s="30"/>
      <c r="W1079" s="30"/>
      <c r="X1079" s="30"/>
      <c r="Y1079" s="30"/>
      <c r="Z1079" s="30"/>
      <c r="AA1079" s="30"/>
    </row>
    <row r="1080" spans="1:27">
      <c r="N1080" s="30"/>
      <c r="O1080" s="30"/>
      <c r="P1080" s="30"/>
      <c r="Q1080" s="30"/>
      <c r="R1080" s="30"/>
      <c r="S1080" s="30"/>
      <c r="T1080" s="30"/>
      <c r="U1080" s="30"/>
      <c r="V1080" s="30"/>
      <c r="W1080" s="30"/>
      <c r="X1080" s="30"/>
      <c r="Y1080" s="30"/>
      <c r="Z1080" s="30"/>
      <c r="AA1080" s="30"/>
    </row>
    <row r="1081" spans="1:27">
      <c r="N1081" s="30"/>
      <c r="O1081" s="30"/>
      <c r="P1081" s="30"/>
      <c r="Q1081" s="30"/>
      <c r="R1081" s="30"/>
      <c r="S1081" s="30"/>
      <c r="T1081" s="30"/>
      <c r="U1081" s="30"/>
      <c r="V1081" s="30"/>
      <c r="W1081" s="30"/>
      <c r="X1081" s="30"/>
      <c r="Y1081" s="30"/>
      <c r="Z1081" s="30"/>
      <c r="AA1081" s="30"/>
    </row>
    <row r="1082" spans="1:27">
      <c r="A1082" s="80" t="s">
        <v>32</v>
      </c>
      <c r="B1082" s="9"/>
      <c r="C1082" s="10"/>
      <c r="D1082" s="11"/>
      <c r="E1082" s="40"/>
      <c r="F1082" s="40"/>
      <c r="G1082" s="9"/>
      <c r="H1082" s="40"/>
      <c r="I1082" s="40"/>
      <c r="J1082" s="9"/>
      <c r="K1082" s="40"/>
      <c r="L1082" s="40"/>
      <c r="M1082" s="12" t="s">
        <v>33</v>
      </c>
      <c r="N1082" s="30"/>
      <c r="O1082" s="30"/>
      <c r="P1082" s="30"/>
      <c r="Q1082" s="30"/>
      <c r="R1082" s="30"/>
      <c r="S1082" s="30"/>
      <c r="T1082" s="30"/>
      <c r="U1082" s="30"/>
      <c r="V1082" s="30"/>
      <c r="W1082" s="30"/>
      <c r="X1082" s="30"/>
      <c r="Y1082" s="30"/>
      <c r="Z1082" s="30"/>
      <c r="AA1082" s="30"/>
    </row>
    <row r="1083" spans="1:27">
      <c r="A1083" s="80" t="s">
        <v>0</v>
      </c>
      <c r="B1083" s="9"/>
      <c r="C1083" s="9"/>
      <c r="D1083" s="9"/>
      <c r="E1083" s="39"/>
      <c r="F1083" s="39" t="s">
        <v>1</v>
      </c>
      <c r="G1083" s="14"/>
      <c r="H1083" s="39"/>
      <c r="I1083" s="39"/>
      <c r="J1083" s="14"/>
      <c r="K1083" s="39"/>
      <c r="L1083" s="39" t="s">
        <v>156</v>
      </c>
      <c r="M1083" s="14"/>
      <c r="N1083" s="30"/>
      <c r="O1083" s="30"/>
      <c r="P1083" s="30"/>
      <c r="Q1083" s="30"/>
      <c r="R1083" s="30"/>
      <c r="S1083" s="30"/>
      <c r="T1083" s="30"/>
      <c r="U1083" s="30"/>
      <c r="V1083" s="30"/>
      <c r="W1083" s="30"/>
      <c r="X1083" s="30"/>
      <c r="Y1083" s="30"/>
      <c r="Z1083" s="30"/>
      <c r="AA1083" s="30"/>
    </row>
    <row r="1084" spans="1:27">
      <c r="A1084" s="80" t="s">
        <v>2</v>
      </c>
      <c r="B1084" s="9"/>
      <c r="C1084" s="9"/>
      <c r="D1084" s="9"/>
      <c r="E1084" s="40"/>
      <c r="F1084" s="87" t="s">
        <v>3</v>
      </c>
      <c r="G1084" s="87"/>
      <c r="H1084" s="87"/>
      <c r="I1084" s="87"/>
      <c r="J1084" s="9" t="s">
        <v>4</v>
      </c>
      <c r="K1084" s="40"/>
      <c r="L1084" s="40"/>
      <c r="M1084" s="9"/>
      <c r="N1084" s="30"/>
      <c r="O1084" s="30"/>
      <c r="P1084" s="30"/>
      <c r="Q1084" s="30"/>
      <c r="R1084" s="30"/>
      <c r="S1084" s="30"/>
      <c r="T1084" s="30"/>
      <c r="U1084" s="30"/>
      <c r="V1084" s="30"/>
      <c r="W1084" s="30"/>
      <c r="X1084" s="30"/>
      <c r="Y1084" s="30"/>
      <c r="Z1084" s="30"/>
      <c r="AA1084" s="30"/>
    </row>
    <row r="1085" spans="1:27">
      <c r="A1085" s="81"/>
      <c r="B1085" s="1"/>
      <c r="C1085" s="1"/>
      <c r="D1085" s="1"/>
      <c r="E1085" s="41"/>
      <c r="F1085" s="88"/>
      <c r="G1085" s="88"/>
      <c r="H1085" s="88"/>
      <c r="I1085" s="88"/>
      <c r="J1085" s="14"/>
      <c r="K1085" s="41" t="s">
        <v>5</v>
      </c>
      <c r="L1085" s="41"/>
      <c r="M1085" s="1"/>
      <c r="N1085" s="30"/>
      <c r="O1085" s="30"/>
      <c r="P1085" s="30"/>
      <c r="Q1085" s="30"/>
      <c r="R1085" s="30"/>
      <c r="S1085" s="30"/>
      <c r="T1085" s="30"/>
      <c r="U1085" s="30"/>
      <c r="V1085" s="30"/>
      <c r="W1085" s="30"/>
      <c r="X1085" s="30"/>
      <c r="Y1085" s="30"/>
      <c r="Z1085" s="30"/>
      <c r="AA1085" s="30"/>
    </row>
    <row r="1086" spans="1:27">
      <c r="A1086" s="81" t="s">
        <v>54</v>
      </c>
      <c r="B1086" s="1"/>
      <c r="C1086" s="77"/>
      <c r="D1086" s="2"/>
      <c r="E1086" s="41"/>
      <c r="F1086" s="88"/>
      <c r="G1086" s="88"/>
      <c r="H1086" s="88"/>
      <c r="I1086" s="88"/>
      <c r="J1086" s="15"/>
      <c r="K1086" s="41" t="s">
        <v>6</v>
      </c>
      <c r="L1086" s="41"/>
      <c r="M1086" s="1"/>
      <c r="N1086" s="30"/>
      <c r="O1086" s="30"/>
      <c r="P1086" s="30"/>
      <c r="Q1086" s="30"/>
      <c r="R1086" s="30"/>
      <c r="S1086" s="30"/>
      <c r="T1086" s="30"/>
      <c r="U1086" s="30"/>
      <c r="V1086" s="30"/>
      <c r="W1086" s="30"/>
      <c r="X1086" s="30"/>
      <c r="Y1086" s="30"/>
      <c r="Z1086" s="30"/>
      <c r="AA1086" s="30"/>
    </row>
    <row r="1087" spans="1:27">
      <c r="A1087" s="81"/>
      <c r="B1087" s="1"/>
      <c r="C1087" s="77"/>
      <c r="D1087" s="2"/>
      <c r="E1087" s="41"/>
      <c r="F1087" s="88"/>
      <c r="G1087" s="88"/>
      <c r="H1087" s="88"/>
      <c r="I1087" s="88"/>
      <c r="J1087" s="15" t="s">
        <v>40</v>
      </c>
      <c r="K1087" s="41" t="s">
        <v>55</v>
      </c>
      <c r="L1087" s="41"/>
      <c r="M1087" s="1"/>
      <c r="N1087" s="30"/>
      <c r="O1087" s="30"/>
      <c r="P1087" s="30"/>
      <c r="Q1087" s="30"/>
      <c r="R1087" s="30"/>
      <c r="S1087" s="30"/>
      <c r="T1087" s="30"/>
      <c r="U1087" s="30"/>
      <c r="V1087" s="30"/>
      <c r="W1087" s="30"/>
      <c r="X1087" s="30"/>
      <c r="Y1087" s="30"/>
      <c r="Z1087" s="30"/>
      <c r="AA1087" s="30"/>
    </row>
    <row r="1088" spans="1:27">
      <c r="A1088" s="79" t="s">
        <v>53</v>
      </c>
      <c r="B1088" s="14"/>
      <c r="C1088" s="15"/>
      <c r="D1088" s="7"/>
      <c r="E1088" s="39"/>
      <c r="F1088" s="89"/>
      <c r="G1088" s="89"/>
      <c r="H1088" s="89"/>
      <c r="I1088" s="89"/>
      <c r="J1088" s="3" t="s">
        <v>158</v>
      </c>
      <c r="K1088" s="39"/>
      <c r="L1088" s="39"/>
      <c r="M1088" s="14"/>
      <c r="N1088" s="30"/>
      <c r="O1088" s="30"/>
      <c r="P1088" s="30"/>
      <c r="Q1088" s="30"/>
      <c r="R1088" s="30"/>
      <c r="S1088" s="30"/>
      <c r="T1088" s="30"/>
      <c r="U1088" s="30"/>
      <c r="V1088" s="30"/>
      <c r="W1088" s="30"/>
      <c r="X1088" s="30"/>
      <c r="Y1088" s="30"/>
      <c r="Z1088" s="30"/>
      <c r="AA1088" s="30"/>
    </row>
    <row r="1089" spans="1:31">
      <c r="A1089" s="80"/>
      <c r="B1089" s="9"/>
      <c r="C1089" s="10"/>
      <c r="D1089" s="11"/>
      <c r="E1089" s="40"/>
      <c r="F1089" s="42"/>
      <c r="G1089" s="4"/>
      <c r="H1089" s="42"/>
      <c r="I1089" s="42"/>
      <c r="J1089" s="9"/>
      <c r="K1089" s="40"/>
      <c r="L1089" s="40"/>
      <c r="M1089" s="9"/>
      <c r="N1089" s="30"/>
      <c r="O1089" s="30"/>
      <c r="P1089" s="30"/>
      <c r="Q1089" s="30"/>
      <c r="R1089" s="30"/>
      <c r="S1089" s="30"/>
      <c r="T1089" s="30"/>
      <c r="U1089" s="30"/>
      <c r="V1089" s="30"/>
      <c r="W1089" s="30"/>
      <c r="X1089" s="30"/>
      <c r="Y1089" s="30"/>
      <c r="Z1089" s="30"/>
      <c r="AA1089" s="30"/>
    </row>
    <row r="1090" spans="1:31">
      <c r="A1090" s="82" t="s">
        <v>7</v>
      </c>
      <c r="B1090" s="5" t="s">
        <v>8</v>
      </c>
      <c r="C1090" s="5" t="s">
        <v>9</v>
      </c>
      <c r="D1090" s="5" t="s">
        <v>10</v>
      </c>
      <c r="E1090" s="43" t="s">
        <v>11</v>
      </c>
      <c r="F1090" s="43" t="s">
        <v>12</v>
      </c>
      <c r="G1090" s="5" t="s">
        <v>13</v>
      </c>
      <c r="H1090" s="43" t="s">
        <v>14</v>
      </c>
      <c r="I1090" s="43" t="s">
        <v>15</v>
      </c>
      <c r="J1090" s="5" t="s">
        <v>16</v>
      </c>
      <c r="K1090" s="43" t="s">
        <v>17</v>
      </c>
      <c r="L1090" s="43" t="s">
        <v>18</v>
      </c>
      <c r="M1090" s="5" t="s">
        <v>19</v>
      </c>
      <c r="N1090" s="30"/>
      <c r="O1090" s="30"/>
      <c r="P1090" s="30"/>
      <c r="Q1090" s="30"/>
      <c r="R1090" s="30"/>
      <c r="S1090" s="30"/>
      <c r="T1090" s="30"/>
      <c r="U1090" s="30"/>
      <c r="V1090" s="30"/>
      <c r="W1090" s="30"/>
      <c r="X1090" s="30"/>
      <c r="Y1090" s="30"/>
      <c r="Z1090" s="30"/>
      <c r="AA1090" s="30"/>
    </row>
    <row r="1091" spans="1:31">
      <c r="B1091" s="77"/>
      <c r="D1091" s="17"/>
      <c r="E1091" s="44"/>
      <c r="F1091" s="44"/>
      <c r="G1091" s="16"/>
      <c r="H1091" s="44"/>
      <c r="I1091" s="44"/>
      <c r="J1091" s="16"/>
      <c r="K1091" s="44"/>
      <c r="L1091" s="44"/>
      <c r="M1091" s="16"/>
      <c r="N1091" s="30"/>
      <c r="O1091" s="30"/>
      <c r="P1091" s="30"/>
      <c r="Q1091" s="30"/>
      <c r="R1091" s="30"/>
      <c r="S1091" s="30"/>
      <c r="T1091" s="30"/>
      <c r="U1091" s="30"/>
      <c r="V1091" s="30"/>
      <c r="W1091" s="30"/>
      <c r="X1091" s="30"/>
      <c r="Y1091" s="30"/>
      <c r="Z1091" s="30"/>
      <c r="AA1091" s="30"/>
    </row>
    <row r="1092" spans="1:31">
      <c r="B1092" s="16"/>
      <c r="E1092" s="90" t="s">
        <v>37</v>
      </c>
      <c r="F1092" s="90"/>
      <c r="G1092" s="90"/>
      <c r="H1092" s="90" t="s">
        <v>38</v>
      </c>
      <c r="I1092" s="90"/>
      <c r="J1092" s="90"/>
      <c r="K1092" s="90" t="s">
        <v>39</v>
      </c>
      <c r="L1092" s="90"/>
      <c r="M1092" s="90"/>
      <c r="N1092" s="30"/>
      <c r="O1092" s="30"/>
      <c r="P1092" s="30"/>
      <c r="Q1092" s="30"/>
      <c r="R1092" s="30"/>
      <c r="S1092" s="30"/>
      <c r="T1092" s="30"/>
      <c r="U1092" s="30"/>
      <c r="V1092" s="30"/>
      <c r="W1092" s="30"/>
      <c r="X1092" s="30"/>
      <c r="Y1092" s="30"/>
      <c r="Z1092" s="30"/>
      <c r="AA1092" s="30"/>
    </row>
    <row r="1093" spans="1:31">
      <c r="B1093" s="16"/>
      <c r="E1093" s="45" t="s">
        <v>23</v>
      </c>
      <c r="F1093" s="45"/>
      <c r="G1093" s="6"/>
      <c r="H1093" s="45" t="s">
        <v>24</v>
      </c>
      <c r="I1093" s="45"/>
      <c r="J1093" s="6"/>
      <c r="K1093" s="45" t="s">
        <v>24</v>
      </c>
      <c r="L1093" s="45"/>
      <c r="M1093" s="6"/>
      <c r="N1093" s="30"/>
      <c r="O1093" s="30"/>
      <c r="P1093" s="30"/>
      <c r="Q1093" s="30"/>
      <c r="R1093" s="30"/>
      <c r="S1093" s="30"/>
      <c r="T1093" s="30"/>
      <c r="U1093" s="30"/>
      <c r="V1093" s="30"/>
      <c r="W1093" s="30"/>
      <c r="X1093" s="30"/>
      <c r="Y1093" s="30"/>
      <c r="Z1093" s="30"/>
      <c r="AA1093" s="30"/>
    </row>
    <row r="1094" spans="1:31" ht="24.75">
      <c r="A1094" s="84" t="s">
        <v>25</v>
      </c>
      <c r="B1094" s="15" t="s">
        <v>26</v>
      </c>
      <c r="C1094" s="15" t="s">
        <v>27</v>
      </c>
      <c r="D1094" s="7" t="s">
        <v>28</v>
      </c>
      <c r="E1094" s="46" t="s">
        <v>29</v>
      </c>
      <c r="F1094" s="47" t="s">
        <v>30</v>
      </c>
      <c r="G1094" s="15" t="s">
        <v>31</v>
      </c>
      <c r="H1094" s="46" t="s">
        <v>29</v>
      </c>
      <c r="I1094" s="47" t="s">
        <v>30</v>
      </c>
      <c r="J1094" s="15" t="s">
        <v>31</v>
      </c>
      <c r="K1094" s="46" t="s">
        <v>29</v>
      </c>
      <c r="L1094" s="47" t="s">
        <v>30</v>
      </c>
      <c r="M1094" s="15" t="s">
        <v>31</v>
      </c>
      <c r="N1094" s="30"/>
      <c r="O1094" s="30"/>
      <c r="P1094" s="30"/>
      <c r="Q1094" s="30"/>
      <c r="R1094" s="30"/>
      <c r="S1094" s="30"/>
      <c r="T1094" s="30"/>
      <c r="U1094" s="30"/>
      <c r="V1094" s="30"/>
      <c r="W1094" s="30"/>
      <c r="X1094" s="30"/>
      <c r="Y1094" s="30"/>
      <c r="Z1094" s="30"/>
      <c r="AA1094" s="30"/>
    </row>
    <row r="1095" spans="1:31">
      <c r="A1095" s="85">
        <v>1</v>
      </c>
      <c r="B1095" s="16" t="s">
        <v>48</v>
      </c>
      <c r="C1095" s="16" t="s">
        <v>35</v>
      </c>
      <c r="D1095" s="29">
        <v>40148</v>
      </c>
      <c r="E1095" s="44">
        <v>0</v>
      </c>
      <c r="F1095" s="44">
        <v>0</v>
      </c>
      <c r="G1095" s="13">
        <v>0</v>
      </c>
      <c r="H1095" s="44">
        <v>690</v>
      </c>
      <c r="I1095" s="44">
        <v>28</v>
      </c>
      <c r="J1095" s="13">
        <v>0</v>
      </c>
      <c r="K1095" s="44">
        <f>E1061+H1061-K1061-E1095+H1095</f>
        <v>177352</v>
      </c>
      <c r="L1095" s="44">
        <f>F1061+I1061-L1061-F1095+I1095</f>
        <v>6482</v>
      </c>
      <c r="M1095" s="13">
        <f t="shared" ref="M1095:M1107" si="149">IF(K1095=0,0,L1095*1000/K1095)</f>
        <v>36.548784338490684</v>
      </c>
      <c r="N1095" s="30"/>
      <c r="O1095" s="30"/>
      <c r="P1095" s="30"/>
      <c r="Q1095" s="30"/>
      <c r="R1095" s="30"/>
      <c r="S1095" s="30"/>
      <c r="T1095" s="30"/>
      <c r="U1095" s="30"/>
      <c r="V1095" s="30"/>
      <c r="W1095" s="30"/>
      <c r="X1095" s="30"/>
      <c r="Y1095" s="30"/>
      <c r="Z1095" s="30"/>
      <c r="AA1095" s="30"/>
      <c r="AB1095" s="76"/>
      <c r="AC1095" s="76"/>
      <c r="AD1095" s="76">
        <f>F1061+I1061-L1061-F1095+I1095</f>
        <v>6482</v>
      </c>
      <c r="AE1095" s="76">
        <f>L1095-AD1095</f>
        <v>0</v>
      </c>
    </row>
    <row r="1096" spans="1:31">
      <c r="A1096" s="85">
        <v>2</v>
      </c>
      <c r="B1096" s="16" t="s">
        <v>48</v>
      </c>
      <c r="C1096" s="16" t="s">
        <v>35</v>
      </c>
      <c r="D1096" s="29">
        <v>40179</v>
      </c>
      <c r="E1096" s="44">
        <v>7110</v>
      </c>
      <c r="F1096" s="44">
        <v>259</v>
      </c>
      <c r="G1096" s="13">
        <v>0</v>
      </c>
      <c r="H1096" s="44">
        <v>722</v>
      </c>
      <c r="I1096" s="44">
        <v>10</v>
      </c>
      <c r="J1096" s="13">
        <v>0</v>
      </c>
      <c r="K1096" s="44">
        <f t="shared" ref="K1096:L1096" si="150">E1062+H1062-K1062-E1096+H1096</f>
        <v>149387</v>
      </c>
      <c r="L1096" s="44">
        <f t="shared" si="150"/>
        <v>5488</v>
      </c>
      <c r="M1096" s="13">
        <f t="shared" si="149"/>
        <v>36.736797713321778</v>
      </c>
      <c r="N1096" s="30"/>
      <c r="O1096" s="30"/>
      <c r="P1096" s="30"/>
      <c r="Q1096" s="30"/>
      <c r="R1096" s="30"/>
      <c r="S1096" s="30"/>
      <c r="T1096" s="30"/>
      <c r="U1096" s="30"/>
      <c r="V1096" s="30"/>
      <c r="W1096" s="30"/>
      <c r="X1096" s="30"/>
      <c r="Y1096" s="30"/>
      <c r="Z1096" s="30"/>
      <c r="AA1096" s="30"/>
      <c r="AB1096" s="76"/>
      <c r="AC1096" s="76"/>
      <c r="AD1096" s="76">
        <f t="shared" ref="AD1096:AD1107" si="151">F1062+I1062-L1062-F1096+I1096</f>
        <v>5488</v>
      </c>
      <c r="AE1096" s="76">
        <f t="shared" ref="AE1096:AE1107" si="152">L1096-AD1096</f>
        <v>0</v>
      </c>
    </row>
    <row r="1097" spans="1:31">
      <c r="A1097" s="85">
        <v>3</v>
      </c>
      <c r="B1097" s="16" t="s">
        <v>48</v>
      </c>
      <c r="C1097" s="16" t="s">
        <v>35</v>
      </c>
      <c r="D1097" s="29">
        <v>40210</v>
      </c>
      <c r="E1097" s="44">
        <v>0</v>
      </c>
      <c r="F1097" s="44">
        <v>0</v>
      </c>
      <c r="G1097" s="13">
        <v>0</v>
      </c>
      <c r="H1097" s="44">
        <v>312</v>
      </c>
      <c r="I1097" s="44">
        <v>9</v>
      </c>
      <c r="J1097" s="13">
        <v>0</v>
      </c>
      <c r="K1097" s="44">
        <f t="shared" ref="K1097:L1097" si="153">E1063+H1063-K1063-E1097+H1097</f>
        <v>150687</v>
      </c>
      <c r="L1097" s="44">
        <f t="shared" si="153"/>
        <v>5540</v>
      </c>
      <c r="M1097" s="13">
        <f t="shared" si="149"/>
        <v>36.764949862960975</v>
      </c>
      <c r="N1097" s="30"/>
      <c r="O1097" s="30"/>
      <c r="P1097" s="30"/>
      <c r="Q1097" s="30"/>
      <c r="R1097" s="30"/>
      <c r="S1097" s="30"/>
      <c r="T1097" s="30"/>
      <c r="U1097" s="30"/>
      <c r="V1097" s="30"/>
      <c r="W1097" s="30"/>
      <c r="X1097" s="30"/>
      <c r="Y1097" s="30"/>
      <c r="Z1097" s="30"/>
      <c r="AA1097" s="30"/>
      <c r="AB1097" s="76"/>
      <c r="AC1097" s="76"/>
      <c r="AD1097" s="76">
        <f t="shared" si="151"/>
        <v>5540</v>
      </c>
      <c r="AE1097" s="76">
        <f t="shared" si="152"/>
        <v>0</v>
      </c>
    </row>
    <row r="1098" spans="1:31">
      <c r="A1098" s="85">
        <v>4</v>
      </c>
      <c r="B1098" s="16" t="s">
        <v>48</v>
      </c>
      <c r="C1098" s="16" t="s">
        <v>35</v>
      </c>
      <c r="D1098" s="29">
        <v>40238</v>
      </c>
      <c r="E1098" s="44">
        <v>0</v>
      </c>
      <c r="F1098" s="44">
        <v>0</v>
      </c>
      <c r="G1098" s="13">
        <v>0</v>
      </c>
      <c r="H1098" s="44">
        <v>260</v>
      </c>
      <c r="I1098" s="44">
        <v>2</v>
      </c>
      <c r="J1098" s="13">
        <v>0</v>
      </c>
      <c r="K1098" s="44">
        <f t="shared" ref="K1098:L1098" si="154">E1064+H1064-K1064-E1098+H1098</f>
        <v>136278</v>
      </c>
      <c r="L1098" s="44">
        <f t="shared" si="154"/>
        <v>5077</v>
      </c>
      <c r="M1098" s="13">
        <f t="shared" si="149"/>
        <v>37.254729303335829</v>
      </c>
      <c r="N1098" s="30"/>
      <c r="O1098" s="30"/>
      <c r="P1098" s="30"/>
      <c r="Q1098" s="30"/>
      <c r="R1098" s="30"/>
      <c r="S1098" s="30"/>
      <c r="T1098" s="30"/>
      <c r="U1098" s="30"/>
      <c r="V1098" s="30"/>
      <c r="W1098" s="30"/>
      <c r="X1098" s="30"/>
      <c r="Y1098" s="30"/>
      <c r="Z1098" s="30"/>
      <c r="AA1098" s="30"/>
      <c r="AB1098" s="76"/>
      <c r="AC1098" s="76"/>
      <c r="AD1098" s="76">
        <f t="shared" si="151"/>
        <v>5077</v>
      </c>
      <c r="AE1098" s="76">
        <f t="shared" si="152"/>
        <v>0</v>
      </c>
    </row>
    <row r="1099" spans="1:31">
      <c r="A1099" s="85">
        <v>5</v>
      </c>
      <c r="B1099" s="16" t="s">
        <v>48</v>
      </c>
      <c r="C1099" s="16" t="s">
        <v>35</v>
      </c>
      <c r="D1099" s="29">
        <v>40269</v>
      </c>
      <c r="E1099" s="44">
        <v>-2250</v>
      </c>
      <c r="F1099" s="44">
        <v>-83</v>
      </c>
      <c r="G1099" s="13">
        <v>0</v>
      </c>
      <c r="H1099" s="44">
        <v>-1750</v>
      </c>
      <c r="I1099" s="44">
        <v>-65</v>
      </c>
      <c r="J1099" s="13">
        <v>0</v>
      </c>
      <c r="K1099" s="44">
        <f t="shared" ref="K1099:L1099" si="155">E1065+H1065-K1065-E1099+H1099</f>
        <v>150902</v>
      </c>
      <c r="L1099" s="44">
        <f t="shared" si="155"/>
        <v>5706</v>
      </c>
      <c r="M1099" s="13">
        <f t="shared" si="149"/>
        <v>37.812620111065456</v>
      </c>
      <c r="N1099" s="30"/>
      <c r="O1099" s="30"/>
      <c r="P1099" s="30"/>
      <c r="Q1099" s="30"/>
      <c r="R1099" s="30"/>
      <c r="S1099" s="30"/>
      <c r="T1099" s="30"/>
      <c r="U1099" s="30"/>
      <c r="V1099" s="30"/>
      <c r="W1099" s="30"/>
      <c r="X1099" s="30"/>
      <c r="Y1099" s="30"/>
      <c r="Z1099" s="30"/>
      <c r="AA1099" s="30"/>
      <c r="AB1099" s="76"/>
      <c r="AC1099" s="76"/>
      <c r="AD1099" s="76">
        <f t="shared" si="151"/>
        <v>5706</v>
      </c>
      <c r="AE1099" s="76">
        <f t="shared" si="152"/>
        <v>0</v>
      </c>
    </row>
    <row r="1100" spans="1:31">
      <c r="A1100" s="85">
        <v>6</v>
      </c>
      <c r="B1100" s="16" t="s">
        <v>48</v>
      </c>
      <c r="C1100" s="16" t="s">
        <v>35</v>
      </c>
      <c r="D1100" s="29">
        <v>40299</v>
      </c>
      <c r="E1100" s="44">
        <v>0</v>
      </c>
      <c r="F1100" s="44">
        <v>0</v>
      </c>
      <c r="G1100" s="13">
        <v>0</v>
      </c>
      <c r="H1100" s="44">
        <v>-1431</v>
      </c>
      <c r="I1100" s="44">
        <v>-54</v>
      </c>
      <c r="J1100" s="13">
        <v>0</v>
      </c>
      <c r="K1100" s="44">
        <f t="shared" ref="K1100:L1100" si="156">E1066+H1066-K1066-E1100+H1100</f>
        <v>159737</v>
      </c>
      <c r="L1100" s="44">
        <f t="shared" si="156"/>
        <v>6075</v>
      </c>
      <c r="M1100" s="13">
        <f t="shared" si="149"/>
        <v>38.031263890019218</v>
      </c>
      <c r="N1100" s="30"/>
      <c r="O1100" s="30"/>
      <c r="P1100" s="30"/>
      <c r="Q1100" s="30"/>
      <c r="R1100" s="30"/>
      <c r="S1100" s="30"/>
      <c r="T1100" s="30"/>
      <c r="U1100" s="30"/>
      <c r="V1100" s="30"/>
      <c r="W1100" s="30"/>
      <c r="X1100" s="30"/>
      <c r="Y1100" s="30"/>
      <c r="Z1100" s="30"/>
      <c r="AA1100" s="30"/>
      <c r="AB1100" s="76"/>
      <c r="AC1100" s="76"/>
      <c r="AD1100" s="76">
        <f t="shared" si="151"/>
        <v>6075</v>
      </c>
      <c r="AE1100" s="76">
        <f t="shared" si="152"/>
        <v>0</v>
      </c>
    </row>
    <row r="1101" spans="1:31">
      <c r="A1101" s="85">
        <v>7</v>
      </c>
      <c r="B1101" s="16" t="s">
        <v>48</v>
      </c>
      <c r="C1101" s="16" t="s">
        <v>35</v>
      </c>
      <c r="D1101" s="29">
        <v>40330</v>
      </c>
      <c r="E1101" s="44">
        <v>0</v>
      </c>
      <c r="F1101" s="44">
        <v>0</v>
      </c>
      <c r="G1101" s="13">
        <v>0</v>
      </c>
      <c r="H1101" s="44">
        <v>263</v>
      </c>
      <c r="I1101" s="44">
        <v>12</v>
      </c>
      <c r="J1101" s="13">
        <v>0</v>
      </c>
      <c r="K1101" s="44">
        <f t="shared" ref="K1101:L1101" si="157">E1067+H1067-K1067-E1101+H1101</f>
        <v>150652</v>
      </c>
      <c r="L1101" s="44">
        <f t="shared" si="157"/>
        <v>5848</v>
      </c>
      <c r="M1101" s="13">
        <f t="shared" si="149"/>
        <v>38.817938029365692</v>
      </c>
      <c r="N1101" s="30"/>
      <c r="O1101" s="30"/>
      <c r="P1101" s="30"/>
      <c r="Q1101" s="30"/>
      <c r="R1101" s="30"/>
      <c r="S1101" s="30"/>
      <c r="T1101" s="30"/>
      <c r="U1101" s="30"/>
      <c r="V1101" s="30"/>
      <c r="W1101" s="30"/>
      <c r="X1101" s="30"/>
      <c r="Y1101" s="30"/>
      <c r="Z1101" s="30"/>
      <c r="AA1101" s="30"/>
      <c r="AB1101" s="76"/>
      <c r="AC1101" s="76"/>
      <c r="AD1101" s="76">
        <f t="shared" si="151"/>
        <v>5848</v>
      </c>
      <c r="AE1101" s="76">
        <f t="shared" si="152"/>
        <v>0</v>
      </c>
    </row>
    <row r="1102" spans="1:31">
      <c r="A1102" s="85">
        <v>8</v>
      </c>
      <c r="B1102" s="16" t="s">
        <v>48</v>
      </c>
      <c r="C1102" s="16" t="s">
        <v>35</v>
      </c>
      <c r="D1102" s="29">
        <v>40360</v>
      </c>
      <c r="E1102" s="44">
        <v>2613</v>
      </c>
      <c r="F1102" s="44">
        <v>101</v>
      </c>
      <c r="G1102" s="13">
        <v>0</v>
      </c>
      <c r="H1102" s="44">
        <v>29</v>
      </c>
      <c r="I1102" s="44">
        <v>0</v>
      </c>
      <c r="J1102" s="13">
        <v>0</v>
      </c>
      <c r="K1102" s="44">
        <f t="shared" ref="K1102:L1102" si="158">E1068+H1068-K1068-E1102+H1102</f>
        <v>120718</v>
      </c>
      <c r="L1102" s="44">
        <f t="shared" si="158"/>
        <v>4756</v>
      </c>
      <c r="M1102" s="13">
        <f t="shared" si="149"/>
        <v>39.397604334067829</v>
      </c>
      <c r="N1102" s="30"/>
      <c r="O1102" s="30"/>
      <c r="P1102" s="30"/>
      <c r="Q1102" s="30"/>
      <c r="R1102" s="30"/>
      <c r="S1102" s="30"/>
      <c r="T1102" s="30"/>
      <c r="U1102" s="30"/>
      <c r="V1102" s="30"/>
      <c r="W1102" s="30"/>
      <c r="X1102" s="30"/>
      <c r="Y1102" s="30"/>
      <c r="Z1102" s="30"/>
      <c r="AA1102" s="30"/>
      <c r="AB1102" s="76"/>
      <c r="AC1102" s="76"/>
      <c r="AD1102" s="76">
        <f t="shared" si="151"/>
        <v>4756</v>
      </c>
      <c r="AE1102" s="76">
        <f t="shared" si="152"/>
        <v>0</v>
      </c>
    </row>
    <row r="1103" spans="1:31">
      <c r="A1103" s="85">
        <v>9</v>
      </c>
      <c r="B1103" s="16" t="s">
        <v>48</v>
      </c>
      <c r="C1103" s="16" t="s">
        <v>35</v>
      </c>
      <c r="D1103" s="29">
        <v>40391</v>
      </c>
      <c r="E1103" s="44">
        <v>0</v>
      </c>
      <c r="F1103" s="44">
        <v>0</v>
      </c>
      <c r="G1103" s="13">
        <v>0</v>
      </c>
      <c r="H1103" s="44">
        <v>-366</v>
      </c>
      <c r="I1103" s="44">
        <v>-15</v>
      </c>
      <c r="J1103" s="13">
        <v>0</v>
      </c>
      <c r="K1103" s="44">
        <f t="shared" ref="K1103:L1103" si="159">E1069+H1069-K1069-E1103+H1103</f>
        <v>93222</v>
      </c>
      <c r="L1103" s="44">
        <f t="shared" si="159"/>
        <v>3742</v>
      </c>
      <c r="M1103" s="13">
        <f t="shared" si="149"/>
        <v>40.140739310463196</v>
      </c>
      <c r="N1103" s="30"/>
      <c r="O1103" s="30"/>
      <c r="P1103" s="30"/>
      <c r="Q1103" s="30"/>
      <c r="R1103" s="30"/>
      <c r="S1103" s="30"/>
      <c r="T1103" s="30"/>
      <c r="U1103" s="30"/>
      <c r="V1103" s="30"/>
      <c r="W1103" s="30"/>
      <c r="X1103" s="30"/>
      <c r="Y1103" s="30"/>
      <c r="Z1103" s="30"/>
      <c r="AA1103" s="30"/>
      <c r="AB1103" s="76"/>
      <c r="AC1103" s="76"/>
      <c r="AD1103" s="76">
        <f t="shared" si="151"/>
        <v>3742</v>
      </c>
      <c r="AE1103" s="76">
        <f t="shared" si="152"/>
        <v>0</v>
      </c>
    </row>
    <row r="1104" spans="1:31">
      <c r="A1104" s="85">
        <v>10</v>
      </c>
      <c r="B1104" s="16" t="s">
        <v>48</v>
      </c>
      <c r="C1104" s="16" t="s">
        <v>35</v>
      </c>
      <c r="D1104" s="29">
        <v>40422</v>
      </c>
      <c r="E1104" s="44">
        <v>0</v>
      </c>
      <c r="F1104" s="44">
        <v>0</v>
      </c>
      <c r="G1104" s="13">
        <v>0</v>
      </c>
      <c r="H1104" s="44">
        <v>-5595</v>
      </c>
      <c r="I1104" s="44">
        <v>-215</v>
      </c>
      <c r="J1104" s="13">
        <v>0</v>
      </c>
      <c r="K1104" s="44">
        <f t="shared" ref="K1104:L1104" si="160">E1070+H1070-K1070-E1104+H1104</f>
        <v>97411</v>
      </c>
      <c r="L1104" s="44">
        <f t="shared" si="160"/>
        <v>3906</v>
      </c>
      <c r="M1104" s="13">
        <f t="shared" si="149"/>
        <v>40.098140867047867</v>
      </c>
      <c r="N1104" s="30"/>
      <c r="O1104" s="30"/>
      <c r="P1104" s="30"/>
      <c r="Q1104" s="30"/>
      <c r="R1104" s="30"/>
      <c r="S1104" s="30"/>
      <c r="T1104" s="30"/>
      <c r="U1104" s="30"/>
      <c r="V1104" s="30"/>
      <c r="W1104" s="30"/>
      <c r="X1104" s="30"/>
      <c r="Y1104" s="30"/>
      <c r="Z1104" s="30"/>
      <c r="AA1104" s="30"/>
      <c r="AB1104" s="76"/>
      <c r="AC1104" s="76"/>
      <c r="AD1104" s="76">
        <f t="shared" si="151"/>
        <v>3906</v>
      </c>
      <c r="AE1104" s="76">
        <f t="shared" si="152"/>
        <v>0</v>
      </c>
    </row>
    <row r="1105" spans="1:31">
      <c r="A1105" s="85">
        <v>11</v>
      </c>
      <c r="B1105" s="16" t="s">
        <v>48</v>
      </c>
      <c r="C1105" s="16" t="s">
        <v>35</v>
      </c>
      <c r="D1105" s="29">
        <v>40452</v>
      </c>
      <c r="E1105" s="44">
        <v>5450</v>
      </c>
      <c r="F1105" s="44">
        <v>217</v>
      </c>
      <c r="G1105" s="13">
        <v>0</v>
      </c>
      <c r="H1105" s="44">
        <v>-12054</v>
      </c>
      <c r="I1105" s="44">
        <v>-485</v>
      </c>
      <c r="J1105" s="13">
        <v>0</v>
      </c>
      <c r="K1105" s="44">
        <f t="shared" ref="K1105:L1105" si="161">E1071+H1071-K1071-E1105+H1105</f>
        <v>128136</v>
      </c>
      <c r="L1105" s="44">
        <f t="shared" si="161"/>
        <v>5184</v>
      </c>
      <c r="M1105" s="13">
        <f t="shared" si="149"/>
        <v>40.457014422176435</v>
      </c>
      <c r="N1105" s="30"/>
      <c r="O1105" s="30"/>
      <c r="P1105" s="30"/>
      <c r="Q1105" s="30"/>
      <c r="R1105" s="30"/>
      <c r="S1105" s="30"/>
      <c r="T1105" s="30"/>
      <c r="U1105" s="30"/>
      <c r="V1105" s="30"/>
      <c r="W1105" s="30"/>
      <c r="X1105" s="30"/>
      <c r="Y1105" s="30"/>
      <c r="Z1105" s="30"/>
      <c r="AA1105" s="30"/>
      <c r="AB1105" s="76"/>
      <c r="AC1105" s="76"/>
      <c r="AD1105" s="76">
        <f t="shared" si="151"/>
        <v>5184</v>
      </c>
      <c r="AE1105" s="76">
        <f t="shared" si="152"/>
        <v>0</v>
      </c>
    </row>
    <row r="1106" spans="1:31">
      <c r="A1106" s="85">
        <v>12</v>
      </c>
      <c r="B1106" s="16" t="s">
        <v>48</v>
      </c>
      <c r="C1106" s="16" t="s">
        <v>35</v>
      </c>
      <c r="D1106" s="29">
        <v>40483</v>
      </c>
      <c r="E1106" s="44">
        <v>0</v>
      </c>
      <c r="F1106" s="44">
        <v>0</v>
      </c>
      <c r="G1106" s="13">
        <v>0</v>
      </c>
      <c r="H1106" s="44">
        <v>-12785</v>
      </c>
      <c r="I1106" s="44">
        <v>-520</v>
      </c>
      <c r="J1106" s="13">
        <v>0</v>
      </c>
      <c r="K1106" s="44">
        <f t="shared" ref="K1106:L1106" si="162">E1072+H1072-K1072-E1106+H1106</f>
        <v>155449</v>
      </c>
      <c r="L1106" s="44">
        <f t="shared" si="162"/>
        <v>6331</v>
      </c>
      <c r="M1106" s="13">
        <f t="shared" si="149"/>
        <v>40.727183835212834</v>
      </c>
      <c r="N1106" s="30"/>
      <c r="O1106" s="30"/>
      <c r="P1106" s="30"/>
      <c r="Q1106" s="30"/>
      <c r="R1106" s="30"/>
      <c r="S1106" s="30"/>
      <c r="T1106" s="30"/>
      <c r="U1106" s="30"/>
      <c r="V1106" s="30"/>
      <c r="W1106" s="30"/>
      <c r="X1106" s="30"/>
      <c r="Y1106" s="30"/>
      <c r="Z1106" s="30"/>
      <c r="AA1106" s="30"/>
      <c r="AB1106" s="76"/>
      <c r="AC1106" s="76"/>
      <c r="AD1106" s="76">
        <f t="shared" si="151"/>
        <v>6331</v>
      </c>
      <c r="AE1106" s="76">
        <f t="shared" si="152"/>
        <v>0</v>
      </c>
    </row>
    <row r="1107" spans="1:31">
      <c r="A1107" s="85">
        <v>13</v>
      </c>
      <c r="B1107" s="16" t="s">
        <v>48</v>
      </c>
      <c r="C1107" s="16" t="s">
        <v>35</v>
      </c>
      <c r="D1107" s="29">
        <v>40513</v>
      </c>
      <c r="E1107" s="44">
        <v>0</v>
      </c>
      <c r="F1107" s="44">
        <v>0</v>
      </c>
      <c r="G1107" s="13">
        <v>0</v>
      </c>
      <c r="H1107" s="44">
        <v>-3683</v>
      </c>
      <c r="I1107" s="44">
        <v>-153</v>
      </c>
      <c r="J1107" s="13">
        <v>0</v>
      </c>
      <c r="K1107" s="44">
        <f t="shared" ref="K1107:L1107" si="163">E1073+H1073-K1073-E1107+H1107</f>
        <v>140941</v>
      </c>
      <c r="L1107" s="44">
        <f t="shared" si="163"/>
        <v>5758</v>
      </c>
      <c r="M1107" s="13">
        <f t="shared" si="149"/>
        <v>40.853974358064725</v>
      </c>
      <c r="N1107" s="30"/>
      <c r="O1107" s="30"/>
      <c r="P1107" s="30"/>
      <c r="Q1107" s="30"/>
      <c r="R1107" s="30"/>
      <c r="S1107" s="30"/>
      <c r="T1107" s="30"/>
      <c r="U1107" s="30"/>
      <c r="V1107" s="30"/>
      <c r="W1107" s="30"/>
      <c r="X1107" s="30"/>
      <c r="Y1107" s="30"/>
      <c r="Z1107" s="30"/>
      <c r="AA1107" s="30"/>
      <c r="AB1107" s="76"/>
      <c r="AC1107" s="76"/>
      <c r="AD1107" s="76">
        <f t="shared" si="151"/>
        <v>5758</v>
      </c>
      <c r="AE1107" s="76">
        <f t="shared" si="152"/>
        <v>0</v>
      </c>
    </row>
    <row r="1108" spans="1:31">
      <c r="N1108" s="30"/>
      <c r="O1108" s="30"/>
      <c r="P1108" s="30"/>
      <c r="Q1108" s="30"/>
      <c r="R1108" s="30"/>
      <c r="S1108" s="30"/>
      <c r="T1108" s="30"/>
      <c r="U1108" s="30"/>
      <c r="V1108" s="30"/>
      <c r="W1108" s="30"/>
      <c r="X1108" s="30"/>
      <c r="Y1108" s="30"/>
      <c r="Z1108" s="30"/>
      <c r="AA1108" s="30"/>
    </row>
    <row r="1109" spans="1:31">
      <c r="A1109" s="85">
        <v>14</v>
      </c>
      <c r="B1109" s="16" t="s">
        <v>44</v>
      </c>
      <c r="C1109" s="16"/>
      <c r="D1109" s="29"/>
      <c r="E1109" s="44"/>
      <c r="F1109" s="44"/>
      <c r="G1109" s="13"/>
      <c r="H1109" s="44"/>
      <c r="I1109" s="44"/>
      <c r="J1109" s="13"/>
      <c r="K1109" s="44">
        <f>ROUND(SUM(K1095:K1107),0)</f>
        <v>1810872</v>
      </c>
      <c r="L1109" s="44">
        <f>ROUND(SUM(L1095:L1107),0)</f>
        <v>69893</v>
      </c>
      <c r="M1109" s="13"/>
      <c r="N1109" s="30"/>
      <c r="O1109" s="30"/>
      <c r="P1109" s="30"/>
      <c r="Q1109" s="30"/>
      <c r="R1109" s="30"/>
      <c r="S1109" s="30"/>
      <c r="T1109" s="30"/>
      <c r="U1109" s="30"/>
      <c r="V1109" s="30"/>
      <c r="W1109" s="30"/>
      <c r="X1109" s="30"/>
      <c r="Y1109" s="30"/>
      <c r="Z1109" s="30"/>
      <c r="AA1109" s="30"/>
    </row>
    <row r="1110" spans="1:31">
      <c r="N1110" s="30"/>
      <c r="O1110" s="30"/>
      <c r="P1110" s="30"/>
      <c r="Q1110" s="30"/>
      <c r="R1110" s="30"/>
      <c r="S1110" s="30"/>
      <c r="T1110" s="30"/>
      <c r="U1110" s="30"/>
      <c r="V1110" s="30"/>
      <c r="W1110" s="30"/>
      <c r="X1110" s="30"/>
      <c r="Y1110" s="30"/>
      <c r="Z1110" s="30"/>
      <c r="AA1110" s="30"/>
    </row>
    <row r="1111" spans="1:31">
      <c r="A1111" s="85">
        <v>15</v>
      </c>
      <c r="B1111" s="16" t="s">
        <v>48</v>
      </c>
      <c r="C1111" s="16" t="s">
        <v>35</v>
      </c>
      <c r="D1111" s="29" t="s">
        <v>36</v>
      </c>
      <c r="K1111" s="49">
        <f t="shared" ref="K1111:L1111" si="164">ROUND(AVERAGE(K1095:K1107),0)</f>
        <v>139298</v>
      </c>
      <c r="L1111" s="49">
        <f t="shared" si="164"/>
        <v>5376</v>
      </c>
      <c r="M1111" s="13">
        <f>ROUND(IF(K1111=0,0,L1111*1000/K1111),2)</f>
        <v>38.590000000000003</v>
      </c>
      <c r="N1111" s="30"/>
      <c r="O1111" s="30"/>
      <c r="P1111" s="30"/>
      <c r="Q1111" s="30"/>
      <c r="R1111" s="30"/>
      <c r="S1111" s="30"/>
      <c r="T1111" s="30"/>
      <c r="U1111" s="30"/>
      <c r="V1111" s="30"/>
      <c r="W1111" s="30"/>
      <c r="X1111" s="30"/>
      <c r="Y1111" s="30"/>
      <c r="Z1111" s="30"/>
      <c r="AA1111" s="30"/>
    </row>
    <row r="1112" spans="1:31">
      <c r="N1112" s="30"/>
      <c r="O1112" s="30"/>
      <c r="P1112" s="30"/>
      <c r="Q1112" s="30"/>
      <c r="R1112" s="30"/>
      <c r="S1112" s="30"/>
      <c r="T1112" s="30"/>
      <c r="U1112" s="30"/>
      <c r="V1112" s="30"/>
      <c r="W1112" s="30"/>
      <c r="X1112" s="30"/>
      <c r="Y1112" s="30"/>
      <c r="Z1112" s="30"/>
      <c r="AA1112" s="30"/>
    </row>
    <row r="1113" spans="1:31">
      <c r="N1113" s="30"/>
      <c r="O1113" s="30"/>
      <c r="P1113" s="30"/>
      <c r="Q1113" s="30"/>
      <c r="R1113" s="30"/>
      <c r="S1113" s="30"/>
      <c r="T1113" s="30"/>
      <c r="U1113" s="30"/>
      <c r="V1113" s="30"/>
      <c r="W1113" s="30"/>
      <c r="X1113" s="30"/>
      <c r="Y1113" s="30"/>
      <c r="Z1113" s="30"/>
      <c r="AA1113" s="30"/>
    </row>
    <row r="1114" spans="1:31">
      <c r="N1114" s="30"/>
      <c r="O1114" s="30"/>
      <c r="P1114" s="30"/>
      <c r="Q1114" s="30"/>
      <c r="R1114" s="30"/>
      <c r="S1114" s="30"/>
      <c r="T1114" s="30"/>
      <c r="U1114" s="30"/>
      <c r="V1114" s="30"/>
      <c r="W1114" s="30"/>
      <c r="X1114" s="30"/>
      <c r="Y1114" s="30"/>
      <c r="Z1114" s="30"/>
      <c r="AA1114" s="30"/>
    </row>
    <row r="1115" spans="1:31">
      <c r="N1115" s="30"/>
      <c r="O1115" s="30"/>
      <c r="P1115" s="30"/>
      <c r="Q1115" s="30"/>
      <c r="R1115" s="30"/>
      <c r="S1115" s="30"/>
      <c r="T1115" s="30"/>
      <c r="U1115" s="30"/>
      <c r="V1115" s="30"/>
      <c r="W1115" s="30"/>
      <c r="X1115" s="30"/>
      <c r="Y1115" s="30"/>
      <c r="Z1115" s="30"/>
      <c r="AA1115" s="30"/>
    </row>
    <row r="1116" spans="1:31">
      <c r="A1116" s="80" t="s">
        <v>32</v>
      </c>
      <c r="B1116" s="9"/>
      <c r="C1116" s="10"/>
      <c r="D1116" s="11"/>
      <c r="E1116" s="40"/>
      <c r="F1116" s="40"/>
      <c r="G1116" s="9"/>
      <c r="H1116" s="40"/>
      <c r="I1116" s="40"/>
      <c r="J1116" s="9"/>
      <c r="K1116" s="40"/>
      <c r="L1116" s="40"/>
      <c r="M1116" s="12" t="s">
        <v>33</v>
      </c>
      <c r="N1116" s="30"/>
      <c r="O1116" s="30"/>
      <c r="P1116" s="30"/>
      <c r="Q1116" s="30"/>
      <c r="R1116" s="30"/>
      <c r="S1116" s="30"/>
      <c r="T1116" s="30"/>
      <c r="U1116" s="30"/>
      <c r="V1116" s="30"/>
      <c r="W1116" s="30"/>
      <c r="X1116" s="30"/>
      <c r="Y1116" s="30"/>
      <c r="Z1116" s="30"/>
      <c r="AA1116" s="30"/>
    </row>
    <row r="1117" spans="1:31">
      <c r="N1117" s="30"/>
      <c r="O1117" s="30"/>
      <c r="P1117" s="30"/>
      <c r="Q1117" s="30"/>
      <c r="R1117" s="30"/>
      <c r="S1117" s="30"/>
      <c r="T1117" s="30"/>
      <c r="U1117" s="30"/>
      <c r="V1117" s="30"/>
      <c r="W1117" s="30"/>
      <c r="X1117" s="30"/>
      <c r="Y1117" s="30"/>
      <c r="Z1117" s="30"/>
      <c r="AA1117" s="30"/>
    </row>
    <row r="1118" spans="1:31">
      <c r="N1118" s="30"/>
      <c r="O1118" s="30"/>
      <c r="P1118" s="30"/>
      <c r="Q1118" s="30"/>
      <c r="R1118" s="30"/>
      <c r="S1118" s="30"/>
      <c r="T1118" s="30"/>
      <c r="U1118" s="30"/>
      <c r="V1118" s="30"/>
      <c r="W1118" s="30"/>
      <c r="X1118" s="30"/>
      <c r="Y1118" s="30"/>
      <c r="Z1118" s="30"/>
      <c r="AA1118" s="30"/>
    </row>
    <row r="1119" spans="1:31">
      <c r="K1119" s="32"/>
      <c r="L1119" s="32"/>
      <c r="N1119" s="30"/>
      <c r="O1119" s="30"/>
      <c r="P1119" s="30"/>
      <c r="Q1119" s="30"/>
      <c r="R1119" s="30"/>
      <c r="S1119" s="30"/>
      <c r="T1119" s="30"/>
      <c r="U1119" s="30"/>
      <c r="V1119" s="30"/>
      <c r="W1119" s="30"/>
      <c r="X1119" s="30"/>
      <c r="Y1119" s="30"/>
      <c r="Z1119" s="30"/>
      <c r="AA1119" s="30"/>
    </row>
    <row r="1120" spans="1:31">
      <c r="K1120" s="32"/>
      <c r="L1120" s="32"/>
      <c r="N1120" s="30"/>
      <c r="O1120" s="30"/>
      <c r="P1120" s="30"/>
      <c r="Q1120" s="30"/>
      <c r="R1120" s="30"/>
      <c r="S1120" s="30"/>
      <c r="T1120" s="30"/>
      <c r="U1120" s="30"/>
      <c r="V1120" s="30"/>
      <c r="W1120" s="30"/>
      <c r="X1120" s="30"/>
      <c r="Y1120" s="30"/>
      <c r="Z1120" s="30"/>
      <c r="AA1120" s="30"/>
    </row>
    <row r="1121" spans="11:27">
      <c r="K1121" s="32"/>
      <c r="L1121" s="32"/>
      <c r="N1121" s="30"/>
      <c r="O1121" s="30"/>
      <c r="P1121" s="30"/>
      <c r="Q1121" s="30"/>
      <c r="R1121" s="30"/>
      <c r="S1121" s="30"/>
      <c r="T1121" s="30"/>
      <c r="U1121" s="30"/>
      <c r="V1121" s="30"/>
      <c r="W1121" s="30"/>
      <c r="X1121" s="30"/>
      <c r="Y1121" s="30"/>
      <c r="Z1121" s="30"/>
      <c r="AA1121" s="30"/>
    </row>
    <row r="1122" spans="11:27">
      <c r="K1122" s="32"/>
      <c r="L1122" s="32"/>
      <c r="N1122" s="30"/>
      <c r="O1122" s="30"/>
      <c r="P1122" s="30"/>
      <c r="Q1122" s="30"/>
      <c r="R1122" s="30"/>
      <c r="S1122" s="30"/>
      <c r="T1122" s="30"/>
      <c r="U1122" s="30"/>
      <c r="V1122" s="30"/>
      <c r="W1122" s="30"/>
      <c r="X1122" s="30"/>
      <c r="Y1122" s="30"/>
      <c r="Z1122" s="30"/>
      <c r="AA1122" s="30"/>
    </row>
    <row r="1123" spans="11:27">
      <c r="K1123" s="32"/>
      <c r="L1123" s="32"/>
      <c r="N1123" s="30"/>
      <c r="O1123" s="30"/>
      <c r="P1123" s="30"/>
      <c r="Q1123" s="30"/>
      <c r="R1123" s="30"/>
      <c r="S1123" s="30"/>
      <c r="T1123" s="30"/>
      <c r="U1123" s="30"/>
      <c r="V1123" s="30"/>
      <c r="W1123" s="30"/>
      <c r="X1123" s="30"/>
      <c r="Y1123" s="30"/>
      <c r="Z1123" s="30"/>
      <c r="AA1123" s="30"/>
    </row>
    <row r="1124" spans="11:27">
      <c r="K1124" s="32"/>
      <c r="L1124" s="32"/>
      <c r="N1124" s="30"/>
      <c r="O1124" s="30"/>
      <c r="P1124" s="30"/>
      <c r="Q1124" s="30"/>
      <c r="R1124" s="30"/>
      <c r="S1124" s="30"/>
      <c r="T1124" s="30"/>
    </row>
    <row r="1125" spans="11:27">
      <c r="K1125" s="32"/>
      <c r="L1125" s="32"/>
      <c r="N1125" s="30"/>
      <c r="O1125" s="30"/>
      <c r="P1125" s="30"/>
      <c r="Q1125" s="30"/>
      <c r="R1125" s="30"/>
      <c r="S1125" s="30"/>
      <c r="T1125" s="30"/>
    </row>
    <row r="1126" spans="11:27">
      <c r="K1126" s="32"/>
      <c r="L1126" s="32"/>
      <c r="N1126" s="30"/>
      <c r="O1126" s="30"/>
      <c r="P1126" s="30"/>
      <c r="Q1126" s="30"/>
      <c r="R1126" s="30"/>
      <c r="S1126" s="30"/>
      <c r="T1126" s="30"/>
    </row>
    <row r="1127" spans="11:27">
      <c r="K1127" s="32"/>
      <c r="L1127" s="32"/>
      <c r="N1127" s="30"/>
      <c r="O1127" s="30"/>
      <c r="P1127" s="30"/>
      <c r="Q1127" s="30"/>
      <c r="R1127" s="30"/>
      <c r="S1127" s="30"/>
      <c r="T1127" s="30"/>
    </row>
    <row r="1128" spans="11:27">
      <c r="K1128" s="32"/>
      <c r="L1128" s="32"/>
      <c r="N1128" s="30"/>
      <c r="O1128" s="30"/>
      <c r="P1128" s="30"/>
      <c r="Q1128" s="30"/>
      <c r="R1128" s="30"/>
      <c r="S1128" s="30"/>
      <c r="T1128" s="30"/>
    </row>
    <row r="1129" spans="11:27">
      <c r="K1129" s="32"/>
      <c r="L1129" s="32"/>
      <c r="N1129" s="30"/>
      <c r="O1129" s="30"/>
      <c r="P1129" s="30"/>
      <c r="Q1129" s="30"/>
      <c r="R1129" s="30"/>
      <c r="S1129" s="30"/>
      <c r="T1129" s="30"/>
    </row>
    <row r="1130" spans="11:27">
      <c r="K1130" s="32"/>
      <c r="L1130" s="32"/>
      <c r="N1130" s="30"/>
      <c r="O1130" s="30"/>
      <c r="P1130" s="30"/>
      <c r="Q1130" s="30"/>
      <c r="R1130" s="30"/>
      <c r="S1130" s="30"/>
      <c r="T1130" s="30"/>
    </row>
    <row r="1131" spans="11:27">
      <c r="K1131" s="32"/>
      <c r="L1131" s="32"/>
      <c r="N1131" s="30"/>
      <c r="O1131" s="30"/>
      <c r="P1131" s="30"/>
      <c r="Q1131" s="30"/>
      <c r="R1131" s="30"/>
      <c r="S1131" s="30"/>
      <c r="T1131" s="30"/>
    </row>
    <row r="1132" spans="11:27">
      <c r="K1132" s="32"/>
      <c r="L1132" s="32"/>
      <c r="N1132" s="30"/>
      <c r="O1132" s="30"/>
      <c r="P1132" s="30"/>
      <c r="Q1132" s="30"/>
      <c r="R1132" s="30"/>
      <c r="S1132" s="30"/>
      <c r="T1132" s="30"/>
    </row>
    <row r="1133" spans="11:27">
      <c r="K1133" s="32"/>
      <c r="L1133" s="32"/>
      <c r="N1133" s="30"/>
      <c r="O1133" s="30"/>
      <c r="P1133" s="30"/>
      <c r="Q1133" s="30"/>
      <c r="R1133" s="30"/>
      <c r="S1133" s="30"/>
      <c r="T1133" s="30"/>
    </row>
    <row r="1134" spans="11:27">
      <c r="K1134" s="32"/>
      <c r="L1134" s="32"/>
      <c r="N1134" s="30"/>
      <c r="O1134" s="30"/>
      <c r="P1134" s="30"/>
      <c r="Q1134" s="30"/>
      <c r="R1134" s="30"/>
      <c r="S1134" s="30"/>
      <c r="T1134" s="30"/>
    </row>
    <row r="1135" spans="11:27">
      <c r="K1135" s="32"/>
      <c r="L1135" s="32"/>
      <c r="N1135" s="30"/>
      <c r="O1135" s="30"/>
      <c r="P1135" s="30"/>
      <c r="Q1135" s="30"/>
      <c r="R1135" s="30"/>
      <c r="S1135" s="30"/>
      <c r="T1135" s="30"/>
    </row>
    <row r="1136" spans="11:27">
      <c r="K1136" s="32"/>
      <c r="L1136" s="32"/>
      <c r="N1136" s="30"/>
      <c r="O1136" s="30"/>
      <c r="P1136" s="30"/>
      <c r="Q1136" s="30"/>
      <c r="R1136" s="30"/>
      <c r="S1136" s="30"/>
      <c r="T1136" s="30"/>
    </row>
    <row r="1137" spans="11:20">
      <c r="K1137" s="32"/>
      <c r="L1137" s="32"/>
      <c r="N1137" s="30"/>
      <c r="O1137" s="30"/>
      <c r="P1137" s="30"/>
      <c r="Q1137" s="30"/>
      <c r="R1137" s="30"/>
      <c r="S1137" s="30"/>
      <c r="T1137" s="30"/>
    </row>
    <row r="1138" spans="11:20">
      <c r="K1138" s="32"/>
      <c r="L1138" s="32"/>
      <c r="N1138" s="30"/>
      <c r="O1138" s="30"/>
      <c r="P1138" s="30"/>
      <c r="Q1138" s="30"/>
      <c r="R1138" s="30"/>
      <c r="S1138" s="30"/>
      <c r="T1138" s="30"/>
    </row>
    <row r="1139" spans="11:20">
      <c r="K1139" s="32"/>
      <c r="L1139" s="32"/>
      <c r="N1139" s="30"/>
      <c r="O1139" s="30"/>
      <c r="P1139" s="30"/>
      <c r="Q1139" s="30"/>
      <c r="R1139" s="30"/>
      <c r="S1139" s="30"/>
      <c r="T1139" s="30"/>
    </row>
    <row r="1140" spans="11:20">
      <c r="K1140" s="32"/>
      <c r="L1140" s="32"/>
      <c r="N1140" s="30"/>
      <c r="O1140" s="30"/>
      <c r="P1140" s="30"/>
      <c r="Q1140" s="30"/>
      <c r="R1140" s="30"/>
      <c r="S1140" s="30"/>
      <c r="T1140" s="30"/>
    </row>
    <row r="1141" spans="11:20">
      <c r="K1141" s="32"/>
      <c r="L1141" s="32"/>
      <c r="N1141" s="30"/>
      <c r="O1141" s="30"/>
      <c r="P1141" s="30"/>
      <c r="Q1141" s="30"/>
      <c r="R1141" s="30"/>
      <c r="S1141" s="30"/>
      <c r="T1141" s="30"/>
    </row>
    <row r="1142" spans="11:20">
      <c r="K1142" s="32"/>
      <c r="L1142" s="32"/>
      <c r="N1142" s="30"/>
      <c r="O1142" s="30"/>
      <c r="P1142" s="30"/>
      <c r="Q1142" s="30"/>
      <c r="R1142" s="30"/>
      <c r="S1142" s="30"/>
      <c r="T1142" s="30"/>
    </row>
    <row r="1143" spans="11:20">
      <c r="K1143" s="32"/>
      <c r="L1143" s="32"/>
      <c r="N1143" s="30"/>
      <c r="O1143" s="30"/>
      <c r="P1143" s="30"/>
      <c r="Q1143" s="30"/>
      <c r="R1143" s="30"/>
      <c r="S1143" s="30"/>
      <c r="T1143" s="30"/>
    </row>
    <row r="1144" spans="11:20">
      <c r="K1144" s="32"/>
      <c r="L1144" s="32"/>
      <c r="N1144" s="30"/>
      <c r="O1144" s="30"/>
      <c r="P1144" s="30"/>
      <c r="Q1144" s="30"/>
      <c r="R1144" s="30"/>
      <c r="S1144" s="30"/>
      <c r="T1144" s="30"/>
    </row>
    <row r="1145" spans="11:20">
      <c r="K1145" s="32"/>
      <c r="L1145" s="32"/>
      <c r="N1145" s="30"/>
      <c r="O1145" s="30"/>
      <c r="P1145" s="30"/>
      <c r="Q1145" s="30"/>
      <c r="R1145" s="30"/>
      <c r="S1145" s="30"/>
      <c r="T1145" s="30"/>
    </row>
    <row r="1146" spans="11:20">
      <c r="K1146" s="32"/>
      <c r="L1146" s="32"/>
      <c r="N1146" s="30"/>
      <c r="O1146" s="30"/>
      <c r="P1146" s="30"/>
      <c r="Q1146" s="30"/>
      <c r="R1146" s="30"/>
      <c r="S1146" s="30"/>
      <c r="T1146" s="30"/>
    </row>
    <row r="1147" spans="11:20">
      <c r="K1147" s="32"/>
      <c r="L1147" s="32"/>
      <c r="N1147" s="30"/>
      <c r="O1147" s="30"/>
      <c r="P1147" s="30"/>
      <c r="Q1147" s="30"/>
      <c r="R1147" s="30"/>
      <c r="S1147" s="30"/>
      <c r="T1147" s="30"/>
    </row>
    <row r="1148" spans="11:20">
      <c r="K1148" s="32"/>
      <c r="L1148" s="32"/>
      <c r="N1148" s="30"/>
      <c r="O1148" s="30"/>
      <c r="P1148" s="30"/>
      <c r="Q1148" s="30"/>
      <c r="R1148" s="30"/>
      <c r="S1148" s="30"/>
      <c r="T1148" s="30"/>
    </row>
    <row r="1149" spans="11:20">
      <c r="K1149" s="32"/>
      <c r="L1149" s="32"/>
      <c r="N1149" s="30"/>
      <c r="O1149" s="30"/>
      <c r="P1149" s="30"/>
      <c r="Q1149" s="30"/>
      <c r="R1149" s="30"/>
      <c r="S1149" s="30"/>
      <c r="T1149" s="30"/>
    </row>
    <row r="1150" spans="11:20">
      <c r="K1150" s="32"/>
      <c r="L1150" s="32"/>
      <c r="N1150" s="30"/>
      <c r="O1150" s="30"/>
      <c r="P1150" s="30"/>
      <c r="Q1150" s="30"/>
      <c r="R1150" s="30"/>
      <c r="S1150" s="30"/>
      <c r="T1150" s="30"/>
    </row>
    <row r="1151" spans="11:20">
      <c r="K1151" s="32"/>
      <c r="L1151" s="32"/>
      <c r="N1151" s="30"/>
      <c r="O1151" s="30"/>
      <c r="P1151" s="30"/>
      <c r="Q1151" s="30"/>
      <c r="R1151" s="30"/>
      <c r="S1151" s="30"/>
      <c r="T1151" s="30"/>
    </row>
    <row r="1152" spans="11:20">
      <c r="K1152" s="32"/>
      <c r="L1152" s="32"/>
      <c r="N1152" s="30"/>
      <c r="O1152" s="30"/>
      <c r="P1152" s="30"/>
      <c r="Q1152" s="30"/>
      <c r="R1152" s="30"/>
      <c r="S1152" s="30"/>
      <c r="T1152" s="30"/>
    </row>
    <row r="1153" spans="10:20">
      <c r="K1153" s="32"/>
      <c r="L1153" s="32"/>
      <c r="N1153" s="30"/>
      <c r="O1153" s="30"/>
      <c r="P1153" s="30"/>
      <c r="Q1153" s="30"/>
      <c r="R1153" s="30"/>
      <c r="S1153" s="30"/>
      <c r="T1153" s="30"/>
    </row>
    <row r="1154" spans="10:20">
      <c r="K1154" s="32"/>
      <c r="L1154" s="32"/>
      <c r="N1154" s="30"/>
      <c r="O1154" s="30"/>
      <c r="P1154" s="30"/>
      <c r="Q1154" s="30"/>
      <c r="R1154" s="30"/>
      <c r="S1154" s="30"/>
      <c r="T1154" s="30"/>
    </row>
    <row r="1155" spans="10:20">
      <c r="K1155" s="32"/>
      <c r="L1155" s="32"/>
      <c r="N1155" s="30"/>
      <c r="O1155" s="30"/>
      <c r="P1155" s="30"/>
      <c r="Q1155" s="30"/>
      <c r="R1155" s="30"/>
      <c r="S1155" s="30"/>
      <c r="T1155" s="30"/>
    </row>
    <row r="1156" spans="10:20">
      <c r="J1156" s="29"/>
      <c r="N1156" s="30"/>
      <c r="O1156" s="30"/>
      <c r="P1156" s="30"/>
      <c r="Q1156" s="30"/>
      <c r="R1156" s="30"/>
      <c r="S1156" s="30"/>
      <c r="T1156" s="30"/>
    </row>
    <row r="1157" spans="10:20">
      <c r="J1157" s="29"/>
      <c r="N1157" s="30"/>
      <c r="O1157" s="30"/>
      <c r="P1157" s="30"/>
      <c r="Q1157" s="30"/>
      <c r="R1157" s="30"/>
      <c r="S1157" s="30"/>
      <c r="T1157" s="30"/>
    </row>
    <row r="1158" spans="10:20">
      <c r="J1158" s="29"/>
      <c r="N1158" s="30"/>
      <c r="O1158" s="30"/>
      <c r="P1158" s="30"/>
      <c r="Q1158" s="30"/>
      <c r="R1158" s="30"/>
      <c r="S1158" s="30"/>
      <c r="T1158" s="30"/>
    </row>
    <row r="1159" spans="10:20">
      <c r="J1159" s="29"/>
      <c r="N1159" s="30"/>
      <c r="O1159" s="30"/>
      <c r="P1159" s="30"/>
      <c r="Q1159" s="30"/>
      <c r="R1159" s="30"/>
      <c r="S1159" s="30"/>
      <c r="T1159" s="30"/>
    </row>
    <row r="1160" spans="10:20">
      <c r="J1160" s="29"/>
      <c r="N1160" s="30"/>
      <c r="O1160" s="30"/>
      <c r="P1160" s="30"/>
      <c r="Q1160" s="30"/>
      <c r="R1160" s="30"/>
      <c r="S1160" s="30"/>
      <c r="T1160" s="30"/>
    </row>
    <row r="1161" spans="10:20">
      <c r="J1161" s="29"/>
      <c r="N1161" s="30"/>
      <c r="O1161" s="30"/>
      <c r="P1161" s="30"/>
      <c r="Q1161" s="30"/>
      <c r="R1161" s="30"/>
      <c r="S1161" s="30"/>
      <c r="T1161" s="30"/>
    </row>
    <row r="1162" spans="10:20">
      <c r="J1162" s="29"/>
      <c r="N1162" s="30"/>
      <c r="O1162" s="30"/>
      <c r="P1162" s="30"/>
      <c r="Q1162" s="30"/>
      <c r="R1162" s="30"/>
      <c r="S1162" s="30"/>
      <c r="T1162" s="30"/>
    </row>
    <row r="1163" spans="10:20">
      <c r="J1163" s="29"/>
      <c r="N1163" s="30"/>
      <c r="O1163" s="30"/>
      <c r="P1163" s="30"/>
      <c r="Q1163" s="30"/>
      <c r="R1163" s="30"/>
      <c r="S1163" s="30"/>
      <c r="T1163" s="30"/>
    </row>
    <row r="1164" spans="10:20">
      <c r="J1164" s="29"/>
      <c r="P1164" s="21"/>
      <c r="Q1164" s="21"/>
      <c r="S1164" s="21"/>
    </row>
    <row r="1165" spans="10:20">
      <c r="J1165" s="29"/>
      <c r="P1165" s="21"/>
      <c r="Q1165" s="21"/>
      <c r="S1165" s="21"/>
    </row>
    <row r="1166" spans="10:20">
      <c r="J1166" s="29"/>
      <c r="P1166" s="21"/>
      <c r="Q1166" s="21"/>
      <c r="S1166" s="21"/>
    </row>
    <row r="1167" spans="10:20">
      <c r="M1167" s="35"/>
    </row>
  </sheetData>
  <mergeCells count="120">
    <mergeCell ref="E1092:G1092"/>
    <mergeCell ref="H1092:J1092"/>
    <mergeCell ref="K1092:M1092"/>
    <mergeCell ref="F1050:I1054"/>
    <mergeCell ref="E1058:G1058"/>
    <mergeCell ref="H1058:J1058"/>
    <mergeCell ref="K1058:M1058"/>
    <mergeCell ref="F1084:I1088"/>
    <mergeCell ref="F686:I690"/>
    <mergeCell ref="E694:G694"/>
    <mergeCell ref="H694:J694"/>
    <mergeCell ref="K694:M694"/>
    <mergeCell ref="E990:G990"/>
    <mergeCell ref="H990:J990"/>
    <mergeCell ref="K990:M990"/>
    <mergeCell ref="F1016:I1020"/>
    <mergeCell ref="E1024:G1024"/>
    <mergeCell ref="H1024:J1024"/>
    <mergeCell ref="K1024:M1024"/>
    <mergeCell ref="F948:I952"/>
    <mergeCell ref="E956:G956"/>
    <mergeCell ref="H956:J956"/>
    <mergeCell ref="K956:M956"/>
    <mergeCell ref="F982:I986"/>
    <mergeCell ref="E884:G884"/>
    <mergeCell ref="H884:J884"/>
    <mergeCell ref="K884:M884"/>
    <mergeCell ref="F914:I918"/>
    <mergeCell ref="E922:G922"/>
    <mergeCell ref="H922:J922"/>
    <mergeCell ref="K922:M922"/>
    <mergeCell ref="F838:I842"/>
    <mergeCell ref="E846:G846"/>
    <mergeCell ref="H846:J846"/>
    <mergeCell ref="K846:M846"/>
    <mergeCell ref="F876:I880"/>
    <mergeCell ref="E770:G770"/>
    <mergeCell ref="H770:J770"/>
    <mergeCell ref="K770:M770"/>
    <mergeCell ref="F800:I804"/>
    <mergeCell ref="E808:G808"/>
    <mergeCell ref="H808:J808"/>
    <mergeCell ref="K808:M808"/>
    <mergeCell ref="F648:I652"/>
    <mergeCell ref="E656:G656"/>
    <mergeCell ref="H656:J656"/>
    <mergeCell ref="K656:M656"/>
    <mergeCell ref="F762:I766"/>
    <mergeCell ref="F724:I728"/>
    <mergeCell ref="E732:G732"/>
    <mergeCell ref="H732:J732"/>
    <mergeCell ref="K732:M732"/>
    <mergeCell ref="E580:G580"/>
    <mergeCell ref="H580:J580"/>
    <mergeCell ref="K580:M580"/>
    <mergeCell ref="F610:I614"/>
    <mergeCell ref="E618:G618"/>
    <mergeCell ref="H618:J618"/>
    <mergeCell ref="K618:M618"/>
    <mergeCell ref="F534:I538"/>
    <mergeCell ref="E542:G542"/>
    <mergeCell ref="H542:J542"/>
    <mergeCell ref="K542:M542"/>
    <mergeCell ref="F572:I576"/>
    <mergeCell ref="F496:I500"/>
    <mergeCell ref="E504:G504"/>
    <mergeCell ref="H504:J504"/>
    <mergeCell ref="K504:M504"/>
    <mergeCell ref="F420:I424"/>
    <mergeCell ref="E428:G428"/>
    <mergeCell ref="H428:J428"/>
    <mergeCell ref="K428:M428"/>
    <mergeCell ref="F458:I462"/>
    <mergeCell ref="F230:I234"/>
    <mergeCell ref="E238:G238"/>
    <mergeCell ref="H238:J238"/>
    <mergeCell ref="K238:M238"/>
    <mergeCell ref="F268:I272"/>
    <mergeCell ref="E162:G162"/>
    <mergeCell ref="H162:J162"/>
    <mergeCell ref="K162:M162"/>
    <mergeCell ref="E466:G466"/>
    <mergeCell ref="H466:J466"/>
    <mergeCell ref="K466:M466"/>
    <mergeCell ref="E276:G276"/>
    <mergeCell ref="H276:J276"/>
    <mergeCell ref="K276:M276"/>
    <mergeCell ref="F382:I386"/>
    <mergeCell ref="E390:G390"/>
    <mergeCell ref="H390:J390"/>
    <mergeCell ref="K390:M390"/>
    <mergeCell ref="F306:I310"/>
    <mergeCell ref="E314:G314"/>
    <mergeCell ref="H314:J314"/>
    <mergeCell ref="K314:M314"/>
    <mergeCell ref="F344:I348"/>
    <mergeCell ref="E352:G352"/>
    <mergeCell ref="H352:J352"/>
    <mergeCell ref="K352:M352"/>
    <mergeCell ref="F192:I196"/>
    <mergeCell ref="E200:G200"/>
    <mergeCell ref="H200:J200"/>
    <mergeCell ref="K200:M200"/>
    <mergeCell ref="F2:I6"/>
    <mergeCell ref="K10:M10"/>
    <mergeCell ref="E10:G10"/>
    <mergeCell ref="H10:J10"/>
    <mergeCell ref="F40:I44"/>
    <mergeCell ref="F116:I120"/>
    <mergeCell ref="E124:G124"/>
    <mergeCell ref="H124:J124"/>
    <mergeCell ref="K124:M124"/>
    <mergeCell ref="E48:G48"/>
    <mergeCell ref="H48:J48"/>
    <mergeCell ref="K48:M48"/>
    <mergeCell ref="F78:I82"/>
    <mergeCell ref="E86:G86"/>
    <mergeCell ref="H86:J86"/>
    <mergeCell ref="K86:M86"/>
    <mergeCell ref="F154:I158"/>
  </mergeCells>
  <pageMargins left="0.75" right="0.5" top="1" bottom="0.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E1761"/>
  <sheetViews>
    <sheetView zoomScaleNormal="100" workbookViewId="0">
      <selection activeCell="N1" sqref="N1"/>
    </sheetView>
  </sheetViews>
  <sheetFormatPr defaultRowHeight="12"/>
  <cols>
    <col min="1" max="1" width="5.7109375" style="83" customWidth="1"/>
    <col min="2" max="2" width="7.5703125" style="32" customWidth="1"/>
    <col min="3" max="3" width="9.28515625" style="32" customWidth="1"/>
    <col min="4" max="4" width="8.5703125" style="32" customWidth="1"/>
    <col min="5" max="6" width="10.140625" style="48" customWidth="1"/>
    <col min="7" max="8" width="10.140625" style="32" customWidth="1"/>
    <col min="9" max="9" width="10.28515625" style="32" customWidth="1"/>
    <col min="10" max="10" width="10.140625" style="32" customWidth="1"/>
    <col min="11" max="12" width="10.140625" style="48" customWidth="1"/>
    <col min="13" max="13" width="10.5703125" style="32" customWidth="1"/>
    <col min="14" max="16384" width="9.140625" style="31"/>
  </cols>
  <sheetData>
    <row r="1" spans="1:13" ht="12.75" customHeight="1">
      <c r="A1" s="79" t="s">
        <v>0</v>
      </c>
      <c r="B1" s="14"/>
      <c r="C1" s="15"/>
      <c r="D1" s="7"/>
      <c r="E1" s="39"/>
      <c r="F1" s="39" t="s">
        <v>1</v>
      </c>
      <c r="G1" s="14"/>
      <c r="H1" s="14"/>
      <c r="I1" s="14"/>
      <c r="J1" s="14"/>
      <c r="K1" s="39"/>
      <c r="L1" s="39" t="s">
        <v>85</v>
      </c>
      <c r="M1" s="14"/>
    </row>
    <row r="2" spans="1:13" ht="15" customHeight="1">
      <c r="A2" s="80" t="s">
        <v>2</v>
      </c>
      <c r="B2" s="9"/>
      <c r="C2" s="9"/>
      <c r="D2" s="9"/>
      <c r="E2" s="40"/>
      <c r="F2" s="87" t="s">
        <v>3</v>
      </c>
      <c r="G2" s="87"/>
      <c r="H2" s="87"/>
      <c r="I2" s="87"/>
      <c r="J2" s="9" t="s">
        <v>4</v>
      </c>
      <c r="K2" s="40"/>
      <c r="L2" s="40"/>
      <c r="M2" s="9"/>
    </row>
    <row r="3" spans="1:13" ht="15" customHeight="1">
      <c r="A3" s="81"/>
      <c r="B3" s="1"/>
      <c r="C3" s="1"/>
      <c r="D3" s="1"/>
      <c r="E3" s="41"/>
      <c r="F3" s="88"/>
      <c r="G3" s="88"/>
      <c r="H3" s="88"/>
      <c r="I3" s="88"/>
      <c r="J3" s="15" t="s">
        <v>40</v>
      </c>
      <c r="K3" s="41" t="s">
        <v>5</v>
      </c>
      <c r="L3" s="41"/>
      <c r="M3" s="1"/>
    </row>
    <row r="4" spans="1:13" ht="15" customHeight="1">
      <c r="A4" s="81" t="s">
        <v>54</v>
      </c>
      <c r="B4" s="1"/>
      <c r="C4" s="77"/>
      <c r="D4" s="2"/>
      <c r="E4" s="41"/>
      <c r="F4" s="88"/>
      <c r="G4" s="88"/>
      <c r="H4" s="88"/>
      <c r="I4" s="88"/>
      <c r="J4" s="14"/>
      <c r="K4" s="41" t="s">
        <v>6</v>
      </c>
      <c r="L4" s="41"/>
      <c r="M4" s="1"/>
    </row>
    <row r="5" spans="1:13" ht="15" customHeight="1">
      <c r="A5" s="81"/>
      <c r="B5" s="1"/>
      <c r="C5" s="77"/>
      <c r="D5" s="2"/>
      <c r="E5" s="41"/>
      <c r="F5" s="88"/>
      <c r="G5" s="88"/>
      <c r="H5" s="88"/>
      <c r="I5" s="88"/>
      <c r="J5" s="15"/>
      <c r="K5" s="41" t="s">
        <v>55</v>
      </c>
      <c r="L5" s="41"/>
      <c r="M5" s="1"/>
    </row>
    <row r="6" spans="1:13" ht="15" customHeight="1">
      <c r="A6" s="79" t="s">
        <v>53</v>
      </c>
      <c r="B6" s="14"/>
      <c r="C6" s="15"/>
      <c r="D6" s="7"/>
      <c r="E6" s="39"/>
      <c r="F6" s="89"/>
      <c r="G6" s="89"/>
      <c r="H6" s="89"/>
      <c r="I6" s="89"/>
      <c r="J6" s="3" t="s">
        <v>158</v>
      </c>
      <c r="K6" s="39"/>
      <c r="L6" s="39"/>
      <c r="M6" s="14"/>
    </row>
    <row r="7" spans="1:13" ht="12.75" customHeight="1">
      <c r="A7" s="80"/>
      <c r="B7" s="9"/>
      <c r="C7" s="10"/>
      <c r="D7" s="11"/>
      <c r="E7" s="40"/>
      <c r="F7" s="42"/>
      <c r="G7" s="4"/>
      <c r="H7" s="4"/>
      <c r="I7" s="4"/>
      <c r="J7" s="9"/>
      <c r="K7" s="40"/>
      <c r="L7" s="40"/>
      <c r="M7" s="9"/>
    </row>
    <row r="8" spans="1:13" ht="12.75" customHeight="1">
      <c r="A8" s="82" t="s">
        <v>7</v>
      </c>
      <c r="B8" s="5" t="s">
        <v>8</v>
      </c>
      <c r="C8" s="5" t="s">
        <v>9</v>
      </c>
      <c r="D8" s="5" t="s">
        <v>10</v>
      </c>
      <c r="E8" s="43" t="s">
        <v>11</v>
      </c>
      <c r="F8" s="43" t="s">
        <v>12</v>
      </c>
      <c r="G8" s="5" t="s">
        <v>13</v>
      </c>
      <c r="H8" s="5" t="s">
        <v>14</v>
      </c>
      <c r="I8" s="5" t="s">
        <v>15</v>
      </c>
      <c r="J8" s="5" t="s">
        <v>16</v>
      </c>
      <c r="K8" s="43" t="s">
        <v>17</v>
      </c>
      <c r="L8" s="43" t="s">
        <v>18</v>
      </c>
      <c r="M8" s="5" t="s">
        <v>19</v>
      </c>
    </row>
    <row r="9" spans="1:13" ht="12.75" customHeight="1">
      <c r="B9" s="77"/>
      <c r="D9" s="17"/>
      <c r="E9" s="44"/>
      <c r="F9" s="44"/>
      <c r="G9" s="16"/>
      <c r="H9" s="16"/>
      <c r="I9" s="16"/>
      <c r="J9" s="16"/>
      <c r="K9" s="44"/>
      <c r="L9" s="44"/>
      <c r="M9" s="16"/>
    </row>
    <row r="10" spans="1:13" ht="12.75" customHeight="1">
      <c r="B10" s="16"/>
      <c r="E10" s="90" t="s">
        <v>20</v>
      </c>
      <c r="F10" s="90"/>
      <c r="G10" s="90"/>
      <c r="H10" s="91" t="s">
        <v>21</v>
      </c>
      <c r="I10" s="91"/>
      <c r="J10" s="91"/>
      <c r="K10" s="90" t="s">
        <v>22</v>
      </c>
      <c r="L10" s="90"/>
      <c r="M10" s="90"/>
    </row>
    <row r="11" spans="1:13" ht="12.75" customHeight="1">
      <c r="B11" s="16"/>
      <c r="E11" s="45" t="s">
        <v>23</v>
      </c>
      <c r="F11" s="45"/>
      <c r="G11" s="6"/>
      <c r="H11" s="6" t="s">
        <v>24</v>
      </c>
      <c r="I11" s="6"/>
      <c r="J11" s="6"/>
      <c r="K11" s="45" t="s">
        <v>24</v>
      </c>
      <c r="L11" s="45"/>
      <c r="M11" s="6"/>
    </row>
    <row r="12" spans="1:13" ht="28.5" customHeight="1">
      <c r="A12" s="84" t="s">
        <v>25</v>
      </c>
      <c r="B12" s="15" t="s">
        <v>26</v>
      </c>
      <c r="C12" s="15" t="s">
        <v>27</v>
      </c>
      <c r="D12" s="7" t="s">
        <v>28</v>
      </c>
      <c r="E12" s="46" t="s">
        <v>29</v>
      </c>
      <c r="F12" s="47" t="s">
        <v>30</v>
      </c>
      <c r="G12" s="15" t="s">
        <v>31</v>
      </c>
      <c r="H12" s="15" t="s">
        <v>29</v>
      </c>
      <c r="I12" s="8" t="s">
        <v>30</v>
      </c>
      <c r="J12" s="15" t="s">
        <v>31</v>
      </c>
      <c r="K12" s="46" t="s">
        <v>29</v>
      </c>
      <c r="L12" s="47" t="s">
        <v>30</v>
      </c>
      <c r="M12" s="15" t="s">
        <v>31</v>
      </c>
    </row>
    <row r="13" spans="1:13" ht="12.75" customHeight="1">
      <c r="A13" s="85">
        <v>1</v>
      </c>
      <c r="B13" s="16" t="s">
        <v>49</v>
      </c>
      <c r="C13" s="16" t="s">
        <v>51</v>
      </c>
      <c r="D13" s="29">
        <v>40878</v>
      </c>
      <c r="E13" s="44">
        <f>E580</f>
        <v>28571</v>
      </c>
      <c r="F13" s="44">
        <f>F580</f>
        <v>1652</v>
      </c>
      <c r="G13" s="13">
        <f>IF(E13=0,0,F13*1000/E13)</f>
        <v>57.820867313009693</v>
      </c>
      <c r="H13" s="17">
        <f t="shared" ref="H13:I13" si="0">H580</f>
        <v>0</v>
      </c>
      <c r="I13" s="17">
        <f t="shared" si="0"/>
        <v>0</v>
      </c>
      <c r="J13" s="13">
        <f t="shared" ref="J13:J25" si="1">IF(H13=0,0,I13*1000/H13)</f>
        <v>0</v>
      </c>
      <c r="K13" s="44">
        <f t="shared" ref="K13:L13" si="2">K580</f>
        <v>0</v>
      </c>
      <c r="L13" s="44">
        <f t="shared" si="2"/>
        <v>0</v>
      </c>
      <c r="M13" s="13">
        <f t="shared" ref="M13:M25" si="3">IF(K13=0,0,L13*1000/K13)</f>
        <v>0</v>
      </c>
    </row>
    <row r="14" spans="1:13" ht="12.75" customHeight="1">
      <c r="A14" s="85">
        <v>2</v>
      </c>
      <c r="B14" s="16" t="s">
        <v>49</v>
      </c>
      <c r="C14" s="16" t="s">
        <v>51</v>
      </c>
      <c r="D14" s="29">
        <v>40909</v>
      </c>
      <c r="E14" s="44">
        <f>K51</f>
        <v>28571</v>
      </c>
      <c r="F14" s="44">
        <f>L51</f>
        <v>1652</v>
      </c>
      <c r="G14" s="13">
        <f t="shared" ref="G14:G25" si="4">IF(E14=0,0,F14*1000/E14)</f>
        <v>57.820867313009693</v>
      </c>
      <c r="H14" s="17">
        <v>0</v>
      </c>
      <c r="I14" s="17">
        <v>0</v>
      </c>
      <c r="J14" s="13">
        <f t="shared" si="1"/>
        <v>0</v>
      </c>
      <c r="K14" s="44">
        <v>0</v>
      </c>
      <c r="L14" s="44">
        <v>0</v>
      </c>
      <c r="M14" s="13">
        <f t="shared" si="3"/>
        <v>0</v>
      </c>
    </row>
    <row r="15" spans="1:13" ht="12.75" customHeight="1">
      <c r="A15" s="85">
        <v>3</v>
      </c>
      <c r="B15" s="16" t="s">
        <v>49</v>
      </c>
      <c r="C15" s="16" t="s">
        <v>51</v>
      </c>
      <c r="D15" s="29">
        <v>40940</v>
      </c>
      <c r="E15" s="44">
        <f t="shared" ref="E15:F15" si="5">K52</f>
        <v>28571</v>
      </c>
      <c r="F15" s="44">
        <f t="shared" si="5"/>
        <v>1652</v>
      </c>
      <c r="G15" s="13">
        <f t="shared" si="4"/>
        <v>57.820867313009693</v>
      </c>
      <c r="H15" s="17">
        <v>0</v>
      </c>
      <c r="I15" s="17">
        <v>0</v>
      </c>
      <c r="J15" s="13">
        <f t="shared" si="1"/>
        <v>0</v>
      </c>
      <c r="K15" s="44">
        <v>0</v>
      </c>
      <c r="L15" s="44">
        <v>0</v>
      </c>
      <c r="M15" s="13">
        <f t="shared" si="3"/>
        <v>0</v>
      </c>
    </row>
    <row r="16" spans="1:13" ht="12.75" customHeight="1">
      <c r="A16" s="85">
        <v>4</v>
      </c>
      <c r="B16" s="16" t="s">
        <v>49</v>
      </c>
      <c r="C16" s="16" t="s">
        <v>51</v>
      </c>
      <c r="D16" s="29">
        <v>40969</v>
      </c>
      <c r="E16" s="44">
        <f t="shared" ref="E16:F16" si="6">K53</f>
        <v>28571</v>
      </c>
      <c r="F16" s="44">
        <f t="shared" si="6"/>
        <v>1652</v>
      </c>
      <c r="G16" s="13">
        <f t="shared" si="4"/>
        <v>57.820867313009693</v>
      </c>
      <c r="H16" s="17">
        <v>0</v>
      </c>
      <c r="I16" s="17">
        <v>0</v>
      </c>
      <c r="J16" s="13">
        <f t="shared" si="1"/>
        <v>0</v>
      </c>
      <c r="K16" s="44">
        <v>0</v>
      </c>
      <c r="L16" s="44">
        <v>0</v>
      </c>
      <c r="M16" s="13">
        <f t="shared" si="3"/>
        <v>0</v>
      </c>
    </row>
    <row r="17" spans="1:13" ht="12.75" customHeight="1">
      <c r="A17" s="85">
        <v>5</v>
      </c>
      <c r="B17" s="16" t="s">
        <v>49</v>
      </c>
      <c r="C17" s="16" t="s">
        <v>51</v>
      </c>
      <c r="D17" s="29">
        <v>41000</v>
      </c>
      <c r="E17" s="44">
        <f t="shared" ref="E17:F17" si="7">K54</f>
        <v>28571</v>
      </c>
      <c r="F17" s="44">
        <f t="shared" si="7"/>
        <v>1652</v>
      </c>
      <c r="G17" s="13">
        <f t="shared" si="4"/>
        <v>57.820867313009693</v>
      </c>
      <c r="H17" s="17">
        <v>0</v>
      </c>
      <c r="I17" s="17">
        <v>0</v>
      </c>
      <c r="J17" s="13">
        <f t="shared" si="1"/>
        <v>0</v>
      </c>
      <c r="K17" s="44">
        <v>0</v>
      </c>
      <c r="L17" s="44">
        <v>0</v>
      </c>
      <c r="M17" s="13">
        <f t="shared" si="3"/>
        <v>0</v>
      </c>
    </row>
    <row r="18" spans="1:13" ht="12.75" customHeight="1">
      <c r="A18" s="85">
        <v>6</v>
      </c>
      <c r="B18" s="16" t="s">
        <v>49</v>
      </c>
      <c r="C18" s="16" t="s">
        <v>51</v>
      </c>
      <c r="D18" s="29">
        <v>41030</v>
      </c>
      <c r="E18" s="44">
        <f t="shared" ref="E18:F18" si="8">K55</f>
        <v>28571</v>
      </c>
      <c r="F18" s="44">
        <f t="shared" si="8"/>
        <v>1652</v>
      </c>
      <c r="G18" s="13">
        <f t="shared" si="4"/>
        <v>57.820867313009693</v>
      </c>
      <c r="H18" s="17">
        <v>0</v>
      </c>
      <c r="I18" s="17">
        <v>0</v>
      </c>
      <c r="J18" s="13">
        <f t="shared" si="1"/>
        <v>0</v>
      </c>
      <c r="K18" s="44">
        <v>0</v>
      </c>
      <c r="L18" s="44">
        <v>0</v>
      </c>
      <c r="M18" s="13">
        <f t="shared" si="3"/>
        <v>0</v>
      </c>
    </row>
    <row r="19" spans="1:13" ht="12.75" customHeight="1">
      <c r="A19" s="85">
        <v>7</v>
      </c>
      <c r="B19" s="16" t="s">
        <v>49</v>
      </c>
      <c r="C19" s="16" t="s">
        <v>51</v>
      </c>
      <c r="D19" s="29">
        <v>41061</v>
      </c>
      <c r="E19" s="44">
        <f t="shared" ref="E19:F19" si="9">K56</f>
        <v>28571</v>
      </c>
      <c r="F19" s="44">
        <f t="shared" si="9"/>
        <v>1652</v>
      </c>
      <c r="G19" s="13">
        <f t="shared" si="4"/>
        <v>57.820867313009693</v>
      </c>
      <c r="H19" s="17">
        <v>0</v>
      </c>
      <c r="I19" s="17">
        <v>0</v>
      </c>
      <c r="J19" s="13">
        <f t="shared" si="1"/>
        <v>0</v>
      </c>
      <c r="K19" s="44">
        <v>0</v>
      </c>
      <c r="L19" s="44">
        <v>0</v>
      </c>
      <c r="M19" s="13">
        <f t="shared" si="3"/>
        <v>0</v>
      </c>
    </row>
    <row r="20" spans="1:13" ht="12.75" customHeight="1">
      <c r="A20" s="85">
        <v>8</v>
      </c>
      <c r="B20" s="16" t="s">
        <v>49</v>
      </c>
      <c r="C20" s="16" t="s">
        <v>51</v>
      </c>
      <c r="D20" s="29">
        <v>41091</v>
      </c>
      <c r="E20" s="44">
        <f t="shared" ref="E20:F20" si="10">K57</f>
        <v>28571</v>
      </c>
      <c r="F20" s="44">
        <f t="shared" si="10"/>
        <v>1652</v>
      </c>
      <c r="G20" s="13">
        <f t="shared" si="4"/>
        <v>57.820867313009693</v>
      </c>
      <c r="H20" s="17">
        <v>0</v>
      </c>
      <c r="I20" s="17">
        <v>0</v>
      </c>
      <c r="J20" s="13">
        <f t="shared" si="1"/>
        <v>0</v>
      </c>
      <c r="K20" s="44">
        <v>0</v>
      </c>
      <c r="L20" s="44">
        <v>0</v>
      </c>
      <c r="M20" s="13">
        <f t="shared" si="3"/>
        <v>0</v>
      </c>
    </row>
    <row r="21" spans="1:13" ht="12.75" customHeight="1">
      <c r="A21" s="85">
        <v>9</v>
      </c>
      <c r="B21" s="16" t="s">
        <v>49</v>
      </c>
      <c r="C21" s="16" t="s">
        <v>51</v>
      </c>
      <c r="D21" s="29">
        <v>41122</v>
      </c>
      <c r="E21" s="44">
        <f t="shared" ref="E21:F21" si="11">K58</f>
        <v>28571</v>
      </c>
      <c r="F21" s="44">
        <f t="shared" si="11"/>
        <v>1652</v>
      </c>
      <c r="G21" s="13">
        <f t="shared" si="4"/>
        <v>57.820867313009693</v>
      </c>
      <c r="H21" s="17">
        <v>0</v>
      </c>
      <c r="I21" s="17">
        <v>0</v>
      </c>
      <c r="J21" s="13">
        <f t="shared" si="1"/>
        <v>0</v>
      </c>
      <c r="K21" s="44">
        <v>0</v>
      </c>
      <c r="L21" s="44">
        <v>0</v>
      </c>
      <c r="M21" s="13">
        <f t="shared" si="3"/>
        <v>0</v>
      </c>
    </row>
    <row r="22" spans="1:13" ht="12.75" customHeight="1">
      <c r="A22" s="85">
        <v>10</v>
      </c>
      <c r="B22" s="16" t="s">
        <v>49</v>
      </c>
      <c r="C22" s="16" t="s">
        <v>51</v>
      </c>
      <c r="D22" s="29">
        <v>41153</v>
      </c>
      <c r="E22" s="44">
        <f t="shared" ref="E22:F22" si="12">K59</f>
        <v>28571</v>
      </c>
      <c r="F22" s="44">
        <f t="shared" si="12"/>
        <v>1652</v>
      </c>
      <c r="G22" s="13">
        <f t="shared" si="4"/>
        <v>57.820867313009693</v>
      </c>
      <c r="H22" s="17">
        <v>0</v>
      </c>
      <c r="I22" s="17">
        <v>0</v>
      </c>
      <c r="J22" s="13">
        <f t="shared" si="1"/>
        <v>0</v>
      </c>
      <c r="K22" s="44">
        <v>0</v>
      </c>
      <c r="L22" s="44">
        <v>0</v>
      </c>
      <c r="M22" s="13">
        <f t="shared" si="3"/>
        <v>0</v>
      </c>
    </row>
    <row r="23" spans="1:13" ht="12.75" customHeight="1">
      <c r="A23" s="85">
        <v>11</v>
      </c>
      <c r="B23" s="16" t="s">
        <v>49</v>
      </c>
      <c r="C23" s="16" t="s">
        <v>51</v>
      </c>
      <c r="D23" s="29">
        <v>41183</v>
      </c>
      <c r="E23" s="44">
        <f t="shared" ref="E23:F23" si="13">K60</f>
        <v>28571</v>
      </c>
      <c r="F23" s="44">
        <f t="shared" si="13"/>
        <v>1652</v>
      </c>
      <c r="G23" s="13">
        <f t="shared" si="4"/>
        <v>57.820867313009693</v>
      </c>
      <c r="H23" s="17">
        <v>0</v>
      </c>
      <c r="I23" s="17">
        <v>0</v>
      </c>
      <c r="J23" s="13">
        <f t="shared" si="1"/>
        <v>0</v>
      </c>
      <c r="K23" s="44">
        <v>0</v>
      </c>
      <c r="L23" s="44">
        <v>0</v>
      </c>
      <c r="M23" s="13">
        <f t="shared" si="3"/>
        <v>0</v>
      </c>
    </row>
    <row r="24" spans="1:13" ht="12.75" customHeight="1">
      <c r="A24" s="85">
        <v>12</v>
      </c>
      <c r="B24" s="16" t="s">
        <v>49</v>
      </c>
      <c r="C24" s="16" t="s">
        <v>51</v>
      </c>
      <c r="D24" s="29">
        <v>41214</v>
      </c>
      <c r="E24" s="44">
        <f t="shared" ref="E24:F24" si="14">K61</f>
        <v>28571</v>
      </c>
      <c r="F24" s="44">
        <f t="shared" si="14"/>
        <v>1652</v>
      </c>
      <c r="G24" s="13">
        <f t="shared" si="4"/>
        <v>57.820867313009693</v>
      </c>
      <c r="H24" s="17">
        <v>0</v>
      </c>
      <c r="I24" s="17">
        <v>0</v>
      </c>
      <c r="J24" s="13">
        <f t="shared" si="1"/>
        <v>0</v>
      </c>
      <c r="K24" s="44">
        <v>0</v>
      </c>
      <c r="L24" s="44">
        <v>0</v>
      </c>
      <c r="M24" s="13">
        <f t="shared" si="3"/>
        <v>0</v>
      </c>
    </row>
    <row r="25" spans="1:13" ht="12.75" customHeight="1">
      <c r="A25" s="85">
        <v>13</v>
      </c>
      <c r="B25" s="16" t="s">
        <v>49</v>
      </c>
      <c r="C25" s="16" t="s">
        <v>51</v>
      </c>
      <c r="D25" s="29">
        <v>41244</v>
      </c>
      <c r="E25" s="44">
        <f t="shared" ref="E25:F25" si="15">K62</f>
        <v>28571</v>
      </c>
      <c r="F25" s="44">
        <f t="shared" si="15"/>
        <v>1652</v>
      </c>
      <c r="G25" s="13">
        <f t="shared" si="4"/>
        <v>57.820867313009693</v>
      </c>
      <c r="H25" s="17">
        <v>0</v>
      </c>
      <c r="I25" s="17">
        <v>0</v>
      </c>
      <c r="J25" s="13">
        <f t="shared" si="1"/>
        <v>0</v>
      </c>
      <c r="K25" s="44">
        <v>0</v>
      </c>
      <c r="L25" s="44">
        <v>0</v>
      </c>
      <c r="M25" s="13">
        <f t="shared" si="3"/>
        <v>0</v>
      </c>
    </row>
    <row r="26" spans="1:13" ht="12.75" customHeight="1"/>
    <row r="27" spans="1:13" ht="12.75" customHeight="1"/>
    <row r="28" spans="1:13" ht="12.75" customHeight="1"/>
    <row r="29" spans="1:13" ht="12.75" customHeight="1"/>
    <row r="30" spans="1:13" ht="12.75" customHeight="1"/>
    <row r="31" spans="1:13" ht="12.75" customHeight="1"/>
    <row r="32" spans="1:13" ht="12.75" customHeight="1"/>
    <row r="33" spans="1:13" ht="12.75" customHeight="1">
      <c r="A33" s="85">
        <v>14</v>
      </c>
      <c r="B33" s="32" t="s">
        <v>157</v>
      </c>
    </row>
    <row r="34" spans="1:13" ht="12.75" customHeight="1"/>
    <row r="35" spans="1:13" ht="12.75" customHeight="1"/>
    <row r="36" spans="1:13" ht="12.75" customHeight="1"/>
    <row r="37" spans="1:13" ht="12.75" customHeight="1"/>
    <row r="38" spans="1:13" ht="13.5" customHeight="1">
      <c r="A38" s="80" t="s">
        <v>32</v>
      </c>
      <c r="B38" s="9"/>
      <c r="C38" s="10"/>
      <c r="D38" s="11"/>
      <c r="E38" s="40"/>
      <c r="F38" s="40"/>
      <c r="G38" s="9"/>
      <c r="H38" s="9"/>
      <c r="I38" s="9"/>
      <c r="J38" s="9"/>
      <c r="K38" s="40"/>
      <c r="L38" s="40"/>
      <c r="M38" s="12" t="s">
        <v>33</v>
      </c>
    </row>
    <row r="39" spans="1:13" ht="12.75" customHeight="1">
      <c r="A39" s="79" t="s">
        <v>0</v>
      </c>
      <c r="B39" s="14"/>
      <c r="C39" s="15"/>
      <c r="D39" s="7"/>
      <c r="E39" s="39"/>
      <c r="F39" s="39" t="s">
        <v>1</v>
      </c>
      <c r="G39" s="14"/>
      <c r="H39" s="14"/>
      <c r="I39" s="14"/>
      <c r="J39" s="14"/>
      <c r="K39" s="39"/>
      <c r="L39" s="39" t="s">
        <v>86</v>
      </c>
      <c r="M39" s="14"/>
    </row>
    <row r="40" spans="1:13">
      <c r="A40" s="80" t="s">
        <v>2</v>
      </c>
      <c r="B40" s="9"/>
      <c r="C40" s="9"/>
      <c r="D40" s="9"/>
      <c r="E40" s="40"/>
      <c r="F40" s="87" t="s">
        <v>3</v>
      </c>
      <c r="G40" s="87"/>
      <c r="H40" s="87"/>
      <c r="I40" s="87"/>
      <c r="J40" s="9" t="s">
        <v>4</v>
      </c>
      <c r="K40" s="40"/>
      <c r="L40" s="40"/>
      <c r="M40" s="9"/>
    </row>
    <row r="41" spans="1:13">
      <c r="A41" s="81"/>
      <c r="B41" s="1"/>
      <c r="C41" s="1"/>
      <c r="D41" s="1"/>
      <c r="E41" s="41"/>
      <c r="F41" s="88"/>
      <c r="G41" s="88"/>
      <c r="H41" s="88"/>
      <c r="I41" s="88"/>
      <c r="J41" s="15" t="s">
        <v>40</v>
      </c>
      <c r="K41" s="41" t="s">
        <v>5</v>
      </c>
      <c r="L41" s="41"/>
      <c r="M41" s="1"/>
    </row>
    <row r="42" spans="1:13" ht="15" customHeight="1">
      <c r="A42" s="81" t="s">
        <v>54</v>
      </c>
      <c r="B42" s="1"/>
      <c r="C42" s="77"/>
      <c r="D42" s="2"/>
      <c r="E42" s="41"/>
      <c r="F42" s="88"/>
      <c r="G42" s="88"/>
      <c r="H42" s="88"/>
      <c r="I42" s="88"/>
      <c r="J42" s="14"/>
      <c r="K42" s="41" t="s">
        <v>6</v>
      </c>
      <c r="L42" s="41"/>
      <c r="M42" s="1"/>
    </row>
    <row r="43" spans="1:13">
      <c r="A43" s="81"/>
      <c r="B43" s="1"/>
      <c r="C43" s="77"/>
      <c r="D43" s="2"/>
      <c r="E43" s="41"/>
      <c r="F43" s="88"/>
      <c r="G43" s="88"/>
      <c r="H43" s="88"/>
      <c r="I43" s="88"/>
      <c r="J43" s="15"/>
      <c r="K43" s="41" t="s">
        <v>55</v>
      </c>
      <c r="L43" s="41"/>
      <c r="M43" s="1"/>
    </row>
    <row r="44" spans="1:13">
      <c r="A44" s="79" t="s">
        <v>53</v>
      </c>
      <c r="B44" s="14"/>
      <c r="C44" s="15"/>
      <c r="D44" s="7"/>
      <c r="E44" s="39"/>
      <c r="F44" s="89"/>
      <c r="G44" s="89"/>
      <c r="H44" s="89"/>
      <c r="I44" s="89"/>
      <c r="J44" s="3" t="s">
        <v>158</v>
      </c>
      <c r="K44" s="39"/>
      <c r="L44" s="39"/>
      <c r="M44" s="14"/>
    </row>
    <row r="45" spans="1:13" ht="12.75" customHeight="1">
      <c r="A45" s="80"/>
      <c r="B45" s="9"/>
      <c r="C45" s="10"/>
      <c r="D45" s="11"/>
      <c r="E45" s="40"/>
      <c r="F45" s="42"/>
      <c r="G45" s="4"/>
      <c r="H45" s="4"/>
      <c r="I45" s="4"/>
      <c r="J45" s="9"/>
      <c r="K45" s="40"/>
      <c r="L45" s="40"/>
      <c r="M45" s="9"/>
    </row>
    <row r="46" spans="1:13" ht="12.75" customHeight="1">
      <c r="A46" s="82" t="s">
        <v>7</v>
      </c>
      <c r="B46" s="5" t="s">
        <v>8</v>
      </c>
      <c r="C46" s="5" t="s">
        <v>9</v>
      </c>
      <c r="D46" s="5" t="s">
        <v>10</v>
      </c>
      <c r="E46" s="43" t="s">
        <v>11</v>
      </c>
      <c r="F46" s="43" t="s">
        <v>12</v>
      </c>
      <c r="G46" s="5" t="s">
        <v>13</v>
      </c>
      <c r="H46" s="5" t="s">
        <v>14</v>
      </c>
      <c r="I46" s="5" t="s">
        <v>15</v>
      </c>
      <c r="J46" s="5" t="s">
        <v>16</v>
      </c>
      <c r="K46" s="43" t="s">
        <v>17</v>
      </c>
      <c r="L46" s="43" t="s">
        <v>18</v>
      </c>
      <c r="M46" s="5" t="s">
        <v>19</v>
      </c>
    </row>
    <row r="47" spans="1:13" ht="12.75" customHeight="1">
      <c r="B47" s="77"/>
      <c r="D47" s="17"/>
      <c r="E47" s="44"/>
      <c r="F47" s="44"/>
      <c r="G47" s="16"/>
      <c r="H47" s="16"/>
      <c r="I47" s="16"/>
      <c r="J47" s="16"/>
      <c r="K47" s="44"/>
      <c r="L47" s="44"/>
      <c r="M47" s="16"/>
    </row>
    <row r="48" spans="1:13" ht="12.75" customHeight="1">
      <c r="B48" s="16"/>
      <c r="E48" s="90" t="s">
        <v>37</v>
      </c>
      <c r="F48" s="90"/>
      <c r="G48" s="90"/>
      <c r="H48" s="90" t="s">
        <v>38</v>
      </c>
      <c r="I48" s="90"/>
      <c r="J48" s="90"/>
      <c r="K48" s="90" t="s">
        <v>39</v>
      </c>
      <c r="L48" s="90"/>
      <c r="M48" s="90"/>
    </row>
    <row r="49" spans="1:13" ht="12.75" customHeight="1">
      <c r="B49" s="16"/>
      <c r="E49" s="45" t="s">
        <v>23</v>
      </c>
      <c r="F49" s="45"/>
      <c r="G49" s="6"/>
      <c r="H49" s="6" t="s">
        <v>24</v>
      </c>
      <c r="I49" s="6"/>
      <c r="J49" s="6"/>
      <c r="K49" s="45" t="s">
        <v>24</v>
      </c>
      <c r="L49" s="45"/>
      <c r="M49" s="6"/>
    </row>
    <row r="50" spans="1:13" ht="28.5" customHeight="1">
      <c r="A50" s="84" t="s">
        <v>25</v>
      </c>
      <c r="B50" s="15" t="s">
        <v>26</v>
      </c>
      <c r="C50" s="15" t="s">
        <v>27</v>
      </c>
      <c r="D50" s="7" t="s">
        <v>28</v>
      </c>
      <c r="E50" s="46" t="s">
        <v>29</v>
      </c>
      <c r="F50" s="47" t="s">
        <v>30</v>
      </c>
      <c r="G50" s="15" t="s">
        <v>31</v>
      </c>
      <c r="H50" s="15" t="s">
        <v>29</v>
      </c>
      <c r="I50" s="8" t="s">
        <v>30</v>
      </c>
      <c r="J50" s="15" t="s">
        <v>31</v>
      </c>
      <c r="K50" s="46" t="s">
        <v>29</v>
      </c>
      <c r="L50" s="47" t="s">
        <v>30</v>
      </c>
      <c r="M50" s="15" t="s">
        <v>31</v>
      </c>
    </row>
    <row r="51" spans="1:13" ht="12.75" customHeight="1">
      <c r="A51" s="85">
        <v>1</v>
      </c>
      <c r="B51" s="16" t="s">
        <v>49</v>
      </c>
      <c r="C51" s="16" t="s">
        <v>51</v>
      </c>
      <c r="D51" s="29">
        <v>40878</v>
      </c>
      <c r="E51" s="44">
        <f t="shared" ref="E51:F51" si="16">E620</f>
        <v>0</v>
      </c>
      <c r="F51" s="44">
        <f t="shared" si="16"/>
        <v>0</v>
      </c>
      <c r="G51" s="13">
        <f t="shared" ref="G51:G63" si="17">IF(E51=0,0,F51*1000/E51)</f>
        <v>0</v>
      </c>
      <c r="H51" s="17">
        <f t="shared" ref="H51:I51" si="18">H620</f>
        <v>0</v>
      </c>
      <c r="I51" s="17">
        <f t="shared" si="18"/>
        <v>0</v>
      </c>
      <c r="J51" s="13">
        <f t="shared" ref="J51:J63" si="19">IF(H51=0,0,I51*1000/H51)</f>
        <v>0</v>
      </c>
      <c r="K51" s="44">
        <f t="shared" ref="K51:L51" si="20">K620</f>
        <v>28571</v>
      </c>
      <c r="L51" s="44">
        <f t="shared" si="20"/>
        <v>1652</v>
      </c>
      <c r="M51" s="13">
        <f t="shared" ref="M51:M63" si="21">IF(K51=0,0,L51*1000/K51)</f>
        <v>57.820867313009693</v>
      </c>
    </row>
    <row r="52" spans="1:13" ht="12.75" customHeight="1">
      <c r="A52" s="85">
        <v>2</v>
      </c>
      <c r="B52" s="16" t="s">
        <v>49</v>
      </c>
      <c r="C52" s="16" t="s">
        <v>51</v>
      </c>
      <c r="D52" s="29">
        <v>40909</v>
      </c>
      <c r="E52" s="44">
        <v>0</v>
      </c>
      <c r="F52" s="44">
        <v>0</v>
      </c>
      <c r="G52" s="13">
        <f t="shared" si="17"/>
        <v>0</v>
      </c>
      <c r="H52" s="17">
        <v>0</v>
      </c>
      <c r="I52" s="17">
        <v>0</v>
      </c>
      <c r="J52" s="13">
        <f t="shared" si="19"/>
        <v>0</v>
      </c>
      <c r="K52" s="44">
        <v>28571</v>
      </c>
      <c r="L52" s="44">
        <v>1652</v>
      </c>
      <c r="M52" s="13">
        <f t="shared" si="21"/>
        <v>57.820867313009693</v>
      </c>
    </row>
    <row r="53" spans="1:13" ht="12.75" customHeight="1">
      <c r="A53" s="85">
        <v>3</v>
      </c>
      <c r="B53" s="16" t="s">
        <v>49</v>
      </c>
      <c r="C53" s="16" t="s">
        <v>51</v>
      </c>
      <c r="D53" s="29">
        <v>40940</v>
      </c>
      <c r="E53" s="44">
        <v>0</v>
      </c>
      <c r="F53" s="44">
        <v>0</v>
      </c>
      <c r="G53" s="13">
        <f t="shared" si="17"/>
        <v>0</v>
      </c>
      <c r="H53" s="17">
        <v>0</v>
      </c>
      <c r="I53" s="17">
        <v>0</v>
      </c>
      <c r="J53" s="13">
        <f t="shared" si="19"/>
        <v>0</v>
      </c>
      <c r="K53" s="44">
        <v>28571</v>
      </c>
      <c r="L53" s="44">
        <v>1652</v>
      </c>
      <c r="M53" s="13">
        <f t="shared" si="21"/>
        <v>57.820867313009693</v>
      </c>
    </row>
    <row r="54" spans="1:13" ht="12.75" customHeight="1">
      <c r="A54" s="85">
        <v>4</v>
      </c>
      <c r="B54" s="16" t="s">
        <v>49</v>
      </c>
      <c r="C54" s="16" t="s">
        <v>51</v>
      </c>
      <c r="D54" s="29">
        <v>40969</v>
      </c>
      <c r="E54" s="44">
        <v>0</v>
      </c>
      <c r="F54" s="44">
        <v>0</v>
      </c>
      <c r="G54" s="13">
        <f t="shared" si="17"/>
        <v>0</v>
      </c>
      <c r="H54" s="17">
        <v>0</v>
      </c>
      <c r="I54" s="17">
        <v>0</v>
      </c>
      <c r="J54" s="13">
        <f t="shared" si="19"/>
        <v>0</v>
      </c>
      <c r="K54" s="44">
        <v>28571</v>
      </c>
      <c r="L54" s="44">
        <v>1652</v>
      </c>
      <c r="M54" s="13">
        <f t="shared" si="21"/>
        <v>57.820867313009693</v>
      </c>
    </row>
    <row r="55" spans="1:13" ht="12.75" customHeight="1">
      <c r="A55" s="85">
        <v>5</v>
      </c>
      <c r="B55" s="16" t="s">
        <v>49</v>
      </c>
      <c r="C55" s="16" t="s">
        <v>51</v>
      </c>
      <c r="D55" s="29">
        <v>41000</v>
      </c>
      <c r="E55" s="44">
        <v>0</v>
      </c>
      <c r="F55" s="44">
        <v>0</v>
      </c>
      <c r="G55" s="13">
        <f t="shared" si="17"/>
        <v>0</v>
      </c>
      <c r="H55" s="17">
        <v>0</v>
      </c>
      <c r="I55" s="17">
        <v>0</v>
      </c>
      <c r="J55" s="13">
        <f t="shared" si="19"/>
        <v>0</v>
      </c>
      <c r="K55" s="44">
        <v>28571</v>
      </c>
      <c r="L55" s="44">
        <v>1652</v>
      </c>
      <c r="M55" s="13">
        <f t="shared" si="21"/>
        <v>57.820867313009693</v>
      </c>
    </row>
    <row r="56" spans="1:13" ht="12.75" customHeight="1">
      <c r="A56" s="85">
        <v>6</v>
      </c>
      <c r="B56" s="16" t="s">
        <v>49</v>
      </c>
      <c r="C56" s="16" t="s">
        <v>51</v>
      </c>
      <c r="D56" s="29">
        <v>41030</v>
      </c>
      <c r="E56" s="44">
        <v>0</v>
      </c>
      <c r="F56" s="44">
        <v>0</v>
      </c>
      <c r="G56" s="13">
        <f t="shared" si="17"/>
        <v>0</v>
      </c>
      <c r="H56" s="17">
        <v>0</v>
      </c>
      <c r="I56" s="17">
        <v>0</v>
      </c>
      <c r="J56" s="13">
        <f t="shared" si="19"/>
        <v>0</v>
      </c>
      <c r="K56" s="44">
        <v>28571</v>
      </c>
      <c r="L56" s="44">
        <v>1652</v>
      </c>
      <c r="M56" s="13">
        <f t="shared" si="21"/>
        <v>57.820867313009693</v>
      </c>
    </row>
    <row r="57" spans="1:13" ht="12.75" customHeight="1">
      <c r="A57" s="85">
        <v>7</v>
      </c>
      <c r="B57" s="16" t="s">
        <v>49</v>
      </c>
      <c r="C57" s="16" t="s">
        <v>51</v>
      </c>
      <c r="D57" s="29">
        <v>41061</v>
      </c>
      <c r="E57" s="44">
        <v>0</v>
      </c>
      <c r="F57" s="44">
        <v>0</v>
      </c>
      <c r="G57" s="13">
        <f t="shared" si="17"/>
        <v>0</v>
      </c>
      <c r="H57" s="17">
        <v>0</v>
      </c>
      <c r="I57" s="17">
        <v>0</v>
      </c>
      <c r="J57" s="13">
        <f t="shared" si="19"/>
        <v>0</v>
      </c>
      <c r="K57" s="44">
        <v>28571</v>
      </c>
      <c r="L57" s="44">
        <v>1652</v>
      </c>
      <c r="M57" s="13">
        <f t="shared" si="21"/>
        <v>57.820867313009693</v>
      </c>
    </row>
    <row r="58" spans="1:13" ht="12.75" customHeight="1">
      <c r="A58" s="85">
        <v>8</v>
      </c>
      <c r="B58" s="16" t="s">
        <v>49</v>
      </c>
      <c r="C58" s="16" t="s">
        <v>51</v>
      </c>
      <c r="D58" s="29">
        <v>41091</v>
      </c>
      <c r="E58" s="44">
        <v>0</v>
      </c>
      <c r="F58" s="44">
        <v>0</v>
      </c>
      <c r="G58" s="13">
        <f t="shared" si="17"/>
        <v>0</v>
      </c>
      <c r="H58" s="17">
        <v>0</v>
      </c>
      <c r="I58" s="17">
        <v>0</v>
      </c>
      <c r="J58" s="13">
        <f t="shared" si="19"/>
        <v>0</v>
      </c>
      <c r="K58" s="44">
        <v>28571</v>
      </c>
      <c r="L58" s="44">
        <v>1652</v>
      </c>
      <c r="M58" s="13">
        <f t="shared" si="21"/>
        <v>57.820867313009693</v>
      </c>
    </row>
    <row r="59" spans="1:13" ht="12.75" customHeight="1">
      <c r="A59" s="85">
        <v>9</v>
      </c>
      <c r="B59" s="16" t="s">
        <v>49</v>
      </c>
      <c r="C59" s="16" t="s">
        <v>51</v>
      </c>
      <c r="D59" s="29">
        <v>41122</v>
      </c>
      <c r="E59" s="44">
        <v>0</v>
      </c>
      <c r="F59" s="44">
        <v>0</v>
      </c>
      <c r="G59" s="13">
        <f t="shared" si="17"/>
        <v>0</v>
      </c>
      <c r="H59" s="17">
        <v>0</v>
      </c>
      <c r="I59" s="17">
        <v>0</v>
      </c>
      <c r="J59" s="13">
        <f t="shared" si="19"/>
        <v>0</v>
      </c>
      <c r="K59" s="44">
        <v>28571</v>
      </c>
      <c r="L59" s="44">
        <v>1652</v>
      </c>
      <c r="M59" s="13">
        <f t="shared" si="21"/>
        <v>57.820867313009693</v>
      </c>
    </row>
    <row r="60" spans="1:13" ht="12.75" customHeight="1">
      <c r="A60" s="85">
        <v>10</v>
      </c>
      <c r="B60" s="16" t="s">
        <v>49</v>
      </c>
      <c r="C60" s="16" t="s">
        <v>51</v>
      </c>
      <c r="D60" s="29">
        <v>41153</v>
      </c>
      <c r="E60" s="44">
        <v>0</v>
      </c>
      <c r="F60" s="44">
        <v>0</v>
      </c>
      <c r="G60" s="13">
        <f t="shared" si="17"/>
        <v>0</v>
      </c>
      <c r="H60" s="17">
        <v>0</v>
      </c>
      <c r="I60" s="17">
        <v>0</v>
      </c>
      <c r="J60" s="13">
        <f t="shared" si="19"/>
        <v>0</v>
      </c>
      <c r="K60" s="44">
        <v>28571</v>
      </c>
      <c r="L60" s="44">
        <v>1652</v>
      </c>
      <c r="M60" s="13">
        <f t="shared" si="21"/>
        <v>57.820867313009693</v>
      </c>
    </row>
    <row r="61" spans="1:13" ht="12.75" customHeight="1">
      <c r="A61" s="85">
        <v>11</v>
      </c>
      <c r="B61" s="16" t="s">
        <v>49</v>
      </c>
      <c r="C61" s="16" t="s">
        <v>51</v>
      </c>
      <c r="D61" s="29">
        <v>41183</v>
      </c>
      <c r="E61" s="44">
        <v>0</v>
      </c>
      <c r="F61" s="44">
        <v>0</v>
      </c>
      <c r="G61" s="13">
        <f t="shared" si="17"/>
        <v>0</v>
      </c>
      <c r="H61" s="17">
        <v>0</v>
      </c>
      <c r="I61" s="17">
        <v>0</v>
      </c>
      <c r="J61" s="13">
        <f t="shared" si="19"/>
        <v>0</v>
      </c>
      <c r="K61" s="44">
        <v>28571</v>
      </c>
      <c r="L61" s="44">
        <v>1652</v>
      </c>
      <c r="M61" s="13">
        <f t="shared" si="21"/>
        <v>57.820867313009693</v>
      </c>
    </row>
    <row r="62" spans="1:13" ht="12.75" customHeight="1">
      <c r="A62" s="85">
        <v>12</v>
      </c>
      <c r="B62" s="16" t="s">
        <v>49</v>
      </c>
      <c r="C62" s="16" t="s">
        <v>51</v>
      </c>
      <c r="D62" s="29">
        <v>41214</v>
      </c>
      <c r="E62" s="44">
        <v>0</v>
      </c>
      <c r="F62" s="44">
        <v>0</v>
      </c>
      <c r="G62" s="13">
        <f t="shared" si="17"/>
        <v>0</v>
      </c>
      <c r="H62" s="17">
        <v>0</v>
      </c>
      <c r="I62" s="17">
        <v>0</v>
      </c>
      <c r="J62" s="13">
        <f t="shared" si="19"/>
        <v>0</v>
      </c>
      <c r="K62" s="44">
        <v>28571</v>
      </c>
      <c r="L62" s="44">
        <v>1652</v>
      </c>
      <c r="M62" s="13">
        <f t="shared" si="21"/>
        <v>57.820867313009693</v>
      </c>
    </row>
    <row r="63" spans="1:13" ht="12.75" customHeight="1">
      <c r="A63" s="85">
        <v>13</v>
      </c>
      <c r="B63" s="16" t="s">
        <v>49</v>
      </c>
      <c r="C63" s="16" t="s">
        <v>51</v>
      </c>
      <c r="D63" s="29">
        <v>41244</v>
      </c>
      <c r="E63" s="44">
        <v>0</v>
      </c>
      <c r="F63" s="44">
        <v>0</v>
      </c>
      <c r="G63" s="13">
        <f t="shared" si="17"/>
        <v>0</v>
      </c>
      <c r="H63" s="17">
        <v>0</v>
      </c>
      <c r="I63" s="17">
        <v>0</v>
      </c>
      <c r="J63" s="13">
        <f t="shared" si="19"/>
        <v>0</v>
      </c>
      <c r="K63" s="44">
        <v>28571</v>
      </c>
      <c r="L63" s="44">
        <v>1652</v>
      </c>
      <c r="M63" s="13">
        <f t="shared" si="21"/>
        <v>57.820867313009693</v>
      </c>
    </row>
    <row r="64" spans="1:13" ht="12.75" customHeight="1"/>
    <row r="65" spans="1:13" ht="12.75" customHeight="1">
      <c r="A65" s="85">
        <v>14</v>
      </c>
      <c r="B65" s="16" t="s">
        <v>44</v>
      </c>
      <c r="C65" s="16"/>
      <c r="D65" s="29"/>
      <c r="E65" s="44"/>
      <c r="F65" s="44"/>
      <c r="G65" s="13"/>
      <c r="H65" s="17"/>
      <c r="I65" s="17"/>
      <c r="J65" s="13"/>
      <c r="K65" s="44">
        <f>ROUND(SUM(K51:K63),0)</f>
        <v>371423</v>
      </c>
      <c r="L65" s="44">
        <f>ROUND(SUM(L51:L63),0)</f>
        <v>21476</v>
      </c>
      <c r="M65" s="13"/>
    </row>
    <row r="66" spans="1:13" ht="12.75" customHeight="1"/>
    <row r="67" spans="1:13" ht="12.75" customHeight="1">
      <c r="A67" s="85">
        <v>15</v>
      </c>
      <c r="B67" s="16" t="s">
        <v>49</v>
      </c>
      <c r="C67" s="16" t="s">
        <v>51</v>
      </c>
      <c r="D67" s="29" t="s">
        <v>36</v>
      </c>
      <c r="K67" s="49">
        <f>ROUND(AVERAGE(K51:K63),0)</f>
        <v>28571</v>
      </c>
      <c r="L67" s="49">
        <f>ROUND(AVERAGE(L51:L63),0)</f>
        <v>1652</v>
      </c>
      <c r="M67" s="13">
        <f>ROUND(IF(K67=0,0,L67*1000/K67),2)</f>
        <v>57.82</v>
      </c>
    </row>
    <row r="68" spans="1:13" ht="12.75" customHeight="1"/>
    <row r="69" spans="1:13" ht="12.75" customHeight="1"/>
    <row r="70" spans="1:13" ht="12.75" customHeight="1"/>
    <row r="71" spans="1:13" ht="12.75" customHeight="1"/>
    <row r="72" spans="1:13" ht="12.75" customHeight="1"/>
    <row r="73" spans="1:13" ht="12.75" customHeight="1">
      <c r="A73" s="85">
        <v>16</v>
      </c>
      <c r="B73" s="32" t="s">
        <v>157</v>
      </c>
    </row>
    <row r="74" spans="1:13" ht="12.75" customHeight="1"/>
    <row r="75" spans="1:13" ht="12.75" customHeight="1"/>
    <row r="76" spans="1:13" ht="12.75" customHeight="1"/>
    <row r="77" spans="1:13" ht="13.5" customHeight="1">
      <c r="A77" s="80" t="s">
        <v>32</v>
      </c>
      <c r="B77" s="9"/>
      <c r="C77" s="10"/>
      <c r="D77" s="11"/>
      <c r="E77" s="40"/>
      <c r="F77" s="40"/>
      <c r="G77" s="9"/>
      <c r="H77" s="9"/>
      <c r="I77" s="9"/>
      <c r="J77" s="9"/>
      <c r="K77" s="40"/>
      <c r="L77" s="40"/>
      <c r="M77" s="12" t="s">
        <v>33</v>
      </c>
    </row>
    <row r="78" spans="1:13" ht="12.75" customHeight="1">
      <c r="A78" s="79" t="s">
        <v>0</v>
      </c>
      <c r="B78" s="14"/>
      <c r="C78" s="15"/>
      <c r="D78" s="7"/>
      <c r="E78" s="39"/>
      <c r="F78" s="39" t="s">
        <v>1</v>
      </c>
      <c r="G78" s="14"/>
      <c r="H78" s="14"/>
      <c r="I78" s="14"/>
      <c r="J78" s="14"/>
      <c r="K78" s="39"/>
      <c r="L78" s="39" t="s">
        <v>87</v>
      </c>
      <c r="M78" s="14"/>
    </row>
    <row r="79" spans="1:13" ht="15" customHeight="1">
      <c r="A79" s="80" t="s">
        <v>2</v>
      </c>
      <c r="B79" s="9"/>
      <c r="C79" s="9"/>
      <c r="D79" s="9"/>
      <c r="E79" s="40"/>
      <c r="F79" s="87" t="s">
        <v>3</v>
      </c>
      <c r="G79" s="87"/>
      <c r="H79" s="87"/>
      <c r="I79" s="87"/>
      <c r="J79" s="9" t="s">
        <v>4</v>
      </c>
      <c r="K79" s="40"/>
      <c r="L79" s="40"/>
      <c r="M79" s="9"/>
    </row>
    <row r="80" spans="1:13" ht="15" customHeight="1">
      <c r="A80" s="81"/>
      <c r="B80" s="1"/>
      <c r="C80" s="1"/>
      <c r="D80" s="1"/>
      <c r="E80" s="41"/>
      <c r="F80" s="88"/>
      <c r="G80" s="88"/>
      <c r="H80" s="88"/>
      <c r="I80" s="88"/>
      <c r="J80" s="15" t="s">
        <v>40</v>
      </c>
      <c r="K80" s="41" t="s">
        <v>5</v>
      </c>
      <c r="L80" s="41"/>
      <c r="M80" s="1"/>
    </row>
    <row r="81" spans="1:13" ht="15" customHeight="1">
      <c r="A81" s="81" t="s">
        <v>54</v>
      </c>
      <c r="B81" s="1"/>
      <c r="C81" s="77"/>
      <c r="D81" s="2"/>
      <c r="E81" s="41"/>
      <c r="F81" s="88"/>
      <c r="G81" s="88"/>
      <c r="H81" s="88"/>
      <c r="I81" s="88"/>
      <c r="J81" s="14"/>
      <c r="K81" s="41" t="s">
        <v>6</v>
      </c>
      <c r="L81" s="41"/>
      <c r="M81" s="1"/>
    </row>
    <row r="82" spans="1:13" ht="15" customHeight="1">
      <c r="A82" s="81"/>
      <c r="B82" s="1"/>
      <c r="C82" s="77"/>
      <c r="D82" s="2"/>
      <c r="E82" s="41"/>
      <c r="F82" s="88"/>
      <c r="G82" s="88"/>
      <c r="H82" s="88"/>
      <c r="I82" s="88"/>
      <c r="J82" s="15"/>
      <c r="K82" s="41" t="s">
        <v>55</v>
      </c>
      <c r="L82" s="41"/>
      <c r="M82" s="1"/>
    </row>
    <row r="83" spans="1:13" ht="15" customHeight="1">
      <c r="A83" s="79" t="s">
        <v>53</v>
      </c>
      <c r="B83" s="14"/>
      <c r="C83" s="15"/>
      <c r="D83" s="7"/>
      <c r="E83" s="39"/>
      <c r="F83" s="89"/>
      <c r="G83" s="89"/>
      <c r="H83" s="89"/>
      <c r="I83" s="89"/>
      <c r="J83" s="3" t="s">
        <v>158</v>
      </c>
      <c r="K83" s="39"/>
      <c r="L83" s="39"/>
      <c r="M83" s="14"/>
    </row>
    <row r="84" spans="1:13" ht="12.75" customHeight="1">
      <c r="A84" s="80"/>
      <c r="B84" s="9"/>
      <c r="C84" s="10"/>
      <c r="D84" s="11"/>
      <c r="E84" s="40"/>
      <c r="F84" s="42"/>
      <c r="G84" s="4"/>
      <c r="H84" s="4"/>
      <c r="I84" s="4"/>
      <c r="J84" s="9"/>
      <c r="K84" s="40"/>
      <c r="L84" s="40"/>
      <c r="M84" s="9"/>
    </row>
    <row r="85" spans="1:13" ht="12.75" customHeight="1">
      <c r="A85" s="82" t="s">
        <v>7</v>
      </c>
      <c r="B85" s="5" t="s">
        <v>8</v>
      </c>
      <c r="C85" s="5" t="s">
        <v>9</v>
      </c>
      <c r="D85" s="5" t="s">
        <v>10</v>
      </c>
      <c r="E85" s="43" t="s">
        <v>11</v>
      </c>
      <c r="F85" s="43" t="s">
        <v>12</v>
      </c>
      <c r="G85" s="5" t="s">
        <v>13</v>
      </c>
      <c r="H85" s="5" t="s">
        <v>14</v>
      </c>
      <c r="I85" s="5" t="s">
        <v>15</v>
      </c>
      <c r="J85" s="5" t="s">
        <v>16</v>
      </c>
      <c r="K85" s="43" t="s">
        <v>17</v>
      </c>
      <c r="L85" s="43" t="s">
        <v>18</v>
      </c>
      <c r="M85" s="5" t="s">
        <v>19</v>
      </c>
    </row>
    <row r="86" spans="1:13" ht="12.75" customHeight="1">
      <c r="B86" s="77"/>
      <c r="D86" s="17"/>
      <c r="E86" s="44"/>
      <c r="F86" s="44"/>
      <c r="G86" s="16"/>
      <c r="H86" s="16"/>
      <c r="I86" s="16"/>
      <c r="J86" s="16"/>
      <c r="K86" s="44"/>
      <c r="L86" s="44"/>
      <c r="M86" s="16"/>
    </row>
    <row r="87" spans="1:13" ht="12.75" customHeight="1">
      <c r="B87" s="16"/>
      <c r="E87" s="90" t="s">
        <v>20</v>
      </c>
      <c r="F87" s="90"/>
      <c r="G87" s="90"/>
      <c r="H87" s="90" t="s">
        <v>21</v>
      </c>
      <c r="I87" s="90"/>
      <c r="J87" s="90"/>
      <c r="K87" s="90" t="s">
        <v>22</v>
      </c>
      <c r="L87" s="90"/>
      <c r="M87" s="90"/>
    </row>
    <row r="88" spans="1:13" ht="12.75" customHeight="1">
      <c r="B88" s="16"/>
      <c r="E88" s="45" t="s">
        <v>23</v>
      </c>
      <c r="F88" s="45"/>
      <c r="G88" s="6"/>
      <c r="H88" s="6" t="s">
        <v>24</v>
      </c>
      <c r="I88" s="6"/>
      <c r="J88" s="6"/>
      <c r="K88" s="45" t="s">
        <v>24</v>
      </c>
      <c r="L88" s="45"/>
      <c r="M88" s="6"/>
    </row>
    <row r="89" spans="1:13" ht="28.5" customHeight="1">
      <c r="A89" s="84" t="s">
        <v>25</v>
      </c>
      <c r="B89" s="15" t="s">
        <v>26</v>
      </c>
      <c r="C89" s="15" t="s">
        <v>27</v>
      </c>
      <c r="D89" s="7" t="s">
        <v>28</v>
      </c>
      <c r="E89" s="46" t="s">
        <v>29</v>
      </c>
      <c r="F89" s="47" t="s">
        <v>30</v>
      </c>
      <c r="G89" s="15" t="s">
        <v>31</v>
      </c>
      <c r="H89" s="15" t="s">
        <v>29</v>
      </c>
      <c r="I89" s="8" t="s">
        <v>30</v>
      </c>
      <c r="J89" s="15" t="s">
        <v>31</v>
      </c>
      <c r="K89" s="46" t="s">
        <v>29</v>
      </c>
      <c r="L89" s="47" t="s">
        <v>30</v>
      </c>
      <c r="M89" s="15" t="s">
        <v>31</v>
      </c>
    </row>
    <row r="90" spans="1:13" ht="12.75" customHeight="1">
      <c r="A90" s="85">
        <v>1</v>
      </c>
      <c r="B90" s="16" t="s">
        <v>46</v>
      </c>
      <c r="C90" s="16" t="s">
        <v>51</v>
      </c>
      <c r="D90" s="29">
        <v>40878</v>
      </c>
      <c r="E90" s="44">
        <f>E660</f>
        <v>6970</v>
      </c>
      <c r="F90" s="44">
        <f>F660</f>
        <v>403</v>
      </c>
      <c r="G90" s="13">
        <f>IF(E90=0,0,F90*1000/E90)</f>
        <v>57.819225251076041</v>
      </c>
      <c r="H90" s="17">
        <f t="shared" ref="H90:I90" si="22">H660</f>
        <v>0</v>
      </c>
      <c r="I90" s="17">
        <f t="shared" si="22"/>
        <v>0</v>
      </c>
      <c r="J90" s="13">
        <f t="shared" ref="J90:J102" si="23">IF(H90=0,0,I90*1000/H90)</f>
        <v>0</v>
      </c>
      <c r="K90" s="44">
        <f t="shared" ref="K90:L90" si="24">K660</f>
        <v>0</v>
      </c>
      <c r="L90" s="44">
        <f t="shared" si="24"/>
        <v>0</v>
      </c>
      <c r="M90" s="13">
        <f t="shared" ref="M90:M102" si="25">IF(K90=0,0,L90*1000/K90)</f>
        <v>0</v>
      </c>
    </row>
    <row r="91" spans="1:13" ht="12.75" customHeight="1">
      <c r="A91" s="85">
        <v>2</v>
      </c>
      <c r="B91" s="16" t="s">
        <v>46</v>
      </c>
      <c r="C91" s="16" t="s">
        <v>51</v>
      </c>
      <c r="D91" s="29">
        <v>40909</v>
      </c>
      <c r="E91" s="44">
        <f>K128</f>
        <v>6970</v>
      </c>
      <c r="F91" s="44">
        <f>L128</f>
        <v>403</v>
      </c>
      <c r="G91" s="13">
        <f t="shared" ref="G91:G102" si="26">IF(E91=0,0,F91*1000/E91)</f>
        <v>57.819225251076041</v>
      </c>
      <c r="H91" s="17">
        <v>0</v>
      </c>
      <c r="I91" s="17">
        <v>0</v>
      </c>
      <c r="J91" s="13">
        <f t="shared" si="23"/>
        <v>0</v>
      </c>
      <c r="K91" s="44">
        <v>0</v>
      </c>
      <c r="L91" s="44">
        <v>0</v>
      </c>
      <c r="M91" s="13">
        <f t="shared" si="25"/>
        <v>0</v>
      </c>
    </row>
    <row r="92" spans="1:13" ht="12.75" customHeight="1">
      <c r="A92" s="85">
        <v>3</v>
      </c>
      <c r="B92" s="16" t="s">
        <v>46</v>
      </c>
      <c r="C92" s="16" t="s">
        <v>51</v>
      </c>
      <c r="D92" s="29">
        <v>40940</v>
      </c>
      <c r="E92" s="44">
        <f t="shared" ref="E92:F92" si="27">K129</f>
        <v>6970</v>
      </c>
      <c r="F92" s="44">
        <f t="shared" si="27"/>
        <v>403</v>
      </c>
      <c r="G92" s="13">
        <f t="shared" si="26"/>
        <v>57.819225251076041</v>
      </c>
      <c r="H92" s="17">
        <v>0</v>
      </c>
      <c r="I92" s="17">
        <v>0</v>
      </c>
      <c r="J92" s="13">
        <f t="shared" si="23"/>
        <v>0</v>
      </c>
      <c r="K92" s="44">
        <v>0</v>
      </c>
      <c r="L92" s="44">
        <v>0</v>
      </c>
      <c r="M92" s="13">
        <f t="shared" si="25"/>
        <v>0</v>
      </c>
    </row>
    <row r="93" spans="1:13" ht="12.75" customHeight="1">
      <c r="A93" s="85">
        <v>4</v>
      </c>
      <c r="B93" s="16" t="s">
        <v>46</v>
      </c>
      <c r="C93" s="16" t="s">
        <v>51</v>
      </c>
      <c r="D93" s="29">
        <v>40969</v>
      </c>
      <c r="E93" s="44">
        <f t="shared" ref="E93:F93" si="28">K130</f>
        <v>6970</v>
      </c>
      <c r="F93" s="44">
        <f t="shared" si="28"/>
        <v>403</v>
      </c>
      <c r="G93" s="13">
        <f t="shared" si="26"/>
        <v>57.819225251076041</v>
      </c>
      <c r="H93" s="17">
        <v>0</v>
      </c>
      <c r="I93" s="17">
        <v>0</v>
      </c>
      <c r="J93" s="13">
        <f t="shared" si="23"/>
        <v>0</v>
      </c>
      <c r="K93" s="44">
        <v>0</v>
      </c>
      <c r="L93" s="44">
        <v>0</v>
      </c>
      <c r="M93" s="13">
        <f t="shared" si="25"/>
        <v>0</v>
      </c>
    </row>
    <row r="94" spans="1:13" ht="12.75" customHeight="1">
      <c r="A94" s="85">
        <v>5</v>
      </c>
      <c r="B94" s="16" t="s">
        <v>46</v>
      </c>
      <c r="C94" s="16" t="s">
        <v>51</v>
      </c>
      <c r="D94" s="29">
        <v>41000</v>
      </c>
      <c r="E94" s="44">
        <f t="shared" ref="E94:F94" si="29">K131</f>
        <v>6970</v>
      </c>
      <c r="F94" s="44">
        <f t="shared" si="29"/>
        <v>403</v>
      </c>
      <c r="G94" s="13">
        <f t="shared" si="26"/>
        <v>57.819225251076041</v>
      </c>
      <c r="H94" s="17">
        <v>0</v>
      </c>
      <c r="I94" s="17">
        <v>0</v>
      </c>
      <c r="J94" s="13">
        <f t="shared" si="23"/>
        <v>0</v>
      </c>
      <c r="K94" s="44">
        <v>0</v>
      </c>
      <c r="L94" s="44">
        <v>0</v>
      </c>
      <c r="M94" s="13">
        <f t="shared" si="25"/>
        <v>0</v>
      </c>
    </row>
    <row r="95" spans="1:13" ht="12.75" customHeight="1">
      <c r="A95" s="85">
        <v>6</v>
      </c>
      <c r="B95" s="16" t="s">
        <v>46</v>
      </c>
      <c r="C95" s="16" t="s">
        <v>51</v>
      </c>
      <c r="D95" s="29">
        <v>41030</v>
      </c>
      <c r="E95" s="44">
        <f t="shared" ref="E95:F95" si="30">K132</f>
        <v>6970</v>
      </c>
      <c r="F95" s="44">
        <f t="shared" si="30"/>
        <v>403</v>
      </c>
      <c r="G95" s="13">
        <f t="shared" si="26"/>
        <v>57.819225251076041</v>
      </c>
      <c r="H95" s="17">
        <v>0</v>
      </c>
      <c r="I95" s="17">
        <v>0</v>
      </c>
      <c r="J95" s="13">
        <f t="shared" si="23"/>
        <v>0</v>
      </c>
      <c r="K95" s="44">
        <v>0</v>
      </c>
      <c r="L95" s="44">
        <v>0</v>
      </c>
      <c r="M95" s="13">
        <f t="shared" si="25"/>
        <v>0</v>
      </c>
    </row>
    <row r="96" spans="1:13" ht="12.75" customHeight="1">
      <c r="A96" s="85">
        <v>7</v>
      </c>
      <c r="B96" s="16" t="s">
        <v>46</v>
      </c>
      <c r="C96" s="16" t="s">
        <v>51</v>
      </c>
      <c r="D96" s="29">
        <v>41061</v>
      </c>
      <c r="E96" s="44">
        <f t="shared" ref="E96:F96" si="31">K133</f>
        <v>6970</v>
      </c>
      <c r="F96" s="44">
        <f t="shared" si="31"/>
        <v>403</v>
      </c>
      <c r="G96" s="13">
        <f t="shared" si="26"/>
        <v>57.819225251076041</v>
      </c>
      <c r="H96" s="17">
        <v>0</v>
      </c>
      <c r="I96" s="17">
        <v>0</v>
      </c>
      <c r="J96" s="13">
        <f t="shared" si="23"/>
        <v>0</v>
      </c>
      <c r="K96" s="44">
        <v>0</v>
      </c>
      <c r="L96" s="44">
        <v>0</v>
      </c>
      <c r="M96" s="13">
        <f t="shared" si="25"/>
        <v>0</v>
      </c>
    </row>
    <row r="97" spans="1:13" ht="12.75" customHeight="1">
      <c r="A97" s="85">
        <v>8</v>
      </c>
      <c r="B97" s="16" t="s">
        <v>46</v>
      </c>
      <c r="C97" s="16" t="s">
        <v>51</v>
      </c>
      <c r="D97" s="29">
        <v>41091</v>
      </c>
      <c r="E97" s="44">
        <f t="shared" ref="E97:F97" si="32">K134</f>
        <v>6970</v>
      </c>
      <c r="F97" s="44">
        <f t="shared" si="32"/>
        <v>403</v>
      </c>
      <c r="G97" s="13">
        <f t="shared" si="26"/>
        <v>57.819225251076041</v>
      </c>
      <c r="H97" s="17">
        <v>0</v>
      </c>
      <c r="I97" s="17">
        <v>0</v>
      </c>
      <c r="J97" s="13">
        <f t="shared" si="23"/>
        <v>0</v>
      </c>
      <c r="K97" s="44">
        <v>0</v>
      </c>
      <c r="L97" s="44">
        <v>0</v>
      </c>
      <c r="M97" s="13">
        <f t="shared" si="25"/>
        <v>0</v>
      </c>
    </row>
    <row r="98" spans="1:13" ht="12.75" customHeight="1">
      <c r="A98" s="85">
        <v>9</v>
      </c>
      <c r="B98" s="16" t="s">
        <v>46</v>
      </c>
      <c r="C98" s="16" t="s">
        <v>51</v>
      </c>
      <c r="D98" s="29">
        <v>41122</v>
      </c>
      <c r="E98" s="44">
        <f t="shared" ref="E98:F98" si="33">K135</f>
        <v>6970</v>
      </c>
      <c r="F98" s="44">
        <f t="shared" si="33"/>
        <v>403</v>
      </c>
      <c r="G98" s="13">
        <f t="shared" si="26"/>
        <v>57.819225251076041</v>
      </c>
      <c r="H98" s="17">
        <v>0</v>
      </c>
      <c r="I98" s="17">
        <v>0</v>
      </c>
      <c r="J98" s="13">
        <f t="shared" si="23"/>
        <v>0</v>
      </c>
      <c r="K98" s="44">
        <v>0</v>
      </c>
      <c r="L98" s="44">
        <v>0</v>
      </c>
      <c r="M98" s="13">
        <f t="shared" si="25"/>
        <v>0</v>
      </c>
    </row>
    <row r="99" spans="1:13" ht="12.75" customHeight="1">
      <c r="A99" s="85">
        <v>10</v>
      </c>
      <c r="B99" s="16" t="s">
        <v>46</v>
      </c>
      <c r="C99" s="16" t="s">
        <v>51</v>
      </c>
      <c r="D99" s="29">
        <v>41153</v>
      </c>
      <c r="E99" s="44">
        <f t="shared" ref="E99:F99" si="34">K136</f>
        <v>6970</v>
      </c>
      <c r="F99" s="44">
        <f t="shared" si="34"/>
        <v>403</v>
      </c>
      <c r="G99" s="13">
        <f t="shared" si="26"/>
        <v>57.819225251076041</v>
      </c>
      <c r="H99" s="17">
        <v>0</v>
      </c>
      <c r="I99" s="17">
        <v>0</v>
      </c>
      <c r="J99" s="13">
        <f t="shared" si="23"/>
        <v>0</v>
      </c>
      <c r="K99" s="44">
        <v>0</v>
      </c>
      <c r="L99" s="44">
        <v>0</v>
      </c>
      <c r="M99" s="13">
        <f t="shared" si="25"/>
        <v>0</v>
      </c>
    </row>
    <row r="100" spans="1:13" ht="12.75" customHeight="1">
      <c r="A100" s="85">
        <v>11</v>
      </c>
      <c r="B100" s="16" t="s">
        <v>46</v>
      </c>
      <c r="C100" s="16" t="s">
        <v>51</v>
      </c>
      <c r="D100" s="29">
        <v>41183</v>
      </c>
      <c r="E100" s="44">
        <f t="shared" ref="E100:F100" si="35">K137</f>
        <v>6970</v>
      </c>
      <c r="F100" s="44">
        <f t="shared" si="35"/>
        <v>403</v>
      </c>
      <c r="G100" s="13">
        <f t="shared" si="26"/>
        <v>57.819225251076041</v>
      </c>
      <c r="H100" s="17">
        <v>0</v>
      </c>
      <c r="I100" s="17">
        <v>0</v>
      </c>
      <c r="J100" s="13">
        <f t="shared" si="23"/>
        <v>0</v>
      </c>
      <c r="K100" s="44">
        <v>0</v>
      </c>
      <c r="L100" s="44">
        <v>0</v>
      </c>
      <c r="M100" s="13">
        <f t="shared" si="25"/>
        <v>0</v>
      </c>
    </row>
    <row r="101" spans="1:13" ht="12.75" customHeight="1">
      <c r="A101" s="85">
        <v>12</v>
      </c>
      <c r="B101" s="16" t="s">
        <v>46</v>
      </c>
      <c r="C101" s="16" t="s">
        <v>51</v>
      </c>
      <c r="D101" s="29">
        <v>41214</v>
      </c>
      <c r="E101" s="44">
        <f t="shared" ref="E101:F101" si="36">K138</f>
        <v>6970</v>
      </c>
      <c r="F101" s="44">
        <f t="shared" si="36"/>
        <v>403</v>
      </c>
      <c r="G101" s="13">
        <f t="shared" si="26"/>
        <v>57.819225251076041</v>
      </c>
      <c r="H101" s="17">
        <v>0</v>
      </c>
      <c r="I101" s="17">
        <v>0</v>
      </c>
      <c r="J101" s="13">
        <f t="shared" si="23"/>
        <v>0</v>
      </c>
      <c r="K101" s="44">
        <v>0</v>
      </c>
      <c r="L101" s="44">
        <v>0</v>
      </c>
      <c r="M101" s="13">
        <f t="shared" si="25"/>
        <v>0</v>
      </c>
    </row>
    <row r="102" spans="1:13" ht="12.75" customHeight="1">
      <c r="A102" s="85">
        <v>13</v>
      </c>
      <c r="B102" s="16" t="s">
        <v>46</v>
      </c>
      <c r="C102" s="16" t="s">
        <v>51</v>
      </c>
      <c r="D102" s="29">
        <v>41244</v>
      </c>
      <c r="E102" s="44">
        <f t="shared" ref="E102:F102" si="37">K139</f>
        <v>6970</v>
      </c>
      <c r="F102" s="44">
        <f t="shared" si="37"/>
        <v>403</v>
      </c>
      <c r="G102" s="13">
        <f t="shared" si="26"/>
        <v>57.819225251076041</v>
      </c>
      <c r="H102" s="17">
        <v>0</v>
      </c>
      <c r="I102" s="17">
        <v>0</v>
      </c>
      <c r="J102" s="13">
        <f t="shared" si="23"/>
        <v>0</v>
      </c>
      <c r="K102" s="44">
        <v>0</v>
      </c>
      <c r="L102" s="44">
        <v>0</v>
      </c>
      <c r="M102" s="13">
        <f t="shared" si="25"/>
        <v>0</v>
      </c>
    </row>
    <row r="103" spans="1:13" ht="12.75" customHeight="1"/>
    <row r="104" spans="1:13" ht="12.75" customHeight="1"/>
    <row r="105" spans="1:13" ht="12.75" customHeight="1"/>
    <row r="106" spans="1:13" ht="12.75" customHeight="1"/>
    <row r="107" spans="1:13" ht="12.75" customHeight="1"/>
    <row r="108" spans="1:13" ht="12.75" customHeight="1"/>
    <row r="109" spans="1:13" ht="12.75" customHeight="1"/>
    <row r="110" spans="1:13" ht="12.75" customHeight="1">
      <c r="A110" s="85">
        <v>14</v>
      </c>
      <c r="B110" s="32" t="s">
        <v>157</v>
      </c>
    </row>
    <row r="111" spans="1:13" ht="12.75" customHeight="1"/>
    <row r="112" spans="1:13" ht="12.75" customHeight="1"/>
    <row r="113" spans="1:13" ht="12.75" customHeight="1"/>
    <row r="114" spans="1:13" ht="12.75" customHeight="1"/>
    <row r="115" spans="1:13" ht="13.5" customHeight="1">
      <c r="A115" s="80" t="s">
        <v>32</v>
      </c>
      <c r="B115" s="9"/>
      <c r="C115" s="10"/>
      <c r="D115" s="11"/>
      <c r="E115" s="40"/>
      <c r="F115" s="40"/>
      <c r="G115" s="9"/>
      <c r="H115" s="9"/>
      <c r="I115" s="9"/>
      <c r="J115" s="9"/>
      <c r="K115" s="40"/>
      <c r="L115" s="40"/>
      <c r="M115" s="12" t="s">
        <v>33</v>
      </c>
    </row>
    <row r="116" spans="1:13" ht="12.75" customHeight="1">
      <c r="A116" s="79" t="s">
        <v>0</v>
      </c>
      <c r="B116" s="14"/>
      <c r="C116" s="15"/>
      <c r="D116" s="7"/>
      <c r="E116" s="39"/>
      <c r="F116" s="39" t="s">
        <v>1</v>
      </c>
      <c r="G116" s="14"/>
      <c r="H116" s="14"/>
      <c r="I116" s="14"/>
      <c r="J116" s="14"/>
      <c r="K116" s="39"/>
      <c r="L116" s="39" t="s">
        <v>88</v>
      </c>
      <c r="M116" s="14"/>
    </row>
    <row r="117" spans="1:13">
      <c r="A117" s="80" t="s">
        <v>2</v>
      </c>
      <c r="B117" s="9"/>
      <c r="C117" s="9"/>
      <c r="D117" s="9"/>
      <c r="E117" s="40"/>
      <c r="F117" s="87" t="s">
        <v>3</v>
      </c>
      <c r="G117" s="87"/>
      <c r="H117" s="87"/>
      <c r="I117" s="87"/>
      <c r="J117" s="9" t="s">
        <v>4</v>
      </c>
      <c r="K117" s="40"/>
      <c r="L117" s="40"/>
      <c r="M117" s="9"/>
    </row>
    <row r="118" spans="1:13">
      <c r="A118" s="81"/>
      <c r="B118" s="1"/>
      <c r="C118" s="1"/>
      <c r="D118" s="1"/>
      <c r="E118" s="41"/>
      <c r="F118" s="88"/>
      <c r="G118" s="88"/>
      <c r="H118" s="88"/>
      <c r="I118" s="88"/>
      <c r="J118" s="15" t="s">
        <v>40</v>
      </c>
      <c r="K118" s="41" t="s">
        <v>5</v>
      </c>
      <c r="L118" s="41"/>
      <c r="M118" s="1"/>
    </row>
    <row r="119" spans="1:13">
      <c r="A119" s="81" t="s">
        <v>54</v>
      </c>
      <c r="B119" s="1"/>
      <c r="C119" s="77"/>
      <c r="D119" s="2"/>
      <c r="E119" s="41"/>
      <c r="F119" s="88"/>
      <c r="G119" s="88"/>
      <c r="H119" s="88"/>
      <c r="I119" s="88"/>
      <c r="J119" s="14"/>
      <c r="K119" s="41" t="s">
        <v>6</v>
      </c>
      <c r="L119" s="41"/>
      <c r="M119" s="1"/>
    </row>
    <row r="120" spans="1:13">
      <c r="A120" s="81"/>
      <c r="B120" s="1"/>
      <c r="C120" s="77"/>
      <c r="D120" s="2"/>
      <c r="E120" s="41"/>
      <c r="F120" s="88"/>
      <c r="G120" s="88"/>
      <c r="H120" s="88"/>
      <c r="I120" s="88"/>
      <c r="J120" s="15"/>
      <c r="K120" s="41" t="s">
        <v>55</v>
      </c>
      <c r="L120" s="41"/>
      <c r="M120" s="1"/>
    </row>
    <row r="121" spans="1:13">
      <c r="A121" s="79" t="s">
        <v>53</v>
      </c>
      <c r="B121" s="14"/>
      <c r="C121" s="15"/>
      <c r="D121" s="7"/>
      <c r="E121" s="39"/>
      <c r="F121" s="89"/>
      <c r="G121" s="89"/>
      <c r="H121" s="89"/>
      <c r="I121" s="89"/>
      <c r="J121" s="3" t="s">
        <v>158</v>
      </c>
      <c r="K121" s="39"/>
      <c r="L121" s="39"/>
      <c r="M121" s="14"/>
    </row>
    <row r="122" spans="1:13" ht="12.75" customHeight="1">
      <c r="A122" s="80"/>
      <c r="B122" s="9"/>
      <c r="C122" s="10"/>
      <c r="D122" s="11"/>
      <c r="E122" s="40"/>
      <c r="F122" s="42"/>
      <c r="G122" s="4"/>
      <c r="H122" s="4"/>
      <c r="I122" s="4"/>
      <c r="J122" s="9"/>
      <c r="K122" s="40"/>
      <c r="L122" s="40"/>
      <c r="M122" s="9"/>
    </row>
    <row r="123" spans="1:13" ht="12.75" customHeight="1">
      <c r="A123" s="82" t="s">
        <v>7</v>
      </c>
      <c r="B123" s="5" t="s">
        <v>8</v>
      </c>
      <c r="C123" s="5" t="s">
        <v>9</v>
      </c>
      <c r="D123" s="5" t="s">
        <v>10</v>
      </c>
      <c r="E123" s="43" t="s">
        <v>11</v>
      </c>
      <c r="F123" s="43" t="s">
        <v>12</v>
      </c>
      <c r="G123" s="5" t="s">
        <v>13</v>
      </c>
      <c r="H123" s="5" t="s">
        <v>14</v>
      </c>
      <c r="I123" s="5" t="s">
        <v>15</v>
      </c>
      <c r="J123" s="5" t="s">
        <v>16</v>
      </c>
      <c r="K123" s="43" t="s">
        <v>17</v>
      </c>
      <c r="L123" s="43" t="s">
        <v>18</v>
      </c>
      <c r="M123" s="5" t="s">
        <v>19</v>
      </c>
    </row>
    <row r="124" spans="1:13" ht="12.75" customHeight="1">
      <c r="B124" s="77"/>
      <c r="D124" s="17"/>
      <c r="E124" s="44"/>
      <c r="F124" s="44"/>
      <c r="G124" s="16"/>
      <c r="H124" s="16"/>
      <c r="I124" s="16"/>
      <c r="J124" s="16"/>
      <c r="K124" s="44"/>
      <c r="L124" s="44"/>
      <c r="M124" s="16"/>
    </row>
    <row r="125" spans="1:13" ht="12.75" customHeight="1">
      <c r="B125" s="16"/>
      <c r="E125" s="90" t="s">
        <v>37</v>
      </c>
      <c r="F125" s="90"/>
      <c r="G125" s="90"/>
      <c r="H125" s="90" t="s">
        <v>38</v>
      </c>
      <c r="I125" s="90"/>
      <c r="J125" s="90"/>
      <c r="K125" s="90" t="s">
        <v>39</v>
      </c>
      <c r="L125" s="90"/>
      <c r="M125" s="90"/>
    </row>
    <row r="126" spans="1:13" ht="12.75" customHeight="1">
      <c r="B126" s="16"/>
      <c r="E126" s="45" t="s">
        <v>23</v>
      </c>
      <c r="F126" s="45"/>
      <c r="G126" s="6"/>
      <c r="H126" s="6" t="s">
        <v>24</v>
      </c>
      <c r="I126" s="6"/>
      <c r="J126" s="6"/>
      <c r="K126" s="45" t="s">
        <v>24</v>
      </c>
      <c r="L126" s="45"/>
      <c r="M126" s="6"/>
    </row>
    <row r="127" spans="1:13" ht="28.5" customHeight="1">
      <c r="A127" s="84" t="s">
        <v>25</v>
      </c>
      <c r="B127" s="15" t="s">
        <v>26</v>
      </c>
      <c r="C127" s="15" t="s">
        <v>27</v>
      </c>
      <c r="D127" s="7" t="s">
        <v>28</v>
      </c>
      <c r="E127" s="46" t="s">
        <v>29</v>
      </c>
      <c r="F127" s="47" t="s">
        <v>30</v>
      </c>
      <c r="G127" s="15" t="s">
        <v>31</v>
      </c>
      <c r="H127" s="15" t="s">
        <v>29</v>
      </c>
      <c r="I127" s="8" t="s">
        <v>30</v>
      </c>
      <c r="J127" s="15" t="s">
        <v>31</v>
      </c>
      <c r="K127" s="46" t="s">
        <v>29</v>
      </c>
      <c r="L127" s="47" t="s">
        <v>30</v>
      </c>
      <c r="M127" s="15" t="s">
        <v>31</v>
      </c>
    </row>
    <row r="128" spans="1:13" ht="12.75" customHeight="1">
      <c r="A128" s="85">
        <v>1</v>
      </c>
      <c r="B128" s="16" t="s">
        <v>46</v>
      </c>
      <c r="C128" s="16" t="s">
        <v>51</v>
      </c>
      <c r="D128" s="29">
        <v>40878</v>
      </c>
      <c r="E128" s="44">
        <f t="shared" ref="E128:F128" si="38">E700</f>
        <v>0</v>
      </c>
      <c r="F128" s="44">
        <f t="shared" si="38"/>
        <v>0</v>
      </c>
      <c r="G128" s="13">
        <f t="shared" ref="G128:G140" si="39">IF(E128=0,0,F128*1000/E128)</f>
        <v>0</v>
      </c>
      <c r="H128" s="17">
        <f t="shared" ref="H128:I128" si="40">H700</f>
        <v>0</v>
      </c>
      <c r="I128" s="17">
        <f t="shared" si="40"/>
        <v>0</v>
      </c>
      <c r="J128" s="13">
        <f t="shared" ref="J128:J140" si="41">IF(H128=0,0,I128*1000/H128)</f>
        <v>0</v>
      </c>
      <c r="K128" s="44">
        <f t="shared" ref="K128:L128" si="42">K700</f>
        <v>6970</v>
      </c>
      <c r="L128" s="44">
        <f t="shared" si="42"/>
        <v>403</v>
      </c>
      <c r="M128" s="13">
        <f t="shared" ref="M128:M140" si="43">IF(K128=0,0,L128*1000/K128)</f>
        <v>57.819225251076041</v>
      </c>
    </row>
    <row r="129" spans="1:13" ht="12.75" customHeight="1">
      <c r="A129" s="85">
        <v>2</v>
      </c>
      <c r="B129" s="16" t="s">
        <v>46</v>
      </c>
      <c r="C129" s="16" t="s">
        <v>51</v>
      </c>
      <c r="D129" s="29">
        <v>40909</v>
      </c>
      <c r="E129" s="44">
        <v>0</v>
      </c>
      <c r="F129" s="44">
        <v>0</v>
      </c>
      <c r="G129" s="13">
        <f t="shared" si="39"/>
        <v>0</v>
      </c>
      <c r="H129" s="17">
        <v>0</v>
      </c>
      <c r="I129" s="17">
        <v>0</v>
      </c>
      <c r="J129" s="13">
        <f t="shared" si="41"/>
        <v>0</v>
      </c>
      <c r="K129" s="44">
        <v>6970</v>
      </c>
      <c r="L129" s="44">
        <v>403</v>
      </c>
      <c r="M129" s="13">
        <f t="shared" si="43"/>
        <v>57.819225251076041</v>
      </c>
    </row>
    <row r="130" spans="1:13" ht="12.75" customHeight="1">
      <c r="A130" s="85">
        <v>3</v>
      </c>
      <c r="B130" s="16" t="s">
        <v>46</v>
      </c>
      <c r="C130" s="16" t="s">
        <v>51</v>
      </c>
      <c r="D130" s="29">
        <v>40940</v>
      </c>
      <c r="E130" s="44">
        <v>0</v>
      </c>
      <c r="F130" s="44">
        <v>0</v>
      </c>
      <c r="G130" s="13">
        <f t="shared" si="39"/>
        <v>0</v>
      </c>
      <c r="H130" s="17">
        <v>0</v>
      </c>
      <c r="I130" s="17">
        <v>0</v>
      </c>
      <c r="J130" s="13">
        <f t="shared" si="41"/>
        <v>0</v>
      </c>
      <c r="K130" s="44">
        <v>6970</v>
      </c>
      <c r="L130" s="44">
        <v>403</v>
      </c>
      <c r="M130" s="13">
        <f t="shared" si="43"/>
        <v>57.819225251076041</v>
      </c>
    </row>
    <row r="131" spans="1:13" ht="12.75" customHeight="1">
      <c r="A131" s="85">
        <v>4</v>
      </c>
      <c r="B131" s="16" t="s">
        <v>46</v>
      </c>
      <c r="C131" s="16" t="s">
        <v>51</v>
      </c>
      <c r="D131" s="29">
        <v>40969</v>
      </c>
      <c r="E131" s="44">
        <v>0</v>
      </c>
      <c r="F131" s="44">
        <v>0</v>
      </c>
      <c r="G131" s="13">
        <f t="shared" si="39"/>
        <v>0</v>
      </c>
      <c r="H131" s="17">
        <v>0</v>
      </c>
      <c r="I131" s="17">
        <v>0</v>
      </c>
      <c r="J131" s="13">
        <f t="shared" si="41"/>
        <v>0</v>
      </c>
      <c r="K131" s="44">
        <v>6970</v>
      </c>
      <c r="L131" s="44">
        <v>403</v>
      </c>
      <c r="M131" s="13">
        <f t="shared" si="43"/>
        <v>57.819225251076041</v>
      </c>
    </row>
    <row r="132" spans="1:13" ht="12.75" customHeight="1">
      <c r="A132" s="85">
        <v>5</v>
      </c>
      <c r="B132" s="16" t="s">
        <v>46</v>
      </c>
      <c r="C132" s="16" t="s">
        <v>51</v>
      </c>
      <c r="D132" s="29">
        <v>41000</v>
      </c>
      <c r="E132" s="44">
        <v>0</v>
      </c>
      <c r="F132" s="44">
        <v>0</v>
      </c>
      <c r="G132" s="13">
        <f t="shared" si="39"/>
        <v>0</v>
      </c>
      <c r="H132" s="17">
        <v>0</v>
      </c>
      <c r="I132" s="17">
        <v>0</v>
      </c>
      <c r="J132" s="13">
        <f t="shared" si="41"/>
        <v>0</v>
      </c>
      <c r="K132" s="44">
        <v>6970</v>
      </c>
      <c r="L132" s="44">
        <v>403</v>
      </c>
      <c r="M132" s="13">
        <f t="shared" si="43"/>
        <v>57.819225251076041</v>
      </c>
    </row>
    <row r="133" spans="1:13" ht="12.75" customHeight="1">
      <c r="A133" s="85">
        <v>6</v>
      </c>
      <c r="B133" s="16" t="s">
        <v>46</v>
      </c>
      <c r="C133" s="16" t="s">
        <v>51</v>
      </c>
      <c r="D133" s="29">
        <v>41030</v>
      </c>
      <c r="E133" s="44">
        <v>0</v>
      </c>
      <c r="F133" s="44">
        <v>0</v>
      </c>
      <c r="G133" s="13">
        <f t="shared" si="39"/>
        <v>0</v>
      </c>
      <c r="H133" s="17">
        <v>0</v>
      </c>
      <c r="I133" s="17">
        <v>0</v>
      </c>
      <c r="J133" s="13">
        <f t="shared" si="41"/>
        <v>0</v>
      </c>
      <c r="K133" s="44">
        <v>6970</v>
      </c>
      <c r="L133" s="44">
        <v>403</v>
      </c>
      <c r="M133" s="13">
        <f t="shared" si="43"/>
        <v>57.819225251076041</v>
      </c>
    </row>
    <row r="134" spans="1:13" ht="12.75" customHeight="1">
      <c r="A134" s="85">
        <v>7</v>
      </c>
      <c r="B134" s="16" t="s">
        <v>46</v>
      </c>
      <c r="C134" s="16" t="s">
        <v>51</v>
      </c>
      <c r="D134" s="29">
        <v>41061</v>
      </c>
      <c r="E134" s="44">
        <v>0</v>
      </c>
      <c r="F134" s="44">
        <v>0</v>
      </c>
      <c r="G134" s="13">
        <f t="shared" si="39"/>
        <v>0</v>
      </c>
      <c r="H134" s="17">
        <v>0</v>
      </c>
      <c r="I134" s="17">
        <v>0</v>
      </c>
      <c r="J134" s="13">
        <f t="shared" si="41"/>
        <v>0</v>
      </c>
      <c r="K134" s="44">
        <v>6970</v>
      </c>
      <c r="L134" s="44">
        <v>403</v>
      </c>
      <c r="M134" s="13">
        <f t="shared" si="43"/>
        <v>57.819225251076041</v>
      </c>
    </row>
    <row r="135" spans="1:13" ht="12.75" customHeight="1">
      <c r="A135" s="85">
        <v>8</v>
      </c>
      <c r="B135" s="16" t="s">
        <v>46</v>
      </c>
      <c r="C135" s="16" t="s">
        <v>51</v>
      </c>
      <c r="D135" s="29">
        <v>41091</v>
      </c>
      <c r="E135" s="44">
        <v>0</v>
      </c>
      <c r="F135" s="44">
        <v>0</v>
      </c>
      <c r="G135" s="13">
        <f t="shared" si="39"/>
        <v>0</v>
      </c>
      <c r="H135" s="17">
        <v>0</v>
      </c>
      <c r="I135" s="17">
        <v>0</v>
      </c>
      <c r="J135" s="13">
        <f t="shared" si="41"/>
        <v>0</v>
      </c>
      <c r="K135" s="44">
        <v>6970</v>
      </c>
      <c r="L135" s="44">
        <v>403</v>
      </c>
      <c r="M135" s="13">
        <f t="shared" si="43"/>
        <v>57.819225251076041</v>
      </c>
    </row>
    <row r="136" spans="1:13" ht="12.75" customHeight="1">
      <c r="A136" s="85">
        <v>9</v>
      </c>
      <c r="B136" s="16" t="s">
        <v>46</v>
      </c>
      <c r="C136" s="16" t="s">
        <v>51</v>
      </c>
      <c r="D136" s="29">
        <v>41122</v>
      </c>
      <c r="E136" s="44">
        <v>0</v>
      </c>
      <c r="F136" s="44">
        <v>0</v>
      </c>
      <c r="G136" s="13">
        <f t="shared" si="39"/>
        <v>0</v>
      </c>
      <c r="H136" s="17">
        <v>0</v>
      </c>
      <c r="I136" s="17">
        <v>0</v>
      </c>
      <c r="J136" s="13">
        <f t="shared" si="41"/>
        <v>0</v>
      </c>
      <c r="K136" s="44">
        <v>6970</v>
      </c>
      <c r="L136" s="44">
        <v>403</v>
      </c>
      <c r="M136" s="13">
        <f t="shared" si="43"/>
        <v>57.819225251076041</v>
      </c>
    </row>
    <row r="137" spans="1:13" ht="12.75" customHeight="1">
      <c r="A137" s="85">
        <v>10</v>
      </c>
      <c r="B137" s="16" t="s">
        <v>46</v>
      </c>
      <c r="C137" s="16" t="s">
        <v>51</v>
      </c>
      <c r="D137" s="29">
        <v>41153</v>
      </c>
      <c r="E137" s="44">
        <v>0</v>
      </c>
      <c r="F137" s="44">
        <v>0</v>
      </c>
      <c r="G137" s="13">
        <f t="shared" si="39"/>
        <v>0</v>
      </c>
      <c r="H137" s="17">
        <v>0</v>
      </c>
      <c r="I137" s="17">
        <v>0</v>
      </c>
      <c r="J137" s="13">
        <f t="shared" si="41"/>
        <v>0</v>
      </c>
      <c r="K137" s="44">
        <v>6970</v>
      </c>
      <c r="L137" s="44">
        <v>403</v>
      </c>
      <c r="M137" s="13">
        <f t="shared" si="43"/>
        <v>57.819225251076041</v>
      </c>
    </row>
    <row r="138" spans="1:13" ht="12.75" customHeight="1">
      <c r="A138" s="85">
        <v>11</v>
      </c>
      <c r="B138" s="16" t="s">
        <v>46</v>
      </c>
      <c r="C138" s="16" t="s">
        <v>51</v>
      </c>
      <c r="D138" s="29">
        <v>41183</v>
      </c>
      <c r="E138" s="44">
        <v>0</v>
      </c>
      <c r="F138" s="44">
        <v>0</v>
      </c>
      <c r="G138" s="13">
        <f t="shared" si="39"/>
        <v>0</v>
      </c>
      <c r="H138" s="17">
        <v>0</v>
      </c>
      <c r="I138" s="17">
        <v>0</v>
      </c>
      <c r="J138" s="13">
        <f t="shared" si="41"/>
        <v>0</v>
      </c>
      <c r="K138" s="44">
        <v>6970</v>
      </c>
      <c r="L138" s="44">
        <v>403</v>
      </c>
      <c r="M138" s="13">
        <f t="shared" si="43"/>
        <v>57.819225251076041</v>
      </c>
    </row>
    <row r="139" spans="1:13" ht="12.75" customHeight="1">
      <c r="A139" s="85">
        <v>12</v>
      </c>
      <c r="B139" s="16" t="s">
        <v>46</v>
      </c>
      <c r="C139" s="16" t="s">
        <v>51</v>
      </c>
      <c r="D139" s="29">
        <v>41214</v>
      </c>
      <c r="E139" s="44">
        <v>0</v>
      </c>
      <c r="F139" s="44">
        <v>0</v>
      </c>
      <c r="G139" s="13">
        <f t="shared" si="39"/>
        <v>0</v>
      </c>
      <c r="H139" s="17">
        <v>0</v>
      </c>
      <c r="I139" s="17">
        <v>0</v>
      </c>
      <c r="J139" s="13">
        <f t="shared" si="41"/>
        <v>0</v>
      </c>
      <c r="K139" s="44">
        <v>6970</v>
      </c>
      <c r="L139" s="44">
        <v>403</v>
      </c>
      <c r="M139" s="13">
        <f t="shared" si="43"/>
        <v>57.819225251076041</v>
      </c>
    </row>
    <row r="140" spans="1:13" ht="12.75" customHeight="1">
      <c r="A140" s="85">
        <v>13</v>
      </c>
      <c r="B140" s="16" t="s">
        <v>46</v>
      </c>
      <c r="C140" s="16" t="s">
        <v>51</v>
      </c>
      <c r="D140" s="29">
        <v>41244</v>
      </c>
      <c r="E140" s="44">
        <v>0</v>
      </c>
      <c r="F140" s="44">
        <v>0</v>
      </c>
      <c r="G140" s="13">
        <f t="shared" si="39"/>
        <v>0</v>
      </c>
      <c r="H140" s="17">
        <v>0</v>
      </c>
      <c r="I140" s="17">
        <v>0</v>
      </c>
      <c r="J140" s="13">
        <f t="shared" si="41"/>
        <v>0</v>
      </c>
      <c r="K140" s="44">
        <v>6970</v>
      </c>
      <c r="L140" s="44">
        <v>403</v>
      </c>
      <c r="M140" s="13">
        <f t="shared" si="43"/>
        <v>57.819225251076041</v>
      </c>
    </row>
    <row r="141" spans="1:13" ht="12.75" customHeight="1"/>
    <row r="142" spans="1:13" ht="12.75" customHeight="1">
      <c r="A142" s="85">
        <v>14</v>
      </c>
      <c r="B142" s="16" t="s">
        <v>44</v>
      </c>
      <c r="C142" s="16"/>
      <c r="D142" s="29"/>
      <c r="E142" s="44"/>
      <c r="F142" s="44"/>
      <c r="G142" s="13"/>
      <c r="H142" s="17"/>
      <c r="I142" s="17"/>
      <c r="J142" s="13"/>
      <c r="K142" s="44">
        <f>ROUND(SUM(K128:K140),0)</f>
        <v>90610</v>
      </c>
      <c r="L142" s="44">
        <f>ROUND(SUM(L128:L140),0)</f>
        <v>5239</v>
      </c>
      <c r="M142" s="13"/>
    </row>
    <row r="143" spans="1:13" ht="12.75" customHeight="1"/>
    <row r="144" spans="1:13" ht="12.75" customHeight="1">
      <c r="A144" s="85">
        <v>15</v>
      </c>
      <c r="B144" s="16" t="s">
        <v>46</v>
      </c>
      <c r="C144" s="16" t="s">
        <v>51</v>
      </c>
      <c r="D144" s="29" t="s">
        <v>36</v>
      </c>
      <c r="K144" s="49">
        <f>ROUND(AVERAGE(K128:K140),0)</f>
        <v>6970</v>
      </c>
      <c r="L144" s="49">
        <f>ROUND(AVERAGE(L128:L140),0)</f>
        <v>403</v>
      </c>
      <c r="M144" s="13">
        <f>ROUND(IF(K144=0,0,L144*1000/K144),2)</f>
        <v>57.82</v>
      </c>
    </row>
    <row r="145" spans="1:13" ht="12.75" customHeight="1"/>
    <row r="146" spans="1:13" ht="12.75" customHeight="1"/>
    <row r="147" spans="1:13" ht="12.75" customHeight="1"/>
    <row r="148" spans="1:13" ht="12.75" customHeight="1"/>
    <row r="149" spans="1:13" ht="12.75" customHeight="1"/>
    <row r="150" spans="1:13" ht="12.75" customHeight="1">
      <c r="A150" s="85">
        <v>16</v>
      </c>
      <c r="B150" s="32" t="s">
        <v>157</v>
      </c>
    </row>
    <row r="151" spans="1:13" ht="12.75" customHeight="1"/>
    <row r="152" spans="1:13" ht="12.75" customHeight="1"/>
    <row r="153" spans="1:13" ht="12.75" customHeight="1"/>
    <row r="154" spans="1:13" ht="12.75" customHeight="1"/>
    <row r="155" spans="1:13" ht="13.5" customHeight="1">
      <c r="A155" s="80" t="s">
        <v>32</v>
      </c>
      <c r="B155" s="9"/>
      <c r="C155" s="10"/>
      <c r="D155" s="11"/>
      <c r="E155" s="40"/>
      <c r="F155" s="40"/>
      <c r="G155" s="9"/>
      <c r="H155" s="9"/>
      <c r="I155" s="9"/>
      <c r="J155" s="9"/>
      <c r="K155" s="40"/>
      <c r="L155" s="40"/>
      <c r="M155" s="12" t="s">
        <v>33</v>
      </c>
    </row>
    <row r="156" spans="1:13" ht="12.75" customHeight="1">
      <c r="A156" s="79" t="s">
        <v>0</v>
      </c>
      <c r="B156" s="14"/>
      <c r="C156" s="15"/>
      <c r="D156" s="7"/>
      <c r="E156" s="39"/>
      <c r="F156" s="39" t="s">
        <v>1</v>
      </c>
      <c r="G156" s="14"/>
      <c r="H156" s="14"/>
      <c r="I156" s="14"/>
      <c r="J156" s="14"/>
      <c r="K156" s="39"/>
      <c r="L156" s="39" t="s">
        <v>89</v>
      </c>
      <c r="M156" s="14"/>
    </row>
    <row r="157" spans="1:13">
      <c r="A157" s="80" t="s">
        <v>2</v>
      </c>
      <c r="B157" s="9"/>
      <c r="C157" s="9"/>
      <c r="D157" s="9"/>
      <c r="E157" s="40"/>
      <c r="F157" s="87" t="s">
        <v>3</v>
      </c>
      <c r="G157" s="87"/>
      <c r="H157" s="87"/>
      <c r="I157" s="87"/>
      <c r="J157" s="9" t="s">
        <v>4</v>
      </c>
      <c r="K157" s="40"/>
      <c r="L157" s="40"/>
      <c r="M157" s="9"/>
    </row>
    <row r="158" spans="1:13">
      <c r="A158" s="81"/>
      <c r="B158" s="1"/>
      <c r="C158" s="1"/>
      <c r="D158" s="1"/>
      <c r="E158" s="41"/>
      <c r="F158" s="88"/>
      <c r="G158" s="88"/>
      <c r="H158" s="88"/>
      <c r="I158" s="88"/>
      <c r="J158" s="15" t="s">
        <v>40</v>
      </c>
      <c r="K158" s="41" t="s">
        <v>5</v>
      </c>
      <c r="L158" s="41"/>
      <c r="M158" s="1"/>
    </row>
    <row r="159" spans="1:13">
      <c r="A159" s="81" t="s">
        <v>54</v>
      </c>
      <c r="B159" s="1"/>
      <c r="C159" s="77"/>
      <c r="D159" s="2"/>
      <c r="E159" s="41"/>
      <c r="F159" s="88"/>
      <c r="G159" s="88"/>
      <c r="H159" s="88"/>
      <c r="I159" s="88"/>
      <c r="J159" s="14"/>
      <c r="K159" s="41" t="s">
        <v>6</v>
      </c>
      <c r="L159" s="41"/>
      <c r="M159" s="1"/>
    </row>
    <row r="160" spans="1:13">
      <c r="A160" s="81"/>
      <c r="B160" s="1"/>
      <c r="C160" s="77"/>
      <c r="D160" s="2"/>
      <c r="E160" s="41"/>
      <c r="F160" s="88"/>
      <c r="G160" s="88"/>
      <c r="H160" s="88"/>
      <c r="I160" s="88"/>
      <c r="J160" s="15"/>
      <c r="K160" s="41" t="s">
        <v>55</v>
      </c>
      <c r="L160" s="41"/>
      <c r="M160" s="1"/>
    </row>
    <row r="161" spans="1:13">
      <c r="A161" s="79" t="s">
        <v>53</v>
      </c>
      <c r="B161" s="14"/>
      <c r="C161" s="15"/>
      <c r="D161" s="7"/>
      <c r="E161" s="39"/>
      <c r="F161" s="89"/>
      <c r="G161" s="89"/>
      <c r="H161" s="89"/>
      <c r="I161" s="89"/>
      <c r="J161" s="3" t="s">
        <v>158</v>
      </c>
      <c r="K161" s="39"/>
      <c r="L161" s="39"/>
      <c r="M161" s="14"/>
    </row>
    <row r="162" spans="1:13" ht="12.75" customHeight="1">
      <c r="A162" s="80"/>
      <c r="B162" s="9"/>
      <c r="C162" s="10"/>
      <c r="D162" s="11"/>
      <c r="E162" s="40"/>
      <c r="F162" s="42"/>
      <c r="G162" s="4"/>
      <c r="H162" s="4"/>
      <c r="I162" s="4"/>
      <c r="J162" s="9"/>
      <c r="K162" s="40"/>
      <c r="L162" s="40"/>
      <c r="M162" s="9"/>
    </row>
    <row r="163" spans="1:13" ht="12.75" customHeight="1">
      <c r="A163" s="82" t="s">
        <v>7</v>
      </c>
      <c r="B163" s="5" t="s">
        <v>8</v>
      </c>
      <c r="C163" s="5" t="s">
        <v>9</v>
      </c>
      <c r="D163" s="5" t="s">
        <v>10</v>
      </c>
      <c r="E163" s="43" t="s">
        <v>11</v>
      </c>
      <c r="F163" s="43" t="s">
        <v>12</v>
      </c>
      <c r="G163" s="5" t="s">
        <v>13</v>
      </c>
      <c r="H163" s="5" t="s">
        <v>14</v>
      </c>
      <c r="I163" s="5" t="s">
        <v>15</v>
      </c>
      <c r="J163" s="5" t="s">
        <v>16</v>
      </c>
      <c r="K163" s="43" t="s">
        <v>17</v>
      </c>
      <c r="L163" s="43" t="s">
        <v>18</v>
      </c>
      <c r="M163" s="5" t="s">
        <v>19</v>
      </c>
    </row>
    <row r="164" spans="1:13" ht="12.75" customHeight="1">
      <c r="B164" s="77"/>
      <c r="D164" s="17"/>
      <c r="E164" s="44"/>
      <c r="F164" s="44"/>
      <c r="G164" s="16"/>
      <c r="H164" s="16"/>
      <c r="I164" s="16"/>
      <c r="J164" s="16"/>
      <c r="K164" s="44"/>
      <c r="L164" s="44"/>
      <c r="M164" s="16"/>
    </row>
    <row r="165" spans="1:13" ht="12.75" customHeight="1">
      <c r="B165" s="16"/>
      <c r="E165" s="90" t="s">
        <v>20</v>
      </c>
      <c r="F165" s="90"/>
      <c r="G165" s="90"/>
      <c r="H165" s="90" t="s">
        <v>21</v>
      </c>
      <c r="I165" s="90"/>
      <c r="J165" s="90"/>
      <c r="K165" s="90" t="s">
        <v>22</v>
      </c>
      <c r="L165" s="90"/>
      <c r="M165" s="90"/>
    </row>
    <row r="166" spans="1:13" ht="12.75" customHeight="1">
      <c r="B166" s="16"/>
      <c r="E166" s="45" t="s">
        <v>23</v>
      </c>
      <c r="F166" s="45"/>
      <c r="G166" s="6"/>
      <c r="H166" s="6" t="s">
        <v>24</v>
      </c>
      <c r="I166" s="6"/>
      <c r="J166" s="6"/>
      <c r="K166" s="45" t="s">
        <v>24</v>
      </c>
      <c r="L166" s="45"/>
      <c r="M166" s="6"/>
    </row>
    <row r="167" spans="1:13" ht="28.5" customHeight="1">
      <c r="A167" s="84" t="s">
        <v>25</v>
      </c>
      <c r="B167" s="15" t="s">
        <v>26</v>
      </c>
      <c r="C167" s="15" t="s">
        <v>27</v>
      </c>
      <c r="D167" s="7" t="s">
        <v>28</v>
      </c>
      <c r="E167" s="46" t="s">
        <v>29</v>
      </c>
      <c r="F167" s="47" t="s">
        <v>30</v>
      </c>
      <c r="G167" s="15" t="s">
        <v>31</v>
      </c>
      <c r="H167" s="15" t="s">
        <v>29</v>
      </c>
      <c r="I167" s="8" t="s">
        <v>30</v>
      </c>
      <c r="J167" s="15" t="s">
        <v>31</v>
      </c>
      <c r="K167" s="46" t="s">
        <v>29</v>
      </c>
      <c r="L167" s="47" t="s">
        <v>30</v>
      </c>
      <c r="M167" s="15" t="s">
        <v>31</v>
      </c>
    </row>
    <row r="168" spans="1:13" ht="12.75" customHeight="1">
      <c r="A168" s="85">
        <v>1</v>
      </c>
      <c r="B168" s="16" t="s">
        <v>34</v>
      </c>
      <c r="C168" s="16" t="s">
        <v>50</v>
      </c>
      <c r="D168" s="29">
        <v>40878</v>
      </c>
      <c r="E168" s="44">
        <f>E740</f>
        <v>4286</v>
      </c>
      <c r="F168" s="44">
        <f>F740</f>
        <v>401</v>
      </c>
      <c r="G168" s="13">
        <f>IF(E168=0,0,F168*1000/E168)</f>
        <v>93.560429304713026</v>
      </c>
      <c r="H168" s="17">
        <f t="shared" ref="H168:I168" si="44">H740</f>
        <v>308</v>
      </c>
      <c r="I168" s="17">
        <f t="shared" si="44"/>
        <v>30</v>
      </c>
      <c r="J168" s="13">
        <f t="shared" ref="J168:J180" si="45">IF(H168=0,0,I168*1000/H168)</f>
        <v>97.402597402597408</v>
      </c>
      <c r="K168" s="44">
        <f>K740</f>
        <v>308</v>
      </c>
      <c r="L168" s="44">
        <f>L740</f>
        <v>29</v>
      </c>
      <c r="M168" s="13">
        <f t="shared" ref="M168:M180" si="46">IF(K168=0,0,L168*1000/K168)</f>
        <v>94.15584415584415</v>
      </c>
    </row>
    <row r="169" spans="1:13" ht="12.75" customHeight="1">
      <c r="A169" s="85">
        <v>2</v>
      </c>
      <c r="B169" s="16" t="s">
        <v>34</v>
      </c>
      <c r="C169" s="16" t="s">
        <v>50</v>
      </c>
      <c r="D169" s="29">
        <v>40909</v>
      </c>
      <c r="E169" s="44">
        <f>K208</f>
        <v>4286</v>
      </c>
      <c r="F169" s="44">
        <f t="shared" ref="F169:F180" si="47">L208</f>
        <v>402</v>
      </c>
      <c r="G169" s="13">
        <f t="shared" ref="G169:G180" si="48">IF(E169=0,0,F169*1000/E169)</f>
        <v>93.793747083527762</v>
      </c>
      <c r="H169" s="17">
        <v>308</v>
      </c>
      <c r="I169" s="17">
        <v>31</v>
      </c>
      <c r="J169" s="13">
        <f t="shared" si="45"/>
        <v>100.64935064935065</v>
      </c>
      <c r="K169" s="44">
        <v>308</v>
      </c>
      <c r="L169" s="44">
        <v>29</v>
      </c>
      <c r="M169" s="13">
        <f t="shared" si="46"/>
        <v>94.15584415584415</v>
      </c>
    </row>
    <row r="170" spans="1:13" ht="12.75" customHeight="1">
      <c r="A170" s="85">
        <v>3</v>
      </c>
      <c r="B170" s="16" t="s">
        <v>34</v>
      </c>
      <c r="C170" s="16" t="s">
        <v>50</v>
      </c>
      <c r="D170" s="29">
        <v>40940</v>
      </c>
      <c r="E170" s="44">
        <f t="shared" ref="E170:E180" si="49">K209</f>
        <v>4286</v>
      </c>
      <c r="F170" s="44">
        <f t="shared" si="47"/>
        <v>404</v>
      </c>
      <c r="G170" s="13">
        <f t="shared" si="48"/>
        <v>94.26038264115725</v>
      </c>
      <c r="H170" s="17">
        <v>308</v>
      </c>
      <c r="I170" s="17">
        <v>30</v>
      </c>
      <c r="J170" s="13">
        <f t="shared" si="45"/>
        <v>97.402597402597408</v>
      </c>
      <c r="K170" s="44">
        <v>308</v>
      </c>
      <c r="L170" s="44">
        <v>29</v>
      </c>
      <c r="M170" s="13">
        <f t="shared" si="46"/>
        <v>94.15584415584415</v>
      </c>
    </row>
    <row r="171" spans="1:13" ht="12.75" customHeight="1">
      <c r="A171" s="85">
        <v>4</v>
      </c>
      <c r="B171" s="16" t="s">
        <v>34</v>
      </c>
      <c r="C171" s="16" t="s">
        <v>50</v>
      </c>
      <c r="D171" s="29">
        <v>40969</v>
      </c>
      <c r="E171" s="44">
        <f t="shared" si="49"/>
        <v>4286</v>
      </c>
      <c r="F171" s="44">
        <f t="shared" si="47"/>
        <v>405</v>
      </c>
      <c r="G171" s="13">
        <f t="shared" si="48"/>
        <v>94.493700419972001</v>
      </c>
      <c r="H171" s="17">
        <v>308</v>
      </c>
      <c r="I171" s="17">
        <v>31</v>
      </c>
      <c r="J171" s="13">
        <f t="shared" si="45"/>
        <v>100.64935064935065</v>
      </c>
      <c r="K171" s="44">
        <v>308</v>
      </c>
      <c r="L171" s="44">
        <v>29</v>
      </c>
      <c r="M171" s="13">
        <f t="shared" si="46"/>
        <v>94.15584415584415</v>
      </c>
    </row>
    <row r="172" spans="1:13" ht="12.75" customHeight="1">
      <c r="A172" s="85">
        <v>5</v>
      </c>
      <c r="B172" s="16" t="s">
        <v>34</v>
      </c>
      <c r="C172" s="16" t="s">
        <v>50</v>
      </c>
      <c r="D172" s="29">
        <v>41000</v>
      </c>
      <c r="E172" s="44">
        <f t="shared" si="49"/>
        <v>4286</v>
      </c>
      <c r="F172" s="44">
        <f t="shared" si="47"/>
        <v>407</v>
      </c>
      <c r="G172" s="13">
        <f t="shared" si="48"/>
        <v>94.960335977601488</v>
      </c>
      <c r="H172" s="17">
        <v>308</v>
      </c>
      <c r="I172" s="17">
        <v>31</v>
      </c>
      <c r="J172" s="13">
        <f t="shared" si="45"/>
        <v>100.64935064935065</v>
      </c>
      <c r="K172" s="44">
        <v>308</v>
      </c>
      <c r="L172" s="44">
        <v>29</v>
      </c>
      <c r="M172" s="13">
        <f t="shared" si="46"/>
        <v>94.15584415584415</v>
      </c>
    </row>
    <row r="173" spans="1:13" ht="12.75" customHeight="1">
      <c r="A173" s="85">
        <v>6</v>
      </c>
      <c r="B173" s="16" t="s">
        <v>34</v>
      </c>
      <c r="C173" s="16" t="s">
        <v>50</v>
      </c>
      <c r="D173" s="29">
        <v>41030</v>
      </c>
      <c r="E173" s="44">
        <f t="shared" si="49"/>
        <v>4286</v>
      </c>
      <c r="F173" s="44">
        <f t="shared" si="47"/>
        <v>409</v>
      </c>
      <c r="G173" s="13">
        <f t="shared" si="48"/>
        <v>95.42697153523099</v>
      </c>
      <c r="H173" s="17">
        <v>308</v>
      </c>
      <c r="I173" s="17">
        <v>30</v>
      </c>
      <c r="J173" s="13">
        <f t="shared" si="45"/>
        <v>97.402597402597408</v>
      </c>
      <c r="K173" s="44">
        <v>308</v>
      </c>
      <c r="L173" s="44">
        <v>29</v>
      </c>
      <c r="M173" s="13">
        <f t="shared" si="46"/>
        <v>94.15584415584415</v>
      </c>
    </row>
    <row r="174" spans="1:13" ht="12.75" customHeight="1">
      <c r="A174" s="85">
        <v>7</v>
      </c>
      <c r="B174" s="16" t="s">
        <v>34</v>
      </c>
      <c r="C174" s="16" t="s">
        <v>50</v>
      </c>
      <c r="D174" s="29">
        <v>41061</v>
      </c>
      <c r="E174" s="44">
        <f t="shared" si="49"/>
        <v>4286</v>
      </c>
      <c r="F174" s="44">
        <f t="shared" si="47"/>
        <v>410</v>
      </c>
      <c r="G174" s="13">
        <f t="shared" si="48"/>
        <v>95.660289314045727</v>
      </c>
      <c r="H174" s="17">
        <v>308</v>
      </c>
      <c r="I174" s="17">
        <v>31</v>
      </c>
      <c r="J174" s="13">
        <f t="shared" si="45"/>
        <v>100.64935064935065</v>
      </c>
      <c r="K174" s="44">
        <v>308</v>
      </c>
      <c r="L174" s="44">
        <v>30</v>
      </c>
      <c r="M174" s="13">
        <f t="shared" si="46"/>
        <v>97.402597402597408</v>
      </c>
    </row>
    <row r="175" spans="1:13" ht="12.75" customHeight="1">
      <c r="A175" s="85">
        <v>8</v>
      </c>
      <c r="B175" s="16" t="s">
        <v>34</v>
      </c>
      <c r="C175" s="16" t="s">
        <v>50</v>
      </c>
      <c r="D175" s="29">
        <v>41091</v>
      </c>
      <c r="E175" s="44">
        <f t="shared" si="49"/>
        <v>4286</v>
      </c>
      <c r="F175" s="44">
        <f t="shared" si="47"/>
        <v>411</v>
      </c>
      <c r="G175" s="13">
        <f t="shared" si="48"/>
        <v>95.893607092860478</v>
      </c>
      <c r="H175" s="17">
        <v>308</v>
      </c>
      <c r="I175" s="17">
        <v>32</v>
      </c>
      <c r="J175" s="13">
        <f t="shared" si="45"/>
        <v>103.8961038961039</v>
      </c>
      <c r="K175" s="44">
        <v>308</v>
      </c>
      <c r="L175" s="44">
        <v>30</v>
      </c>
      <c r="M175" s="13">
        <f t="shared" si="46"/>
        <v>97.402597402597408</v>
      </c>
    </row>
    <row r="176" spans="1:13" ht="12.75" customHeight="1">
      <c r="A176" s="85">
        <v>9</v>
      </c>
      <c r="B176" s="16" t="s">
        <v>34</v>
      </c>
      <c r="C176" s="16" t="s">
        <v>50</v>
      </c>
      <c r="D176" s="29">
        <v>41122</v>
      </c>
      <c r="E176" s="44">
        <f t="shared" si="49"/>
        <v>4286</v>
      </c>
      <c r="F176" s="44">
        <f t="shared" si="47"/>
        <v>413</v>
      </c>
      <c r="G176" s="13">
        <f t="shared" si="48"/>
        <v>96.360242650489965</v>
      </c>
      <c r="H176" s="17">
        <v>308</v>
      </c>
      <c r="I176" s="17">
        <v>31</v>
      </c>
      <c r="J176" s="13">
        <f t="shared" si="45"/>
        <v>100.64935064935065</v>
      </c>
      <c r="K176" s="44">
        <v>308</v>
      </c>
      <c r="L176" s="44">
        <v>30</v>
      </c>
      <c r="M176" s="13">
        <f t="shared" si="46"/>
        <v>97.402597402597408</v>
      </c>
    </row>
    <row r="177" spans="1:13" ht="12.75" customHeight="1">
      <c r="A177" s="85">
        <v>10</v>
      </c>
      <c r="B177" s="16" t="s">
        <v>34</v>
      </c>
      <c r="C177" s="16" t="s">
        <v>50</v>
      </c>
      <c r="D177" s="29">
        <v>41153</v>
      </c>
      <c r="E177" s="44">
        <f t="shared" si="49"/>
        <v>4286</v>
      </c>
      <c r="F177" s="44">
        <f t="shared" si="47"/>
        <v>414</v>
      </c>
      <c r="G177" s="13">
        <f t="shared" si="48"/>
        <v>96.593560429304716</v>
      </c>
      <c r="H177" s="17">
        <v>308</v>
      </c>
      <c r="I177" s="17">
        <v>31</v>
      </c>
      <c r="J177" s="13">
        <f t="shared" si="45"/>
        <v>100.64935064935065</v>
      </c>
      <c r="K177" s="44">
        <v>308</v>
      </c>
      <c r="L177" s="44">
        <v>30</v>
      </c>
      <c r="M177" s="13">
        <f t="shared" si="46"/>
        <v>97.402597402597408</v>
      </c>
    </row>
    <row r="178" spans="1:13" ht="12.75" customHeight="1">
      <c r="A178" s="85">
        <v>11</v>
      </c>
      <c r="B178" s="16" t="s">
        <v>34</v>
      </c>
      <c r="C178" s="16" t="s">
        <v>50</v>
      </c>
      <c r="D178" s="29">
        <v>41183</v>
      </c>
      <c r="E178" s="44">
        <f t="shared" si="49"/>
        <v>4286</v>
      </c>
      <c r="F178" s="44">
        <f t="shared" si="47"/>
        <v>415</v>
      </c>
      <c r="G178" s="13">
        <f t="shared" si="48"/>
        <v>96.826878208119453</v>
      </c>
      <c r="H178" s="17">
        <v>244</v>
      </c>
      <c r="I178" s="17">
        <v>25</v>
      </c>
      <c r="J178" s="13">
        <f t="shared" si="45"/>
        <v>102.45901639344262</v>
      </c>
      <c r="K178" s="44">
        <v>244</v>
      </c>
      <c r="L178" s="44">
        <v>24</v>
      </c>
      <c r="M178" s="13">
        <f t="shared" si="46"/>
        <v>98.360655737704917</v>
      </c>
    </row>
    <row r="179" spans="1:13" ht="12.75" customHeight="1">
      <c r="A179" s="85">
        <v>12</v>
      </c>
      <c r="B179" s="16" t="s">
        <v>34</v>
      </c>
      <c r="C179" s="16" t="s">
        <v>50</v>
      </c>
      <c r="D179" s="29">
        <v>41214</v>
      </c>
      <c r="E179" s="44">
        <f t="shared" si="49"/>
        <v>4286</v>
      </c>
      <c r="F179" s="44">
        <f t="shared" si="47"/>
        <v>416</v>
      </c>
      <c r="G179" s="13">
        <f t="shared" si="48"/>
        <v>97.060195986934204</v>
      </c>
      <c r="H179" s="17">
        <v>244</v>
      </c>
      <c r="I179" s="17">
        <v>25</v>
      </c>
      <c r="J179" s="13">
        <f t="shared" si="45"/>
        <v>102.45901639344262</v>
      </c>
      <c r="K179" s="44">
        <v>244</v>
      </c>
      <c r="L179" s="44">
        <v>24</v>
      </c>
      <c r="M179" s="13">
        <f t="shared" si="46"/>
        <v>98.360655737704917</v>
      </c>
    </row>
    <row r="180" spans="1:13" ht="12.75" customHeight="1">
      <c r="A180" s="85">
        <v>13</v>
      </c>
      <c r="B180" s="16" t="s">
        <v>34</v>
      </c>
      <c r="C180" s="16" t="s">
        <v>50</v>
      </c>
      <c r="D180" s="29">
        <v>41244</v>
      </c>
      <c r="E180" s="44">
        <f t="shared" si="49"/>
        <v>4286</v>
      </c>
      <c r="F180" s="44">
        <f t="shared" si="47"/>
        <v>417</v>
      </c>
      <c r="G180" s="13">
        <f t="shared" si="48"/>
        <v>97.293513765748955</v>
      </c>
      <c r="H180" s="17">
        <v>308</v>
      </c>
      <c r="I180" s="17">
        <v>31</v>
      </c>
      <c r="J180" s="13">
        <f t="shared" si="45"/>
        <v>100.64935064935065</v>
      </c>
      <c r="K180" s="44">
        <v>308</v>
      </c>
      <c r="L180" s="44">
        <v>30</v>
      </c>
      <c r="M180" s="13">
        <f t="shared" si="46"/>
        <v>97.402597402597408</v>
      </c>
    </row>
    <row r="181" spans="1:13" ht="12.75" customHeight="1"/>
    <row r="182" spans="1:13" ht="12.75" customHeight="1"/>
    <row r="183" spans="1:13" ht="12.75" customHeight="1"/>
    <row r="184" spans="1:13" ht="12.75" customHeight="1"/>
    <row r="185" spans="1:13" ht="12.75" customHeight="1"/>
    <row r="186" spans="1:13" ht="12.75" customHeight="1"/>
    <row r="187" spans="1:13" ht="12.75" customHeight="1"/>
    <row r="188" spans="1:13" ht="12.75" customHeight="1"/>
    <row r="189" spans="1:13" ht="12.75" customHeight="1"/>
    <row r="190" spans="1:13" ht="12.75" customHeight="1"/>
    <row r="191" spans="1:13" ht="12.75" customHeight="1"/>
    <row r="192" spans="1:13" ht="12.75" customHeight="1"/>
    <row r="193" spans="1:13" ht="12.75" customHeight="1"/>
    <row r="194" spans="1:13" ht="12.75" customHeight="1"/>
    <row r="195" spans="1:13" ht="13.5" customHeight="1">
      <c r="A195" s="80" t="s">
        <v>32</v>
      </c>
      <c r="B195" s="9"/>
      <c r="C195" s="10"/>
      <c r="D195" s="11"/>
      <c r="E195" s="40"/>
      <c r="F195" s="40"/>
      <c r="G195" s="9"/>
      <c r="H195" s="9"/>
      <c r="I195" s="9"/>
      <c r="J195" s="9"/>
      <c r="K195" s="40"/>
      <c r="L195" s="40"/>
      <c r="M195" s="12" t="s">
        <v>33</v>
      </c>
    </row>
    <row r="196" spans="1:13" ht="12.75" customHeight="1">
      <c r="A196" s="79" t="s">
        <v>0</v>
      </c>
      <c r="B196" s="14"/>
      <c r="C196" s="15"/>
      <c r="D196" s="7"/>
      <c r="E196" s="39"/>
      <c r="F196" s="39" t="s">
        <v>1</v>
      </c>
      <c r="G196" s="14"/>
      <c r="H196" s="14"/>
      <c r="I196" s="14"/>
      <c r="J196" s="14"/>
      <c r="K196" s="39"/>
      <c r="L196" s="39" t="s">
        <v>90</v>
      </c>
      <c r="M196" s="14"/>
    </row>
    <row r="197" spans="1:13">
      <c r="A197" s="80" t="s">
        <v>2</v>
      </c>
      <c r="B197" s="9"/>
      <c r="C197" s="9"/>
      <c r="D197" s="9"/>
      <c r="E197" s="40"/>
      <c r="F197" s="87" t="s">
        <v>3</v>
      </c>
      <c r="G197" s="87"/>
      <c r="H197" s="87"/>
      <c r="I197" s="87"/>
      <c r="J197" s="9" t="s">
        <v>4</v>
      </c>
      <c r="K197" s="40"/>
      <c r="L197" s="40"/>
      <c r="M197" s="9"/>
    </row>
    <row r="198" spans="1:13">
      <c r="A198" s="81"/>
      <c r="B198" s="1"/>
      <c r="C198" s="1"/>
      <c r="D198" s="1"/>
      <c r="E198" s="41"/>
      <c r="F198" s="88"/>
      <c r="G198" s="88"/>
      <c r="H198" s="88"/>
      <c r="I198" s="88"/>
      <c r="J198" s="15" t="s">
        <v>40</v>
      </c>
      <c r="K198" s="41" t="s">
        <v>5</v>
      </c>
      <c r="L198" s="41"/>
      <c r="M198" s="1"/>
    </row>
    <row r="199" spans="1:13">
      <c r="A199" s="81" t="s">
        <v>54</v>
      </c>
      <c r="B199" s="1"/>
      <c r="C199" s="77"/>
      <c r="D199" s="2"/>
      <c r="E199" s="41"/>
      <c r="F199" s="88"/>
      <c r="G199" s="88"/>
      <c r="H199" s="88"/>
      <c r="I199" s="88"/>
      <c r="J199" s="14"/>
      <c r="K199" s="41" t="s">
        <v>6</v>
      </c>
      <c r="L199" s="41"/>
      <c r="M199" s="1"/>
    </row>
    <row r="200" spans="1:13">
      <c r="A200" s="81"/>
      <c r="B200" s="1"/>
      <c r="C200" s="77"/>
      <c r="D200" s="2"/>
      <c r="E200" s="41"/>
      <c r="F200" s="88"/>
      <c r="G200" s="88"/>
      <c r="H200" s="88"/>
      <c r="I200" s="88"/>
      <c r="J200" s="15"/>
      <c r="K200" s="41" t="s">
        <v>55</v>
      </c>
      <c r="L200" s="41"/>
      <c r="M200" s="1"/>
    </row>
    <row r="201" spans="1:13">
      <c r="A201" s="79" t="s">
        <v>53</v>
      </c>
      <c r="B201" s="14"/>
      <c r="C201" s="15"/>
      <c r="D201" s="7"/>
      <c r="E201" s="39"/>
      <c r="F201" s="89"/>
      <c r="G201" s="89"/>
      <c r="H201" s="89"/>
      <c r="I201" s="89"/>
      <c r="J201" s="3" t="s">
        <v>158</v>
      </c>
      <c r="K201" s="39"/>
      <c r="L201" s="39"/>
      <c r="M201" s="14"/>
    </row>
    <row r="202" spans="1:13" ht="12.75" customHeight="1">
      <c r="A202" s="80"/>
      <c r="B202" s="9"/>
      <c r="C202" s="10"/>
      <c r="D202" s="11"/>
      <c r="E202" s="40"/>
      <c r="F202" s="42"/>
      <c r="G202" s="4"/>
      <c r="H202" s="4"/>
      <c r="I202" s="4"/>
      <c r="J202" s="9"/>
      <c r="K202" s="40"/>
      <c r="L202" s="40"/>
      <c r="M202" s="9"/>
    </row>
    <row r="203" spans="1:13" ht="12.75" customHeight="1">
      <c r="A203" s="82" t="s">
        <v>7</v>
      </c>
      <c r="B203" s="5" t="s">
        <v>8</v>
      </c>
      <c r="C203" s="5" t="s">
        <v>9</v>
      </c>
      <c r="D203" s="5" t="s">
        <v>10</v>
      </c>
      <c r="E203" s="43" t="s">
        <v>11</v>
      </c>
      <c r="F203" s="43" t="s">
        <v>12</v>
      </c>
      <c r="G203" s="5" t="s">
        <v>13</v>
      </c>
      <c r="H203" s="5" t="s">
        <v>14</v>
      </c>
      <c r="I203" s="5" t="s">
        <v>15</v>
      </c>
      <c r="J203" s="5" t="s">
        <v>16</v>
      </c>
      <c r="K203" s="43" t="s">
        <v>17</v>
      </c>
      <c r="L203" s="43" t="s">
        <v>18</v>
      </c>
      <c r="M203" s="5" t="s">
        <v>19</v>
      </c>
    </row>
    <row r="204" spans="1:13" ht="12.75" customHeight="1">
      <c r="B204" s="77"/>
      <c r="D204" s="17"/>
      <c r="E204" s="44"/>
      <c r="F204" s="44"/>
      <c r="G204" s="16"/>
      <c r="H204" s="16"/>
      <c r="I204" s="16"/>
      <c r="J204" s="16"/>
      <c r="K204" s="44"/>
      <c r="L204" s="44"/>
      <c r="M204" s="16"/>
    </row>
    <row r="205" spans="1:13" ht="12.75" customHeight="1">
      <c r="B205" s="16"/>
      <c r="E205" s="90" t="s">
        <v>37</v>
      </c>
      <c r="F205" s="90"/>
      <c r="G205" s="90"/>
      <c r="H205" s="90" t="s">
        <v>38</v>
      </c>
      <c r="I205" s="90"/>
      <c r="J205" s="90"/>
      <c r="K205" s="90" t="s">
        <v>39</v>
      </c>
      <c r="L205" s="90"/>
      <c r="M205" s="90"/>
    </row>
    <row r="206" spans="1:13" ht="12.75" customHeight="1">
      <c r="B206" s="16"/>
      <c r="E206" s="45" t="s">
        <v>23</v>
      </c>
      <c r="F206" s="45"/>
      <c r="G206" s="6"/>
      <c r="H206" s="6" t="s">
        <v>24</v>
      </c>
      <c r="I206" s="6"/>
      <c r="J206" s="6"/>
      <c r="K206" s="45" t="s">
        <v>24</v>
      </c>
      <c r="L206" s="45"/>
      <c r="M206" s="6"/>
    </row>
    <row r="207" spans="1:13" ht="28.5" customHeight="1">
      <c r="A207" s="84" t="s">
        <v>25</v>
      </c>
      <c r="B207" s="15" t="s">
        <v>26</v>
      </c>
      <c r="C207" s="15" t="s">
        <v>27</v>
      </c>
      <c r="D207" s="7" t="s">
        <v>28</v>
      </c>
      <c r="E207" s="46" t="s">
        <v>29</v>
      </c>
      <c r="F207" s="47" t="s">
        <v>30</v>
      </c>
      <c r="G207" s="15" t="s">
        <v>31</v>
      </c>
      <c r="H207" s="15" t="s">
        <v>29</v>
      </c>
      <c r="I207" s="8" t="s">
        <v>30</v>
      </c>
      <c r="J207" s="15" t="s">
        <v>31</v>
      </c>
      <c r="K207" s="46" t="s">
        <v>29</v>
      </c>
      <c r="L207" s="47" t="s">
        <v>30</v>
      </c>
      <c r="M207" s="15" t="s">
        <v>31</v>
      </c>
    </row>
    <row r="208" spans="1:13" ht="12.75" customHeight="1">
      <c r="A208" s="85">
        <v>1</v>
      </c>
      <c r="B208" s="16" t="s">
        <v>34</v>
      </c>
      <c r="C208" s="16" t="s">
        <v>50</v>
      </c>
      <c r="D208" s="29">
        <v>40878</v>
      </c>
      <c r="E208" s="44">
        <f t="shared" ref="E208:F208" si="50">E780</f>
        <v>0</v>
      </c>
      <c r="F208" s="44">
        <f t="shared" si="50"/>
        <v>0</v>
      </c>
      <c r="G208" s="13">
        <f t="shared" ref="G208:G220" si="51">IF(E208=0,0,F208*1000/E208)</f>
        <v>0</v>
      </c>
      <c r="H208" s="17">
        <f t="shared" ref="H208:I208" si="52">H780</f>
        <v>0</v>
      </c>
      <c r="I208" s="17">
        <f t="shared" si="52"/>
        <v>0</v>
      </c>
      <c r="J208" s="13">
        <f t="shared" ref="J208:J220" si="53">IF(H208=0,0,I208*1000/H208)</f>
        <v>0</v>
      </c>
      <c r="K208" s="44">
        <f t="shared" ref="K208:L208" si="54">K780</f>
        <v>4286</v>
      </c>
      <c r="L208" s="44">
        <f t="shared" si="54"/>
        <v>402</v>
      </c>
      <c r="M208" s="13">
        <f t="shared" ref="M208:M220" si="55">IF(K208=0,0,L208*1000/K208)</f>
        <v>93.793747083527762</v>
      </c>
    </row>
    <row r="209" spans="1:13" ht="12.75" customHeight="1">
      <c r="A209" s="85">
        <v>2</v>
      </c>
      <c r="B209" s="16" t="s">
        <v>34</v>
      </c>
      <c r="C209" s="16" t="s">
        <v>50</v>
      </c>
      <c r="D209" s="29">
        <v>40909</v>
      </c>
      <c r="E209" s="44">
        <v>0</v>
      </c>
      <c r="F209" s="44">
        <v>0</v>
      </c>
      <c r="G209" s="13">
        <f t="shared" si="51"/>
        <v>0</v>
      </c>
      <c r="H209" s="17">
        <v>0</v>
      </c>
      <c r="I209" s="17">
        <v>0</v>
      </c>
      <c r="J209" s="13">
        <f t="shared" si="53"/>
        <v>0</v>
      </c>
      <c r="K209" s="44">
        <v>4286</v>
      </c>
      <c r="L209" s="44">
        <v>404</v>
      </c>
      <c r="M209" s="13">
        <f t="shared" si="55"/>
        <v>94.26038264115725</v>
      </c>
    </row>
    <row r="210" spans="1:13" ht="12.75" customHeight="1">
      <c r="A210" s="85">
        <v>3</v>
      </c>
      <c r="B210" s="16" t="s">
        <v>34</v>
      </c>
      <c r="C210" s="16" t="s">
        <v>50</v>
      </c>
      <c r="D210" s="29">
        <v>40940</v>
      </c>
      <c r="E210" s="44">
        <v>0</v>
      </c>
      <c r="F210" s="44">
        <v>0</v>
      </c>
      <c r="G210" s="13">
        <f t="shared" si="51"/>
        <v>0</v>
      </c>
      <c r="H210" s="17">
        <v>0</v>
      </c>
      <c r="I210" s="17">
        <v>0</v>
      </c>
      <c r="J210" s="13">
        <f t="shared" si="53"/>
        <v>0</v>
      </c>
      <c r="K210" s="44">
        <v>4286</v>
      </c>
      <c r="L210" s="44">
        <v>405</v>
      </c>
      <c r="M210" s="13">
        <f t="shared" si="55"/>
        <v>94.493700419972001</v>
      </c>
    </row>
    <row r="211" spans="1:13" ht="12.75" customHeight="1">
      <c r="A211" s="85">
        <v>4</v>
      </c>
      <c r="B211" s="16" t="s">
        <v>34</v>
      </c>
      <c r="C211" s="16" t="s">
        <v>50</v>
      </c>
      <c r="D211" s="29">
        <v>40969</v>
      </c>
      <c r="E211" s="44">
        <v>0</v>
      </c>
      <c r="F211" s="44">
        <v>0</v>
      </c>
      <c r="G211" s="13">
        <f t="shared" si="51"/>
        <v>0</v>
      </c>
      <c r="H211" s="17">
        <v>0</v>
      </c>
      <c r="I211" s="17">
        <v>0</v>
      </c>
      <c r="J211" s="13">
        <f t="shared" si="53"/>
        <v>0</v>
      </c>
      <c r="K211" s="44">
        <v>4286</v>
      </c>
      <c r="L211" s="44">
        <v>407</v>
      </c>
      <c r="M211" s="13">
        <f t="shared" si="55"/>
        <v>94.960335977601488</v>
      </c>
    </row>
    <row r="212" spans="1:13" ht="12.75" customHeight="1">
      <c r="A212" s="85">
        <v>5</v>
      </c>
      <c r="B212" s="16" t="s">
        <v>34</v>
      </c>
      <c r="C212" s="16" t="s">
        <v>50</v>
      </c>
      <c r="D212" s="29">
        <v>41000</v>
      </c>
      <c r="E212" s="44">
        <v>0</v>
      </c>
      <c r="F212" s="44">
        <v>0</v>
      </c>
      <c r="G212" s="13">
        <f t="shared" si="51"/>
        <v>0</v>
      </c>
      <c r="H212" s="17">
        <v>0</v>
      </c>
      <c r="I212" s="17">
        <v>0</v>
      </c>
      <c r="J212" s="13">
        <f t="shared" si="53"/>
        <v>0</v>
      </c>
      <c r="K212" s="44">
        <v>4286</v>
      </c>
      <c r="L212" s="44">
        <v>409</v>
      </c>
      <c r="M212" s="13">
        <f t="shared" si="55"/>
        <v>95.42697153523099</v>
      </c>
    </row>
    <row r="213" spans="1:13" ht="12.75" customHeight="1">
      <c r="A213" s="85">
        <v>6</v>
      </c>
      <c r="B213" s="16" t="s">
        <v>34</v>
      </c>
      <c r="C213" s="16" t="s">
        <v>50</v>
      </c>
      <c r="D213" s="29">
        <v>41030</v>
      </c>
      <c r="E213" s="44">
        <v>0</v>
      </c>
      <c r="F213" s="44">
        <v>0</v>
      </c>
      <c r="G213" s="13">
        <f t="shared" si="51"/>
        <v>0</v>
      </c>
      <c r="H213" s="17">
        <v>0</v>
      </c>
      <c r="I213" s="17">
        <v>0</v>
      </c>
      <c r="J213" s="13">
        <f t="shared" si="53"/>
        <v>0</v>
      </c>
      <c r="K213" s="44">
        <v>4286</v>
      </c>
      <c r="L213" s="44">
        <v>410</v>
      </c>
      <c r="M213" s="13">
        <f t="shared" si="55"/>
        <v>95.660289314045727</v>
      </c>
    </row>
    <row r="214" spans="1:13" ht="12.75" customHeight="1">
      <c r="A214" s="85">
        <v>7</v>
      </c>
      <c r="B214" s="16" t="s">
        <v>34</v>
      </c>
      <c r="C214" s="16" t="s">
        <v>50</v>
      </c>
      <c r="D214" s="29">
        <v>41061</v>
      </c>
      <c r="E214" s="44">
        <v>0</v>
      </c>
      <c r="F214" s="44">
        <v>0</v>
      </c>
      <c r="G214" s="13">
        <f t="shared" si="51"/>
        <v>0</v>
      </c>
      <c r="H214" s="17">
        <v>0</v>
      </c>
      <c r="I214" s="17">
        <v>0</v>
      </c>
      <c r="J214" s="13">
        <f t="shared" si="53"/>
        <v>0</v>
      </c>
      <c r="K214" s="44">
        <v>4286</v>
      </c>
      <c r="L214" s="44">
        <v>411</v>
      </c>
      <c r="M214" s="13">
        <f t="shared" si="55"/>
        <v>95.893607092860478</v>
      </c>
    </row>
    <row r="215" spans="1:13" ht="12.75" customHeight="1">
      <c r="A215" s="85">
        <v>8</v>
      </c>
      <c r="B215" s="16" t="s">
        <v>34</v>
      </c>
      <c r="C215" s="16" t="s">
        <v>50</v>
      </c>
      <c r="D215" s="29">
        <v>41091</v>
      </c>
      <c r="E215" s="44">
        <v>0</v>
      </c>
      <c r="F215" s="44">
        <v>0</v>
      </c>
      <c r="G215" s="13">
        <f t="shared" si="51"/>
        <v>0</v>
      </c>
      <c r="H215" s="17">
        <v>0</v>
      </c>
      <c r="I215" s="17">
        <v>0</v>
      </c>
      <c r="J215" s="13">
        <f t="shared" si="53"/>
        <v>0</v>
      </c>
      <c r="K215" s="44">
        <v>4286</v>
      </c>
      <c r="L215" s="44">
        <v>413</v>
      </c>
      <c r="M215" s="13">
        <f t="shared" si="55"/>
        <v>96.360242650489965</v>
      </c>
    </row>
    <row r="216" spans="1:13" ht="12.75" customHeight="1">
      <c r="A216" s="85">
        <v>9</v>
      </c>
      <c r="B216" s="16" t="s">
        <v>34</v>
      </c>
      <c r="C216" s="16" t="s">
        <v>50</v>
      </c>
      <c r="D216" s="29">
        <v>41122</v>
      </c>
      <c r="E216" s="44">
        <v>0</v>
      </c>
      <c r="F216" s="44">
        <v>0</v>
      </c>
      <c r="G216" s="13">
        <f t="shared" si="51"/>
        <v>0</v>
      </c>
      <c r="H216" s="17">
        <v>0</v>
      </c>
      <c r="I216" s="17">
        <v>0</v>
      </c>
      <c r="J216" s="13">
        <f t="shared" si="53"/>
        <v>0</v>
      </c>
      <c r="K216" s="44">
        <v>4286</v>
      </c>
      <c r="L216" s="44">
        <v>414</v>
      </c>
      <c r="M216" s="13">
        <f t="shared" si="55"/>
        <v>96.593560429304716</v>
      </c>
    </row>
    <row r="217" spans="1:13" ht="12.75" customHeight="1">
      <c r="A217" s="85">
        <v>10</v>
      </c>
      <c r="B217" s="16" t="s">
        <v>34</v>
      </c>
      <c r="C217" s="16" t="s">
        <v>50</v>
      </c>
      <c r="D217" s="29">
        <v>41153</v>
      </c>
      <c r="E217" s="44">
        <v>0</v>
      </c>
      <c r="F217" s="44">
        <v>0</v>
      </c>
      <c r="G217" s="13">
        <f t="shared" si="51"/>
        <v>0</v>
      </c>
      <c r="H217" s="17">
        <v>0</v>
      </c>
      <c r="I217" s="17">
        <v>0</v>
      </c>
      <c r="J217" s="13">
        <f t="shared" si="53"/>
        <v>0</v>
      </c>
      <c r="K217" s="44">
        <v>4286</v>
      </c>
      <c r="L217" s="44">
        <v>415</v>
      </c>
      <c r="M217" s="13">
        <f t="shared" si="55"/>
        <v>96.826878208119453</v>
      </c>
    </row>
    <row r="218" spans="1:13" ht="12.75" customHeight="1">
      <c r="A218" s="85">
        <v>11</v>
      </c>
      <c r="B218" s="16" t="s">
        <v>34</v>
      </c>
      <c r="C218" s="16" t="s">
        <v>50</v>
      </c>
      <c r="D218" s="29">
        <v>41183</v>
      </c>
      <c r="E218" s="44">
        <v>0</v>
      </c>
      <c r="F218" s="44">
        <v>0</v>
      </c>
      <c r="G218" s="13">
        <f t="shared" si="51"/>
        <v>0</v>
      </c>
      <c r="H218" s="17">
        <v>0</v>
      </c>
      <c r="I218" s="17">
        <v>0</v>
      </c>
      <c r="J218" s="13">
        <f t="shared" si="53"/>
        <v>0</v>
      </c>
      <c r="K218" s="44">
        <v>4286</v>
      </c>
      <c r="L218" s="44">
        <v>416</v>
      </c>
      <c r="M218" s="13">
        <f t="shared" si="55"/>
        <v>97.060195986934204</v>
      </c>
    </row>
    <row r="219" spans="1:13" ht="12.75" customHeight="1">
      <c r="A219" s="85">
        <v>12</v>
      </c>
      <c r="B219" s="16" t="s">
        <v>34</v>
      </c>
      <c r="C219" s="16" t="s">
        <v>50</v>
      </c>
      <c r="D219" s="29">
        <v>41214</v>
      </c>
      <c r="E219" s="44">
        <v>0</v>
      </c>
      <c r="F219" s="44">
        <v>0</v>
      </c>
      <c r="G219" s="13">
        <f t="shared" si="51"/>
        <v>0</v>
      </c>
      <c r="H219" s="17">
        <v>0</v>
      </c>
      <c r="I219" s="17">
        <v>0</v>
      </c>
      <c r="J219" s="13">
        <f t="shared" si="53"/>
        <v>0</v>
      </c>
      <c r="K219" s="44">
        <v>4286</v>
      </c>
      <c r="L219" s="44">
        <v>417</v>
      </c>
      <c r="M219" s="13">
        <f t="shared" si="55"/>
        <v>97.293513765748955</v>
      </c>
    </row>
    <row r="220" spans="1:13" ht="12.75" customHeight="1">
      <c r="A220" s="85">
        <v>13</v>
      </c>
      <c r="B220" s="16" t="s">
        <v>34</v>
      </c>
      <c r="C220" s="16" t="s">
        <v>50</v>
      </c>
      <c r="D220" s="29">
        <v>41244</v>
      </c>
      <c r="E220" s="44">
        <v>0</v>
      </c>
      <c r="F220" s="44">
        <v>0</v>
      </c>
      <c r="G220" s="13">
        <f t="shared" si="51"/>
        <v>0</v>
      </c>
      <c r="H220" s="17">
        <v>0</v>
      </c>
      <c r="I220" s="17">
        <v>0</v>
      </c>
      <c r="J220" s="13">
        <f t="shared" si="53"/>
        <v>0</v>
      </c>
      <c r="K220" s="44">
        <v>4286</v>
      </c>
      <c r="L220" s="44">
        <v>418</v>
      </c>
      <c r="M220" s="13">
        <f t="shared" si="55"/>
        <v>97.526831544563692</v>
      </c>
    </row>
    <row r="221" spans="1:13" ht="12.75" customHeight="1"/>
    <row r="222" spans="1:13" ht="12.75" customHeight="1">
      <c r="A222" s="85">
        <v>14</v>
      </c>
      <c r="B222" s="16" t="s">
        <v>44</v>
      </c>
      <c r="C222" s="16"/>
      <c r="D222" s="29"/>
      <c r="E222" s="44"/>
      <c r="F222" s="44"/>
      <c r="G222" s="13"/>
      <c r="H222" s="17"/>
      <c r="I222" s="17"/>
      <c r="J222" s="13"/>
      <c r="K222" s="44">
        <f>ROUND(SUM(K208:K220),0)</f>
        <v>55718</v>
      </c>
      <c r="L222" s="44">
        <f>ROUND(SUM(L208:L220),0)</f>
        <v>5341</v>
      </c>
      <c r="M222" s="13"/>
    </row>
    <row r="223" spans="1:13" ht="12.75" customHeight="1"/>
    <row r="224" spans="1:13" ht="12.75" customHeight="1">
      <c r="A224" s="85">
        <v>15</v>
      </c>
      <c r="B224" s="16" t="s">
        <v>34</v>
      </c>
      <c r="C224" s="16" t="s">
        <v>50</v>
      </c>
      <c r="D224" s="29" t="s">
        <v>36</v>
      </c>
      <c r="K224" s="49">
        <f>ROUND(AVERAGE(K208:K220),0)</f>
        <v>4286</v>
      </c>
      <c r="L224" s="49">
        <f>ROUND(AVERAGE(L208:L220),0)</f>
        <v>411</v>
      </c>
      <c r="M224" s="13">
        <f>ROUND(IF(K224=0,0,L224*1000/K224),2)</f>
        <v>95.89</v>
      </c>
    </row>
    <row r="225" spans="1:13" ht="12.75" customHeight="1"/>
    <row r="226" spans="1:13" ht="12.75" customHeight="1"/>
    <row r="227" spans="1:13" ht="12.75" customHeight="1"/>
    <row r="228" spans="1:13" ht="12.75" customHeight="1"/>
    <row r="229" spans="1:13" ht="12.75" customHeight="1"/>
    <row r="230" spans="1:13" ht="12.75" customHeight="1"/>
    <row r="231" spans="1:13" ht="12.75" customHeight="1"/>
    <row r="232" spans="1:13" ht="12.75" customHeight="1"/>
    <row r="233" spans="1:13" ht="12.75" customHeight="1"/>
    <row r="234" spans="1:13" ht="12.75" customHeight="1"/>
    <row r="235" spans="1:13" ht="13.5" customHeight="1">
      <c r="A235" s="80" t="s">
        <v>32</v>
      </c>
      <c r="B235" s="9"/>
      <c r="C235" s="10"/>
      <c r="D235" s="11"/>
      <c r="E235" s="40"/>
      <c r="F235" s="40"/>
      <c r="G235" s="9"/>
      <c r="H235" s="9"/>
      <c r="I235" s="9"/>
      <c r="J235" s="9"/>
      <c r="K235" s="40"/>
      <c r="L235" s="40"/>
      <c r="M235" s="12" t="s">
        <v>33</v>
      </c>
    </row>
    <row r="236" spans="1:13" ht="12.75" customHeight="1">
      <c r="A236" s="79" t="s">
        <v>0</v>
      </c>
      <c r="B236" s="14"/>
      <c r="C236" s="15"/>
      <c r="D236" s="7"/>
      <c r="E236" s="39"/>
      <c r="F236" s="39" t="s">
        <v>1</v>
      </c>
      <c r="G236" s="14"/>
      <c r="H236" s="14"/>
      <c r="I236" s="14"/>
      <c r="J236" s="14"/>
      <c r="K236" s="39"/>
      <c r="L236" s="39" t="s">
        <v>91</v>
      </c>
      <c r="M236" s="14"/>
    </row>
    <row r="237" spans="1:13">
      <c r="A237" s="80" t="s">
        <v>2</v>
      </c>
      <c r="B237" s="9"/>
      <c r="C237" s="9"/>
      <c r="D237" s="9"/>
      <c r="E237" s="40"/>
      <c r="F237" s="87" t="s">
        <v>3</v>
      </c>
      <c r="G237" s="87"/>
      <c r="H237" s="87"/>
      <c r="I237" s="87"/>
      <c r="J237" s="9" t="s">
        <v>4</v>
      </c>
      <c r="K237" s="40"/>
      <c r="L237" s="40"/>
      <c r="M237" s="9"/>
    </row>
    <row r="238" spans="1:13">
      <c r="A238" s="81"/>
      <c r="B238" s="1"/>
      <c r="C238" s="1"/>
      <c r="D238" s="1"/>
      <c r="E238" s="41"/>
      <c r="F238" s="88"/>
      <c r="G238" s="88"/>
      <c r="H238" s="88"/>
      <c r="I238" s="88"/>
      <c r="J238" s="15" t="s">
        <v>40</v>
      </c>
      <c r="K238" s="41" t="s">
        <v>5</v>
      </c>
      <c r="L238" s="41"/>
      <c r="M238" s="1"/>
    </row>
    <row r="239" spans="1:13">
      <c r="A239" s="81" t="s">
        <v>54</v>
      </c>
      <c r="B239" s="1"/>
      <c r="C239" s="77"/>
      <c r="D239" s="2"/>
      <c r="E239" s="41"/>
      <c r="F239" s="88"/>
      <c r="G239" s="88"/>
      <c r="H239" s="88"/>
      <c r="I239" s="88"/>
      <c r="J239" s="14"/>
      <c r="K239" s="41" t="s">
        <v>6</v>
      </c>
      <c r="L239" s="41"/>
      <c r="M239" s="1"/>
    </row>
    <row r="240" spans="1:13">
      <c r="A240" s="81"/>
      <c r="B240" s="1"/>
      <c r="C240" s="77"/>
      <c r="D240" s="2"/>
      <c r="E240" s="41"/>
      <c r="F240" s="88"/>
      <c r="G240" s="88"/>
      <c r="H240" s="88"/>
      <c r="I240" s="88"/>
      <c r="J240" s="15"/>
      <c r="K240" s="41" t="s">
        <v>55</v>
      </c>
      <c r="L240" s="41"/>
      <c r="M240" s="1"/>
    </row>
    <row r="241" spans="1:13">
      <c r="A241" s="79" t="s">
        <v>53</v>
      </c>
      <c r="B241" s="14"/>
      <c r="C241" s="15"/>
      <c r="D241" s="7"/>
      <c r="E241" s="39"/>
      <c r="F241" s="89"/>
      <c r="G241" s="89"/>
      <c r="H241" s="89"/>
      <c r="I241" s="89"/>
      <c r="J241" s="3" t="s">
        <v>158</v>
      </c>
      <c r="K241" s="39"/>
      <c r="L241" s="39"/>
      <c r="M241" s="14"/>
    </row>
    <row r="242" spans="1:13" ht="12.75" customHeight="1">
      <c r="A242" s="80"/>
      <c r="B242" s="9"/>
      <c r="C242" s="10"/>
      <c r="D242" s="11"/>
      <c r="E242" s="40"/>
      <c r="F242" s="42"/>
      <c r="G242" s="4"/>
      <c r="H242" s="4"/>
      <c r="I242" s="4"/>
      <c r="J242" s="9"/>
      <c r="K242" s="40"/>
      <c r="L242" s="40"/>
      <c r="M242" s="9"/>
    </row>
    <row r="243" spans="1:13" ht="12.75" customHeight="1">
      <c r="A243" s="82" t="s">
        <v>7</v>
      </c>
      <c r="B243" s="5" t="s">
        <v>8</v>
      </c>
      <c r="C243" s="5" t="s">
        <v>9</v>
      </c>
      <c r="D243" s="5" t="s">
        <v>10</v>
      </c>
      <c r="E243" s="43" t="s">
        <v>11</v>
      </c>
      <c r="F243" s="43" t="s">
        <v>12</v>
      </c>
      <c r="G243" s="5" t="s">
        <v>13</v>
      </c>
      <c r="H243" s="5" t="s">
        <v>14</v>
      </c>
      <c r="I243" s="5" t="s">
        <v>15</v>
      </c>
      <c r="J243" s="5" t="s">
        <v>16</v>
      </c>
      <c r="K243" s="43" t="s">
        <v>17</v>
      </c>
      <c r="L243" s="43" t="s">
        <v>18</v>
      </c>
      <c r="M243" s="5" t="s">
        <v>19</v>
      </c>
    </row>
    <row r="244" spans="1:13" ht="12.75" customHeight="1">
      <c r="B244" s="77"/>
      <c r="D244" s="17"/>
      <c r="E244" s="44"/>
      <c r="F244" s="44"/>
      <c r="G244" s="16"/>
      <c r="H244" s="16"/>
      <c r="I244" s="16"/>
      <c r="J244" s="16"/>
      <c r="K244" s="44"/>
      <c r="L244" s="44"/>
      <c r="M244" s="16"/>
    </row>
    <row r="245" spans="1:13" ht="12.75" customHeight="1">
      <c r="B245" s="16"/>
      <c r="E245" s="90" t="s">
        <v>20</v>
      </c>
      <c r="F245" s="90"/>
      <c r="G245" s="90"/>
      <c r="H245" s="90" t="s">
        <v>21</v>
      </c>
      <c r="I245" s="90"/>
      <c r="J245" s="90"/>
      <c r="K245" s="90" t="s">
        <v>22</v>
      </c>
      <c r="L245" s="90"/>
      <c r="M245" s="90"/>
    </row>
    <row r="246" spans="1:13" ht="12.75" customHeight="1">
      <c r="B246" s="16"/>
      <c r="E246" s="45" t="s">
        <v>23</v>
      </c>
      <c r="F246" s="45"/>
      <c r="G246" s="6"/>
      <c r="H246" s="6" t="s">
        <v>24</v>
      </c>
      <c r="I246" s="6"/>
      <c r="J246" s="6"/>
      <c r="K246" s="45" t="s">
        <v>24</v>
      </c>
      <c r="L246" s="45"/>
      <c r="M246" s="6"/>
    </row>
    <row r="247" spans="1:13" ht="28.5" customHeight="1">
      <c r="A247" s="84" t="s">
        <v>25</v>
      </c>
      <c r="B247" s="15" t="s">
        <v>26</v>
      </c>
      <c r="C247" s="15" t="s">
        <v>27</v>
      </c>
      <c r="D247" s="7" t="s">
        <v>28</v>
      </c>
      <c r="E247" s="46" t="s">
        <v>29</v>
      </c>
      <c r="F247" s="47" t="s">
        <v>30</v>
      </c>
      <c r="G247" s="15" t="s">
        <v>31</v>
      </c>
      <c r="H247" s="15" t="s">
        <v>29</v>
      </c>
      <c r="I247" s="8" t="s">
        <v>30</v>
      </c>
      <c r="J247" s="15" t="s">
        <v>31</v>
      </c>
      <c r="K247" s="46" t="s">
        <v>29</v>
      </c>
      <c r="L247" s="47" t="s">
        <v>30</v>
      </c>
      <c r="M247" s="15" t="s">
        <v>31</v>
      </c>
    </row>
    <row r="248" spans="1:13" ht="12.75" customHeight="1">
      <c r="A248" s="85">
        <v>1</v>
      </c>
      <c r="B248" s="16" t="s">
        <v>41</v>
      </c>
      <c r="C248" s="16" t="s">
        <v>50</v>
      </c>
      <c r="D248" s="29">
        <v>40878</v>
      </c>
      <c r="E248" s="44">
        <f>E820</f>
        <v>7619</v>
      </c>
      <c r="F248" s="44">
        <f>F820</f>
        <v>664</v>
      </c>
      <c r="G248" s="13">
        <f t="shared" ref="G248:G260" si="56">IF(E248=0,0,F248*1000/E248)</f>
        <v>87.150544690904312</v>
      </c>
      <c r="H248" s="17">
        <f t="shared" ref="H248:I248" si="57">H820</f>
        <v>408</v>
      </c>
      <c r="I248" s="17">
        <f t="shared" si="57"/>
        <v>39</v>
      </c>
      <c r="J248" s="13">
        <f t="shared" ref="J248:J260" si="58">IF(H248=0,0,I248*1000/H248)</f>
        <v>95.588235294117652</v>
      </c>
      <c r="K248" s="44">
        <f t="shared" ref="K248:L248" si="59">K820</f>
        <v>408</v>
      </c>
      <c r="L248" s="44">
        <f t="shared" si="59"/>
        <v>39</v>
      </c>
      <c r="M248" s="13">
        <f t="shared" ref="M248:M260" si="60">IF(K248=0,0,L248*1000/K248)</f>
        <v>95.588235294117652</v>
      </c>
    </row>
    <row r="249" spans="1:13" ht="12.75" customHeight="1">
      <c r="A249" s="85">
        <v>2</v>
      </c>
      <c r="B249" s="16" t="s">
        <v>41</v>
      </c>
      <c r="C249" s="16" t="s">
        <v>50</v>
      </c>
      <c r="D249" s="29">
        <v>40909</v>
      </c>
      <c r="E249" s="44">
        <f t="shared" ref="E249:F260" si="61">K288</f>
        <v>7619</v>
      </c>
      <c r="F249" s="44">
        <f t="shared" si="61"/>
        <v>664</v>
      </c>
      <c r="G249" s="13">
        <f t="shared" si="56"/>
        <v>87.150544690904312</v>
      </c>
      <c r="H249" s="17">
        <v>408</v>
      </c>
      <c r="I249" s="17">
        <v>40</v>
      </c>
      <c r="J249" s="13">
        <f t="shared" si="58"/>
        <v>98.039215686274517</v>
      </c>
      <c r="K249" s="44">
        <v>408</v>
      </c>
      <c r="L249" s="44">
        <v>40</v>
      </c>
      <c r="M249" s="13">
        <f t="shared" si="60"/>
        <v>98.039215686274517</v>
      </c>
    </row>
    <row r="250" spans="1:13" ht="12.75" customHeight="1">
      <c r="A250" s="85">
        <v>3</v>
      </c>
      <c r="B250" s="16" t="s">
        <v>41</v>
      </c>
      <c r="C250" s="16" t="s">
        <v>50</v>
      </c>
      <c r="D250" s="29">
        <v>40940</v>
      </c>
      <c r="E250" s="44">
        <f t="shared" si="61"/>
        <v>7619</v>
      </c>
      <c r="F250" s="44">
        <f t="shared" si="61"/>
        <v>664</v>
      </c>
      <c r="G250" s="13">
        <f t="shared" si="56"/>
        <v>87.150544690904312</v>
      </c>
      <c r="H250" s="17">
        <v>408</v>
      </c>
      <c r="I250" s="17">
        <v>43</v>
      </c>
      <c r="J250" s="13">
        <f t="shared" si="58"/>
        <v>105.3921568627451</v>
      </c>
      <c r="K250" s="44">
        <v>408</v>
      </c>
      <c r="L250" s="44">
        <v>41</v>
      </c>
      <c r="M250" s="13">
        <f t="shared" si="60"/>
        <v>100.49019607843137</v>
      </c>
    </row>
    <row r="251" spans="1:13" ht="12.75" customHeight="1">
      <c r="A251" s="85">
        <v>4</v>
      </c>
      <c r="B251" s="16" t="s">
        <v>41</v>
      </c>
      <c r="C251" s="16" t="s">
        <v>50</v>
      </c>
      <c r="D251" s="29">
        <v>40969</v>
      </c>
      <c r="E251" s="44">
        <f t="shared" si="61"/>
        <v>7619</v>
      </c>
      <c r="F251" s="44">
        <f t="shared" si="61"/>
        <v>666</v>
      </c>
      <c r="G251" s="13">
        <f t="shared" si="56"/>
        <v>87.413046331539576</v>
      </c>
      <c r="H251" s="17">
        <v>408</v>
      </c>
      <c r="I251" s="17">
        <v>41</v>
      </c>
      <c r="J251" s="13">
        <f t="shared" si="58"/>
        <v>100.49019607843137</v>
      </c>
      <c r="K251" s="44">
        <v>408</v>
      </c>
      <c r="L251" s="44">
        <v>41</v>
      </c>
      <c r="M251" s="13">
        <f t="shared" si="60"/>
        <v>100.49019607843137</v>
      </c>
    </row>
    <row r="252" spans="1:13" ht="12.75" customHeight="1">
      <c r="A252" s="85">
        <v>5</v>
      </c>
      <c r="B252" s="16" t="s">
        <v>41</v>
      </c>
      <c r="C252" s="16" t="s">
        <v>50</v>
      </c>
      <c r="D252" s="29">
        <v>41000</v>
      </c>
      <c r="E252" s="44">
        <f t="shared" si="61"/>
        <v>7619</v>
      </c>
      <c r="F252" s="44">
        <f t="shared" si="61"/>
        <v>666</v>
      </c>
      <c r="G252" s="13">
        <f t="shared" si="56"/>
        <v>87.413046331539576</v>
      </c>
      <c r="H252" s="17">
        <v>408</v>
      </c>
      <c r="I252" s="17">
        <v>41</v>
      </c>
      <c r="J252" s="13">
        <f t="shared" si="58"/>
        <v>100.49019607843137</v>
      </c>
      <c r="K252" s="44">
        <v>408</v>
      </c>
      <c r="L252" s="44">
        <v>41</v>
      </c>
      <c r="M252" s="13">
        <f t="shared" si="60"/>
        <v>100.49019607843137</v>
      </c>
    </row>
    <row r="253" spans="1:13" ht="12.75" customHeight="1">
      <c r="A253" s="85">
        <v>6</v>
      </c>
      <c r="B253" s="16" t="s">
        <v>41</v>
      </c>
      <c r="C253" s="16" t="s">
        <v>50</v>
      </c>
      <c r="D253" s="29">
        <v>41030</v>
      </c>
      <c r="E253" s="44">
        <f t="shared" si="61"/>
        <v>7619</v>
      </c>
      <c r="F253" s="44">
        <f t="shared" si="61"/>
        <v>666</v>
      </c>
      <c r="G253" s="13">
        <f t="shared" si="56"/>
        <v>87.413046331539576</v>
      </c>
      <c r="H253" s="17">
        <v>408</v>
      </c>
      <c r="I253" s="17">
        <v>41</v>
      </c>
      <c r="J253" s="13">
        <f t="shared" si="58"/>
        <v>100.49019607843137</v>
      </c>
      <c r="K253" s="44">
        <v>408</v>
      </c>
      <c r="L253" s="44">
        <v>41</v>
      </c>
      <c r="M253" s="13">
        <f t="shared" si="60"/>
        <v>100.49019607843137</v>
      </c>
    </row>
    <row r="254" spans="1:13" ht="12.75" customHeight="1">
      <c r="A254" s="85">
        <v>7</v>
      </c>
      <c r="B254" s="16" t="s">
        <v>41</v>
      </c>
      <c r="C254" s="16" t="s">
        <v>50</v>
      </c>
      <c r="D254" s="29">
        <v>41061</v>
      </c>
      <c r="E254" s="44">
        <f t="shared" si="61"/>
        <v>7619</v>
      </c>
      <c r="F254" s="44">
        <f t="shared" si="61"/>
        <v>666</v>
      </c>
      <c r="G254" s="13">
        <f t="shared" si="56"/>
        <v>87.413046331539576</v>
      </c>
      <c r="H254" s="17">
        <v>408</v>
      </c>
      <c r="I254" s="17">
        <v>41</v>
      </c>
      <c r="J254" s="13">
        <f t="shared" si="58"/>
        <v>100.49019607843137</v>
      </c>
      <c r="K254" s="44">
        <v>408</v>
      </c>
      <c r="L254" s="44">
        <v>41</v>
      </c>
      <c r="M254" s="13">
        <f t="shared" si="60"/>
        <v>100.49019607843137</v>
      </c>
    </row>
    <row r="255" spans="1:13" ht="12.75" customHeight="1">
      <c r="A255" s="85">
        <v>8</v>
      </c>
      <c r="B255" s="16" t="s">
        <v>41</v>
      </c>
      <c r="C255" s="16" t="s">
        <v>50</v>
      </c>
      <c r="D255" s="29">
        <v>41091</v>
      </c>
      <c r="E255" s="44">
        <f t="shared" si="61"/>
        <v>7619</v>
      </c>
      <c r="F255" s="44">
        <f t="shared" si="61"/>
        <v>666</v>
      </c>
      <c r="G255" s="13">
        <f t="shared" si="56"/>
        <v>87.413046331539576</v>
      </c>
      <c r="H255" s="17">
        <v>408</v>
      </c>
      <c r="I255" s="17">
        <v>41</v>
      </c>
      <c r="J255" s="13">
        <f t="shared" si="58"/>
        <v>100.49019607843137</v>
      </c>
      <c r="K255" s="44">
        <v>408</v>
      </c>
      <c r="L255" s="44">
        <v>41</v>
      </c>
      <c r="M255" s="13">
        <f t="shared" si="60"/>
        <v>100.49019607843137</v>
      </c>
    </row>
    <row r="256" spans="1:13" ht="12.75" customHeight="1">
      <c r="A256" s="85">
        <v>9</v>
      </c>
      <c r="B256" s="16" t="s">
        <v>41</v>
      </c>
      <c r="C256" s="16" t="s">
        <v>50</v>
      </c>
      <c r="D256" s="29">
        <v>41122</v>
      </c>
      <c r="E256" s="44">
        <f t="shared" si="61"/>
        <v>7619</v>
      </c>
      <c r="F256" s="44">
        <f t="shared" si="61"/>
        <v>666</v>
      </c>
      <c r="G256" s="13">
        <f t="shared" si="56"/>
        <v>87.413046331539576</v>
      </c>
      <c r="H256" s="17">
        <v>408</v>
      </c>
      <c r="I256" s="17">
        <v>41</v>
      </c>
      <c r="J256" s="13">
        <f t="shared" si="58"/>
        <v>100.49019607843137</v>
      </c>
      <c r="K256" s="44">
        <v>408</v>
      </c>
      <c r="L256" s="44">
        <v>41</v>
      </c>
      <c r="M256" s="13">
        <f t="shared" si="60"/>
        <v>100.49019607843137</v>
      </c>
    </row>
    <row r="257" spans="1:13" ht="12.75" customHeight="1">
      <c r="A257" s="85">
        <v>10</v>
      </c>
      <c r="B257" s="16" t="s">
        <v>41</v>
      </c>
      <c r="C257" s="16" t="s">
        <v>50</v>
      </c>
      <c r="D257" s="29">
        <v>41153</v>
      </c>
      <c r="E257" s="44">
        <f t="shared" si="61"/>
        <v>7619</v>
      </c>
      <c r="F257" s="44">
        <f t="shared" si="61"/>
        <v>666</v>
      </c>
      <c r="G257" s="13">
        <f t="shared" si="56"/>
        <v>87.413046331539576</v>
      </c>
      <c r="H257" s="17">
        <v>408</v>
      </c>
      <c r="I257" s="17">
        <v>41</v>
      </c>
      <c r="J257" s="13">
        <f t="shared" si="58"/>
        <v>100.49019607843137</v>
      </c>
      <c r="K257" s="44">
        <v>408</v>
      </c>
      <c r="L257" s="44">
        <v>41</v>
      </c>
      <c r="M257" s="13">
        <f t="shared" si="60"/>
        <v>100.49019607843137</v>
      </c>
    </row>
    <row r="258" spans="1:13" ht="12.75" customHeight="1">
      <c r="A258" s="85">
        <v>11</v>
      </c>
      <c r="B258" s="16" t="s">
        <v>41</v>
      </c>
      <c r="C258" s="16" t="s">
        <v>50</v>
      </c>
      <c r="D258" s="29">
        <v>41183</v>
      </c>
      <c r="E258" s="44">
        <f t="shared" si="61"/>
        <v>7619</v>
      </c>
      <c r="F258" s="44">
        <f t="shared" si="61"/>
        <v>666</v>
      </c>
      <c r="G258" s="13">
        <f t="shared" si="56"/>
        <v>87.413046331539576</v>
      </c>
      <c r="H258" s="17">
        <v>408</v>
      </c>
      <c r="I258" s="17">
        <v>41</v>
      </c>
      <c r="J258" s="13">
        <f t="shared" si="58"/>
        <v>100.49019607843137</v>
      </c>
      <c r="K258" s="44">
        <v>408</v>
      </c>
      <c r="L258" s="44">
        <v>41</v>
      </c>
      <c r="M258" s="13">
        <f t="shared" si="60"/>
        <v>100.49019607843137</v>
      </c>
    </row>
    <row r="259" spans="1:13" ht="12.75" customHeight="1">
      <c r="A259" s="85">
        <v>12</v>
      </c>
      <c r="B259" s="16" t="s">
        <v>41</v>
      </c>
      <c r="C259" s="16" t="s">
        <v>50</v>
      </c>
      <c r="D259" s="29">
        <v>41214</v>
      </c>
      <c r="E259" s="44">
        <f t="shared" si="61"/>
        <v>7619</v>
      </c>
      <c r="F259" s="44">
        <f t="shared" si="61"/>
        <v>666</v>
      </c>
      <c r="G259" s="13">
        <f t="shared" si="56"/>
        <v>87.413046331539576</v>
      </c>
      <c r="H259" s="17">
        <v>408</v>
      </c>
      <c r="I259" s="17">
        <v>41</v>
      </c>
      <c r="J259" s="13">
        <f t="shared" si="58"/>
        <v>100.49019607843137</v>
      </c>
      <c r="K259" s="44">
        <v>408</v>
      </c>
      <c r="L259" s="44">
        <v>41</v>
      </c>
      <c r="M259" s="13">
        <f t="shared" si="60"/>
        <v>100.49019607843137</v>
      </c>
    </row>
    <row r="260" spans="1:13" ht="12.75" customHeight="1">
      <c r="A260" s="85">
        <v>13</v>
      </c>
      <c r="B260" s="16" t="s">
        <v>41</v>
      </c>
      <c r="C260" s="16" t="s">
        <v>50</v>
      </c>
      <c r="D260" s="29">
        <v>41244</v>
      </c>
      <c r="E260" s="44">
        <f t="shared" si="61"/>
        <v>7619</v>
      </c>
      <c r="F260" s="44">
        <f t="shared" si="61"/>
        <v>666</v>
      </c>
      <c r="G260" s="13">
        <f t="shared" si="56"/>
        <v>87.413046331539576</v>
      </c>
      <c r="H260" s="17">
        <v>408</v>
      </c>
      <c r="I260" s="17">
        <v>41</v>
      </c>
      <c r="J260" s="13">
        <f t="shared" si="58"/>
        <v>100.49019607843137</v>
      </c>
      <c r="K260" s="44">
        <v>408</v>
      </c>
      <c r="L260" s="44">
        <v>41</v>
      </c>
      <c r="M260" s="13">
        <f t="shared" si="60"/>
        <v>100.49019607843137</v>
      </c>
    </row>
    <row r="261" spans="1:13" ht="12.75" customHeight="1"/>
    <row r="262" spans="1:13" ht="12.75" customHeight="1"/>
    <row r="263" spans="1:13" ht="12.75" customHeight="1"/>
    <row r="264" spans="1:13" ht="12.75" customHeight="1"/>
    <row r="265" spans="1:13" ht="12.75" customHeight="1"/>
    <row r="266" spans="1:13" ht="12.75" customHeight="1"/>
    <row r="267" spans="1:13" ht="12.75" customHeight="1"/>
    <row r="268" spans="1:13" ht="12.75" customHeight="1"/>
    <row r="269" spans="1:13" ht="12.75" customHeight="1"/>
    <row r="270" spans="1:13" ht="12.75" customHeight="1"/>
    <row r="271" spans="1:13" ht="12.75" customHeight="1"/>
    <row r="272" spans="1:13" ht="12.75" customHeight="1"/>
    <row r="273" spans="1:13" ht="12.75" customHeight="1"/>
    <row r="274" spans="1:13" ht="12.75" customHeight="1"/>
    <row r="275" spans="1:13" ht="13.5" customHeight="1">
      <c r="A275" s="80" t="s">
        <v>32</v>
      </c>
      <c r="B275" s="9"/>
      <c r="C275" s="10"/>
      <c r="D275" s="11"/>
      <c r="E275" s="40"/>
      <c r="F275" s="40"/>
      <c r="G275" s="9"/>
      <c r="H275" s="9"/>
      <c r="I275" s="9"/>
      <c r="J275" s="9"/>
      <c r="K275" s="40"/>
      <c r="L275" s="40"/>
      <c r="M275" s="12" t="s">
        <v>33</v>
      </c>
    </row>
    <row r="276" spans="1:13" ht="12.75" customHeight="1">
      <c r="A276" s="79" t="s">
        <v>0</v>
      </c>
      <c r="B276" s="14"/>
      <c r="C276" s="15"/>
      <c r="D276" s="7"/>
      <c r="E276" s="39"/>
      <c r="F276" s="39" t="s">
        <v>1</v>
      </c>
      <c r="G276" s="14"/>
      <c r="H276" s="14"/>
      <c r="I276" s="14"/>
      <c r="J276" s="14"/>
      <c r="K276" s="39"/>
      <c r="L276" s="39" t="s">
        <v>92</v>
      </c>
      <c r="M276" s="14"/>
    </row>
    <row r="277" spans="1:13">
      <c r="A277" s="80" t="s">
        <v>2</v>
      </c>
      <c r="B277" s="9"/>
      <c r="C277" s="9"/>
      <c r="D277" s="9"/>
      <c r="E277" s="40"/>
      <c r="F277" s="87" t="s">
        <v>3</v>
      </c>
      <c r="G277" s="87"/>
      <c r="H277" s="87"/>
      <c r="I277" s="87"/>
      <c r="J277" s="9" t="s">
        <v>4</v>
      </c>
      <c r="K277" s="40"/>
      <c r="L277" s="40"/>
      <c r="M277" s="9"/>
    </row>
    <row r="278" spans="1:13">
      <c r="A278" s="81"/>
      <c r="B278" s="1"/>
      <c r="C278" s="1"/>
      <c r="D278" s="1"/>
      <c r="E278" s="41"/>
      <c r="F278" s="88"/>
      <c r="G278" s="88"/>
      <c r="H278" s="88"/>
      <c r="I278" s="88"/>
      <c r="J278" s="15" t="s">
        <v>40</v>
      </c>
      <c r="K278" s="41" t="s">
        <v>5</v>
      </c>
      <c r="L278" s="41"/>
      <c r="M278" s="1"/>
    </row>
    <row r="279" spans="1:13">
      <c r="A279" s="81" t="s">
        <v>54</v>
      </c>
      <c r="B279" s="1"/>
      <c r="C279" s="77"/>
      <c r="D279" s="2"/>
      <c r="E279" s="41"/>
      <c r="F279" s="88"/>
      <c r="G279" s="88"/>
      <c r="H279" s="88"/>
      <c r="I279" s="88"/>
      <c r="J279" s="14"/>
      <c r="K279" s="41" t="s">
        <v>6</v>
      </c>
      <c r="L279" s="41"/>
      <c r="M279" s="1"/>
    </row>
    <row r="280" spans="1:13">
      <c r="A280" s="81"/>
      <c r="B280" s="1"/>
      <c r="C280" s="77"/>
      <c r="D280" s="2"/>
      <c r="E280" s="41"/>
      <c r="F280" s="88"/>
      <c r="G280" s="88"/>
      <c r="H280" s="88"/>
      <c r="I280" s="88"/>
      <c r="J280" s="15"/>
      <c r="K280" s="41" t="s">
        <v>55</v>
      </c>
      <c r="L280" s="41"/>
      <c r="M280" s="1"/>
    </row>
    <row r="281" spans="1:13">
      <c r="A281" s="79" t="s">
        <v>53</v>
      </c>
      <c r="B281" s="14"/>
      <c r="C281" s="15"/>
      <c r="D281" s="7"/>
      <c r="E281" s="39"/>
      <c r="F281" s="89"/>
      <c r="G281" s="89"/>
      <c r="H281" s="89"/>
      <c r="I281" s="89"/>
      <c r="J281" s="3" t="s">
        <v>158</v>
      </c>
      <c r="K281" s="39"/>
      <c r="L281" s="39"/>
      <c r="M281" s="14"/>
    </row>
    <row r="282" spans="1:13" ht="12.75" customHeight="1">
      <c r="A282" s="80"/>
      <c r="B282" s="9"/>
      <c r="C282" s="10"/>
      <c r="D282" s="11"/>
      <c r="E282" s="40"/>
      <c r="F282" s="42"/>
      <c r="G282" s="4"/>
      <c r="H282" s="4"/>
      <c r="I282" s="4"/>
      <c r="J282" s="9"/>
      <c r="K282" s="40"/>
      <c r="L282" s="40"/>
      <c r="M282" s="9"/>
    </row>
    <row r="283" spans="1:13" ht="12.75" customHeight="1">
      <c r="A283" s="82" t="s">
        <v>7</v>
      </c>
      <c r="B283" s="5" t="s">
        <v>8</v>
      </c>
      <c r="C283" s="5" t="s">
        <v>9</v>
      </c>
      <c r="D283" s="5" t="s">
        <v>10</v>
      </c>
      <c r="E283" s="43" t="s">
        <v>11</v>
      </c>
      <c r="F283" s="43" t="s">
        <v>12</v>
      </c>
      <c r="G283" s="5" t="s">
        <v>13</v>
      </c>
      <c r="H283" s="5" t="s">
        <v>14</v>
      </c>
      <c r="I283" s="5" t="s">
        <v>15</v>
      </c>
      <c r="J283" s="5" t="s">
        <v>16</v>
      </c>
      <c r="K283" s="43" t="s">
        <v>17</v>
      </c>
      <c r="L283" s="43" t="s">
        <v>18</v>
      </c>
      <c r="M283" s="5" t="s">
        <v>19</v>
      </c>
    </row>
    <row r="284" spans="1:13" ht="12.75" customHeight="1">
      <c r="B284" s="77"/>
      <c r="D284" s="17"/>
      <c r="E284" s="44"/>
      <c r="F284" s="44"/>
      <c r="G284" s="16"/>
      <c r="H284" s="16"/>
      <c r="I284" s="16"/>
      <c r="J284" s="16"/>
      <c r="K284" s="44"/>
      <c r="L284" s="44"/>
      <c r="M284" s="16"/>
    </row>
    <row r="285" spans="1:13" ht="12.75" customHeight="1">
      <c r="B285" s="16"/>
      <c r="E285" s="90" t="s">
        <v>37</v>
      </c>
      <c r="F285" s="90"/>
      <c r="G285" s="90"/>
      <c r="H285" s="90" t="s">
        <v>38</v>
      </c>
      <c r="I285" s="90"/>
      <c r="J285" s="90"/>
      <c r="K285" s="90" t="s">
        <v>39</v>
      </c>
      <c r="L285" s="90"/>
      <c r="M285" s="90"/>
    </row>
    <row r="286" spans="1:13" ht="12.75" customHeight="1">
      <c r="B286" s="16"/>
      <c r="E286" s="45" t="s">
        <v>23</v>
      </c>
      <c r="F286" s="45"/>
      <c r="G286" s="6"/>
      <c r="H286" s="6" t="s">
        <v>24</v>
      </c>
      <c r="I286" s="6"/>
      <c r="J286" s="6"/>
      <c r="K286" s="45" t="s">
        <v>24</v>
      </c>
      <c r="L286" s="45"/>
      <c r="M286" s="6"/>
    </row>
    <row r="287" spans="1:13" ht="28.5" customHeight="1">
      <c r="A287" s="84" t="s">
        <v>25</v>
      </c>
      <c r="B287" s="15" t="s">
        <v>26</v>
      </c>
      <c r="C287" s="15" t="s">
        <v>27</v>
      </c>
      <c r="D287" s="7" t="s">
        <v>28</v>
      </c>
      <c r="E287" s="46" t="s">
        <v>29</v>
      </c>
      <c r="F287" s="47" t="s">
        <v>30</v>
      </c>
      <c r="G287" s="15" t="s">
        <v>31</v>
      </c>
      <c r="H287" s="15" t="s">
        <v>29</v>
      </c>
      <c r="I287" s="8" t="s">
        <v>30</v>
      </c>
      <c r="J287" s="15" t="s">
        <v>31</v>
      </c>
      <c r="K287" s="46" t="s">
        <v>29</v>
      </c>
      <c r="L287" s="47" t="s">
        <v>30</v>
      </c>
      <c r="M287" s="15" t="s">
        <v>31</v>
      </c>
    </row>
    <row r="288" spans="1:13" ht="12.75" customHeight="1">
      <c r="A288" s="85">
        <v>1</v>
      </c>
      <c r="B288" s="16" t="s">
        <v>41</v>
      </c>
      <c r="C288" s="16" t="s">
        <v>50</v>
      </c>
      <c r="D288" s="29">
        <v>40878</v>
      </c>
      <c r="E288" s="44">
        <f t="shared" ref="E288:F288" si="62">E860</f>
        <v>0</v>
      </c>
      <c r="F288" s="44">
        <f t="shared" si="62"/>
        <v>0</v>
      </c>
      <c r="G288" s="13">
        <f t="shared" ref="G288:G300" si="63">IF(E288=0,0,F288*1000/E288)</f>
        <v>0</v>
      </c>
      <c r="H288" s="17">
        <f>H860</f>
        <v>0</v>
      </c>
      <c r="I288" s="17">
        <f>I860</f>
        <v>0</v>
      </c>
      <c r="J288" s="13">
        <f t="shared" ref="J288:J300" si="64">IF(H288=0,0,I288*1000/H288)</f>
        <v>0</v>
      </c>
      <c r="K288" s="44">
        <f t="shared" ref="K288:L288" si="65">K860</f>
        <v>7619</v>
      </c>
      <c r="L288" s="44">
        <f t="shared" si="65"/>
        <v>664</v>
      </c>
      <c r="M288" s="13">
        <f t="shared" ref="M288:M300" si="66">IF(K288=0,0,L288*1000/K288)</f>
        <v>87.150544690904312</v>
      </c>
    </row>
    <row r="289" spans="1:13" ht="12.75" customHeight="1">
      <c r="A289" s="85">
        <v>2</v>
      </c>
      <c r="B289" s="16" t="s">
        <v>41</v>
      </c>
      <c r="C289" s="16" t="s">
        <v>50</v>
      </c>
      <c r="D289" s="29">
        <v>40909</v>
      </c>
      <c r="E289" s="44">
        <v>0</v>
      </c>
      <c r="F289" s="44">
        <v>0</v>
      </c>
      <c r="G289" s="13">
        <f t="shared" si="63"/>
        <v>0</v>
      </c>
      <c r="H289" s="17">
        <v>0</v>
      </c>
      <c r="I289" s="17">
        <v>0</v>
      </c>
      <c r="J289" s="13">
        <f t="shared" si="64"/>
        <v>0</v>
      </c>
      <c r="K289" s="44">
        <v>7619</v>
      </c>
      <c r="L289" s="44">
        <v>664</v>
      </c>
      <c r="M289" s="13">
        <f t="shared" si="66"/>
        <v>87.150544690904312</v>
      </c>
    </row>
    <row r="290" spans="1:13" ht="12.75" customHeight="1">
      <c r="A290" s="85">
        <v>3</v>
      </c>
      <c r="B290" s="16" t="s">
        <v>41</v>
      </c>
      <c r="C290" s="16" t="s">
        <v>50</v>
      </c>
      <c r="D290" s="29">
        <v>40940</v>
      </c>
      <c r="E290" s="44">
        <v>0</v>
      </c>
      <c r="F290" s="44">
        <v>0</v>
      </c>
      <c r="G290" s="13">
        <f t="shared" si="63"/>
        <v>0</v>
      </c>
      <c r="H290" s="17">
        <v>0</v>
      </c>
      <c r="I290" s="17">
        <v>0</v>
      </c>
      <c r="J290" s="13">
        <f t="shared" si="64"/>
        <v>0</v>
      </c>
      <c r="K290" s="44">
        <v>7619</v>
      </c>
      <c r="L290" s="44">
        <v>666</v>
      </c>
      <c r="M290" s="13">
        <f t="shared" si="66"/>
        <v>87.413046331539576</v>
      </c>
    </row>
    <row r="291" spans="1:13" ht="12.75" customHeight="1">
      <c r="A291" s="85">
        <v>4</v>
      </c>
      <c r="B291" s="16" t="s">
        <v>41</v>
      </c>
      <c r="C291" s="16" t="s">
        <v>50</v>
      </c>
      <c r="D291" s="29">
        <v>40969</v>
      </c>
      <c r="E291" s="44">
        <v>0</v>
      </c>
      <c r="F291" s="44">
        <v>0</v>
      </c>
      <c r="G291" s="13">
        <f t="shared" si="63"/>
        <v>0</v>
      </c>
      <c r="H291" s="17">
        <v>0</v>
      </c>
      <c r="I291" s="17">
        <v>0</v>
      </c>
      <c r="J291" s="13">
        <f t="shared" si="64"/>
        <v>0</v>
      </c>
      <c r="K291" s="44">
        <v>7619</v>
      </c>
      <c r="L291" s="44">
        <v>666</v>
      </c>
      <c r="M291" s="13">
        <f t="shared" si="66"/>
        <v>87.413046331539576</v>
      </c>
    </row>
    <row r="292" spans="1:13" ht="12.75" customHeight="1">
      <c r="A292" s="85">
        <v>5</v>
      </c>
      <c r="B292" s="16" t="s">
        <v>41</v>
      </c>
      <c r="C292" s="16" t="s">
        <v>50</v>
      </c>
      <c r="D292" s="29">
        <v>41000</v>
      </c>
      <c r="E292" s="44">
        <v>0</v>
      </c>
      <c r="F292" s="44">
        <v>0</v>
      </c>
      <c r="G292" s="13">
        <f t="shared" si="63"/>
        <v>0</v>
      </c>
      <c r="H292" s="17">
        <v>0</v>
      </c>
      <c r="I292" s="17">
        <v>0</v>
      </c>
      <c r="J292" s="13">
        <f t="shared" si="64"/>
        <v>0</v>
      </c>
      <c r="K292" s="44">
        <v>7619</v>
      </c>
      <c r="L292" s="44">
        <v>666</v>
      </c>
      <c r="M292" s="13">
        <f t="shared" si="66"/>
        <v>87.413046331539576</v>
      </c>
    </row>
    <row r="293" spans="1:13" ht="12.75" customHeight="1">
      <c r="A293" s="85">
        <v>6</v>
      </c>
      <c r="B293" s="16" t="s">
        <v>41</v>
      </c>
      <c r="C293" s="16" t="s">
        <v>50</v>
      </c>
      <c r="D293" s="29">
        <v>41030</v>
      </c>
      <c r="E293" s="44">
        <v>0</v>
      </c>
      <c r="F293" s="44">
        <v>0</v>
      </c>
      <c r="G293" s="13">
        <f t="shared" si="63"/>
        <v>0</v>
      </c>
      <c r="H293" s="17">
        <v>0</v>
      </c>
      <c r="I293" s="17">
        <v>0</v>
      </c>
      <c r="J293" s="13">
        <f t="shared" si="64"/>
        <v>0</v>
      </c>
      <c r="K293" s="44">
        <v>7619</v>
      </c>
      <c r="L293" s="44">
        <v>666</v>
      </c>
      <c r="M293" s="13">
        <f t="shared" si="66"/>
        <v>87.413046331539576</v>
      </c>
    </row>
    <row r="294" spans="1:13" ht="12.75" customHeight="1">
      <c r="A294" s="85">
        <v>7</v>
      </c>
      <c r="B294" s="16" t="s">
        <v>41</v>
      </c>
      <c r="C294" s="16" t="s">
        <v>50</v>
      </c>
      <c r="D294" s="29">
        <v>41061</v>
      </c>
      <c r="E294" s="44">
        <v>0</v>
      </c>
      <c r="F294" s="44">
        <v>0</v>
      </c>
      <c r="G294" s="13">
        <f t="shared" si="63"/>
        <v>0</v>
      </c>
      <c r="H294" s="17">
        <v>0</v>
      </c>
      <c r="I294" s="17">
        <v>0</v>
      </c>
      <c r="J294" s="13">
        <f t="shared" si="64"/>
        <v>0</v>
      </c>
      <c r="K294" s="44">
        <v>7619</v>
      </c>
      <c r="L294" s="44">
        <v>666</v>
      </c>
      <c r="M294" s="13">
        <f t="shared" si="66"/>
        <v>87.413046331539576</v>
      </c>
    </row>
    <row r="295" spans="1:13" ht="12.75" customHeight="1">
      <c r="A295" s="85">
        <v>8</v>
      </c>
      <c r="B295" s="16" t="s">
        <v>41</v>
      </c>
      <c r="C295" s="16" t="s">
        <v>50</v>
      </c>
      <c r="D295" s="29">
        <v>41091</v>
      </c>
      <c r="E295" s="44">
        <v>0</v>
      </c>
      <c r="F295" s="44">
        <v>0</v>
      </c>
      <c r="G295" s="13">
        <f t="shared" si="63"/>
        <v>0</v>
      </c>
      <c r="H295" s="17">
        <v>0</v>
      </c>
      <c r="I295" s="17">
        <v>0</v>
      </c>
      <c r="J295" s="13">
        <f t="shared" si="64"/>
        <v>0</v>
      </c>
      <c r="K295" s="44">
        <v>7619</v>
      </c>
      <c r="L295" s="44">
        <v>666</v>
      </c>
      <c r="M295" s="13">
        <f t="shared" si="66"/>
        <v>87.413046331539576</v>
      </c>
    </row>
    <row r="296" spans="1:13" ht="12.75" customHeight="1">
      <c r="A296" s="85">
        <v>9</v>
      </c>
      <c r="B296" s="16" t="s">
        <v>41</v>
      </c>
      <c r="C296" s="16" t="s">
        <v>50</v>
      </c>
      <c r="D296" s="29">
        <v>41122</v>
      </c>
      <c r="E296" s="44">
        <v>0</v>
      </c>
      <c r="F296" s="44">
        <v>0</v>
      </c>
      <c r="G296" s="13">
        <f t="shared" si="63"/>
        <v>0</v>
      </c>
      <c r="H296" s="17">
        <v>0</v>
      </c>
      <c r="I296" s="17">
        <v>0</v>
      </c>
      <c r="J296" s="13">
        <f t="shared" si="64"/>
        <v>0</v>
      </c>
      <c r="K296" s="44">
        <v>7619</v>
      </c>
      <c r="L296" s="44">
        <v>666</v>
      </c>
      <c r="M296" s="13">
        <f t="shared" si="66"/>
        <v>87.413046331539576</v>
      </c>
    </row>
    <row r="297" spans="1:13" ht="12.75" customHeight="1">
      <c r="A297" s="85">
        <v>10</v>
      </c>
      <c r="B297" s="16" t="s">
        <v>41</v>
      </c>
      <c r="C297" s="16" t="s">
        <v>50</v>
      </c>
      <c r="D297" s="29">
        <v>41153</v>
      </c>
      <c r="E297" s="44">
        <v>0</v>
      </c>
      <c r="F297" s="44">
        <v>0</v>
      </c>
      <c r="G297" s="13">
        <f t="shared" si="63"/>
        <v>0</v>
      </c>
      <c r="H297" s="17">
        <v>0</v>
      </c>
      <c r="I297" s="17">
        <v>0</v>
      </c>
      <c r="J297" s="13">
        <f t="shared" si="64"/>
        <v>0</v>
      </c>
      <c r="K297" s="44">
        <v>7619</v>
      </c>
      <c r="L297" s="44">
        <v>666</v>
      </c>
      <c r="M297" s="13">
        <f t="shared" si="66"/>
        <v>87.413046331539576</v>
      </c>
    </row>
    <row r="298" spans="1:13" ht="12.75" customHeight="1">
      <c r="A298" s="85">
        <v>11</v>
      </c>
      <c r="B298" s="16" t="s">
        <v>41</v>
      </c>
      <c r="C298" s="16" t="s">
        <v>50</v>
      </c>
      <c r="D298" s="29">
        <v>41183</v>
      </c>
      <c r="E298" s="44">
        <v>0</v>
      </c>
      <c r="F298" s="44">
        <v>0</v>
      </c>
      <c r="G298" s="13">
        <f t="shared" si="63"/>
        <v>0</v>
      </c>
      <c r="H298" s="17">
        <v>0</v>
      </c>
      <c r="I298" s="17">
        <v>0</v>
      </c>
      <c r="J298" s="13">
        <f t="shared" si="64"/>
        <v>0</v>
      </c>
      <c r="K298" s="44">
        <v>7619</v>
      </c>
      <c r="L298" s="44">
        <v>666</v>
      </c>
      <c r="M298" s="13">
        <f t="shared" si="66"/>
        <v>87.413046331539576</v>
      </c>
    </row>
    <row r="299" spans="1:13" ht="12.75" customHeight="1">
      <c r="A299" s="85">
        <v>12</v>
      </c>
      <c r="B299" s="16" t="s">
        <v>41</v>
      </c>
      <c r="C299" s="16" t="s">
        <v>50</v>
      </c>
      <c r="D299" s="29">
        <v>41214</v>
      </c>
      <c r="E299" s="44">
        <v>0</v>
      </c>
      <c r="F299" s="44">
        <v>0</v>
      </c>
      <c r="G299" s="13">
        <f t="shared" si="63"/>
        <v>0</v>
      </c>
      <c r="H299" s="17">
        <v>0</v>
      </c>
      <c r="I299" s="17">
        <v>0</v>
      </c>
      <c r="J299" s="13">
        <f t="shared" si="64"/>
        <v>0</v>
      </c>
      <c r="K299" s="44">
        <v>7619</v>
      </c>
      <c r="L299" s="44">
        <v>666</v>
      </c>
      <c r="M299" s="13">
        <f t="shared" si="66"/>
        <v>87.413046331539576</v>
      </c>
    </row>
    <row r="300" spans="1:13" ht="12.75" customHeight="1">
      <c r="A300" s="85">
        <v>13</v>
      </c>
      <c r="B300" s="16" t="s">
        <v>41</v>
      </c>
      <c r="C300" s="16" t="s">
        <v>50</v>
      </c>
      <c r="D300" s="29">
        <v>41244</v>
      </c>
      <c r="E300" s="44">
        <v>0</v>
      </c>
      <c r="F300" s="44">
        <v>0</v>
      </c>
      <c r="G300" s="13">
        <f t="shared" si="63"/>
        <v>0</v>
      </c>
      <c r="H300" s="17">
        <v>0</v>
      </c>
      <c r="I300" s="17">
        <v>0</v>
      </c>
      <c r="J300" s="13">
        <f t="shared" si="64"/>
        <v>0</v>
      </c>
      <c r="K300" s="44">
        <v>7619</v>
      </c>
      <c r="L300" s="44">
        <v>666</v>
      </c>
      <c r="M300" s="13">
        <f t="shared" si="66"/>
        <v>87.413046331539576</v>
      </c>
    </row>
    <row r="301" spans="1:13" ht="12.75" customHeight="1"/>
    <row r="302" spans="1:13" ht="12.75" customHeight="1">
      <c r="A302" s="85">
        <v>14</v>
      </c>
      <c r="B302" s="16" t="s">
        <v>44</v>
      </c>
      <c r="C302" s="16"/>
      <c r="D302" s="29"/>
      <c r="E302" s="44"/>
      <c r="F302" s="44"/>
      <c r="G302" s="13"/>
      <c r="H302" s="17"/>
      <c r="I302" s="17"/>
      <c r="J302" s="13"/>
      <c r="K302" s="44">
        <f>ROUND(SUM(K288:K300),0)</f>
        <v>99047</v>
      </c>
      <c r="L302" s="44">
        <f>ROUND(SUM(L288:L300),0)</f>
        <v>8654</v>
      </c>
      <c r="M302" s="13"/>
    </row>
    <row r="303" spans="1:13" ht="12.75" customHeight="1"/>
    <row r="304" spans="1:13" ht="12.75" customHeight="1">
      <c r="A304" s="85">
        <v>15</v>
      </c>
      <c r="B304" s="16" t="s">
        <v>41</v>
      </c>
      <c r="C304" s="16" t="s">
        <v>50</v>
      </c>
      <c r="D304" s="29" t="s">
        <v>36</v>
      </c>
      <c r="K304" s="49">
        <f>ROUND(AVERAGE(K288:K300),0)</f>
        <v>7619</v>
      </c>
      <c r="L304" s="49">
        <f>ROUND(AVERAGE(L288:L300),0)</f>
        <v>666</v>
      </c>
      <c r="M304" s="13">
        <f>ROUND(IF(K304=0,0,L304*1000/K304),2)</f>
        <v>87.41</v>
      </c>
    </row>
    <row r="305" spans="1:13" ht="12.75" customHeight="1"/>
    <row r="306" spans="1:13" ht="12.75" customHeight="1"/>
    <row r="307" spans="1:13" ht="12.75" customHeight="1"/>
    <row r="308" spans="1:13" ht="12.75" customHeight="1"/>
    <row r="309" spans="1:13" ht="12.75" customHeight="1"/>
    <row r="310" spans="1:13" ht="12.75" customHeight="1"/>
    <row r="311" spans="1:13" ht="12.75" customHeight="1"/>
    <row r="312" spans="1:13" ht="12.75" customHeight="1"/>
    <row r="313" spans="1:13" ht="12.75" customHeight="1"/>
    <row r="314" spans="1:13" ht="12.75" customHeight="1"/>
    <row r="315" spans="1:13" ht="13.5" customHeight="1">
      <c r="A315" s="80" t="s">
        <v>32</v>
      </c>
      <c r="B315" s="9"/>
      <c r="C315" s="10"/>
      <c r="D315" s="11"/>
      <c r="E315" s="40"/>
      <c r="F315" s="40"/>
      <c r="G315" s="9"/>
      <c r="H315" s="9"/>
      <c r="I315" s="9"/>
      <c r="J315" s="9"/>
      <c r="K315" s="40"/>
      <c r="L315" s="40"/>
      <c r="M315" s="12" t="s">
        <v>33</v>
      </c>
    </row>
    <row r="316" spans="1:13" ht="12.75" customHeight="1">
      <c r="A316" s="79" t="s">
        <v>0</v>
      </c>
      <c r="B316" s="14"/>
      <c r="C316" s="15"/>
      <c r="D316" s="7"/>
      <c r="E316" s="39"/>
      <c r="F316" s="39" t="s">
        <v>1</v>
      </c>
      <c r="G316" s="14"/>
      <c r="H316" s="14"/>
      <c r="I316" s="14"/>
      <c r="J316" s="14"/>
      <c r="K316" s="39"/>
      <c r="L316" s="39" t="s">
        <v>93</v>
      </c>
      <c r="M316" s="14"/>
    </row>
    <row r="317" spans="1:13">
      <c r="A317" s="80" t="s">
        <v>2</v>
      </c>
      <c r="B317" s="9"/>
      <c r="C317" s="9"/>
      <c r="D317" s="9"/>
      <c r="E317" s="40"/>
      <c r="F317" s="87" t="s">
        <v>3</v>
      </c>
      <c r="G317" s="87"/>
      <c r="H317" s="87"/>
      <c r="I317" s="87"/>
      <c r="J317" s="9" t="s">
        <v>4</v>
      </c>
      <c r="K317" s="40"/>
      <c r="L317" s="40"/>
      <c r="M317" s="9"/>
    </row>
    <row r="318" spans="1:13">
      <c r="A318" s="81"/>
      <c r="B318" s="1"/>
      <c r="C318" s="1"/>
      <c r="D318" s="1"/>
      <c r="E318" s="41"/>
      <c r="F318" s="88"/>
      <c r="G318" s="88"/>
      <c r="H318" s="88"/>
      <c r="I318" s="88"/>
      <c r="J318" s="15" t="s">
        <v>40</v>
      </c>
      <c r="K318" s="41" t="s">
        <v>5</v>
      </c>
      <c r="L318" s="41"/>
      <c r="M318" s="1"/>
    </row>
    <row r="319" spans="1:13">
      <c r="A319" s="81" t="s">
        <v>54</v>
      </c>
      <c r="B319" s="1"/>
      <c r="C319" s="77"/>
      <c r="D319" s="2"/>
      <c r="E319" s="41"/>
      <c r="F319" s="88"/>
      <c r="G319" s="88"/>
      <c r="H319" s="88"/>
      <c r="I319" s="88"/>
      <c r="J319" s="14"/>
      <c r="K319" s="41" t="s">
        <v>6</v>
      </c>
      <c r="L319" s="41"/>
      <c r="M319" s="1"/>
    </row>
    <row r="320" spans="1:13">
      <c r="A320" s="81"/>
      <c r="B320" s="1"/>
      <c r="C320" s="77"/>
      <c r="D320" s="2"/>
      <c r="E320" s="41"/>
      <c r="F320" s="88"/>
      <c r="G320" s="88"/>
      <c r="H320" s="88"/>
      <c r="I320" s="88"/>
      <c r="J320" s="15"/>
      <c r="K320" s="41" t="s">
        <v>55</v>
      </c>
      <c r="L320" s="41"/>
      <c r="M320" s="1"/>
    </row>
    <row r="321" spans="1:13">
      <c r="A321" s="79" t="s">
        <v>53</v>
      </c>
      <c r="B321" s="14"/>
      <c r="C321" s="15"/>
      <c r="D321" s="7"/>
      <c r="E321" s="39"/>
      <c r="F321" s="89"/>
      <c r="G321" s="89"/>
      <c r="H321" s="89"/>
      <c r="I321" s="89"/>
      <c r="J321" s="3" t="s">
        <v>158</v>
      </c>
      <c r="K321" s="39"/>
      <c r="L321" s="39"/>
      <c r="M321" s="14"/>
    </row>
    <row r="322" spans="1:13" ht="12.75" customHeight="1">
      <c r="A322" s="80"/>
      <c r="B322" s="9"/>
      <c r="C322" s="10"/>
      <c r="D322" s="11"/>
      <c r="E322" s="40"/>
      <c r="F322" s="42"/>
      <c r="G322" s="4"/>
      <c r="H322" s="4"/>
      <c r="I322" s="4"/>
      <c r="J322" s="9"/>
      <c r="K322" s="40"/>
      <c r="L322" s="40"/>
      <c r="M322" s="9"/>
    </row>
    <row r="323" spans="1:13" ht="12.75" customHeight="1">
      <c r="A323" s="82" t="s">
        <v>7</v>
      </c>
      <c r="B323" s="5" t="s">
        <v>8</v>
      </c>
      <c r="C323" s="5" t="s">
        <v>9</v>
      </c>
      <c r="D323" s="5" t="s">
        <v>10</v>
      </c>
      <c r="E323" s="43" t="s">
        <v>11</v>
      </c>
      <c r="F323" s="43" t="s">
        <v>12</v>
      </c>
      <c r="G323" s="5" t="s">
        <v>13</v>
      </c>
      <c r="H323" s="5" t="s">
        <v>14</v>
      </c>
      <c r="I323" s="5" t="s">
        <v>15</v>
      </c>
      <c r="J323" s="5" t="s">
        <v>16</v>
      </c>
      <c r="K323" s="43" t="s">
        <v>17</v>
      </c>
      <c r="L323" s="43" t="s">
        <v>18</v>
      </c>
      <c r="M323" s="5" t="s">
        <v>19</v>
      </c>
    </row>
    <row r="324" spans="1:13" ht="12.75" customHeight="1">
      <c r="B324" s="77"/>
      <c r="D324" s="17"/>
      <c r="E324" s="44"/>
      <c r="F324" s="44"/>
      <c r="G324" s="16"/>
      <c r="H324" s="16"/>
      <c r="I324" s="16"/>
      <c r="J324" s="16"/>
      <c r="K324" s="44"/>
      <c r="L324" s="44"/>
      <c r="M324" s="16"/>
    </row>
    <row r="325" spans="1:13" ht="12.75" customHeight="1">
      <c r="B325" s="16"/>
      <c r="E325" s="90" t="s">
        <v>20</v>
      </c>
      <c r="F325" s="90"/>
      <c r="G325" s="90"/>
      <c r="H325" s="90" t="s">
        <v>21</v>
      </c>
      <c r="I325" s="90"/>
      <c r="J325" s="90"/>
      <c r="K325" s="90" t="s">
        <v>22</v>
      </c>
      <c r="L325" s="90"/>
      <c r="M325" s="90"/>
    </row>
    <row r="326" spans="1:13" ht="12.75" customHeight="1">
      <c r="B326" s="16"/>
      <c r="E326" s="45" t="s">
        <v>23</v>
      </c>
      <c r="F326" s="45"/>
      <c r="G326" s="6"/>
      <c r="H326" s="6" t="s">
        <v>24</v>
      </c>
      <c r="I326" s="6"/>
      <c r="J326" s="6"/>
      <c r="K326" s="45" t="s">
        <v>24</v>
      </c>
      <c r="L326" s="45"/>
      <c r="M326" s="6"/>
    </row>
    <row r="327" spans="1:13" ht="28.5" customHeight="1">
      <c r="A327" s="84" t="s">
        <v>25</v>
      </c>
      <c r="B327" s="15" t="s">
        <v>26</v>
      </c>
      <c r="C327" s="15" t="s">
        <v>27</v>
      </c>
      <c r="D327" s="7" t="s">
        <v>28</v>
      </c>
      <c r="E327" s="46" t="s">
        <v>29</v>
      </c>
      <c r="F327" s="47" t="s">
        <v>30</v>
      </c>
      <c r="G327" s="15" t="s">
        <v>31</v>
      </c>
      <c r="H327" s="15" t="s">
        <v>29</v>
      </c>
      <c r="I327" s="8" t="s">
        <v>30</v>
      </c>
      <c r="J327" s="15" t="s">
        <v>31</v>
      </c>
      <c r="K327" s="46" t="s">
        <v>29</v>
      </c>
      <c r="L327" s="47" t="s">
        <v>30</v>
      </c>
      <c r="M327" s="15" t="s">
        <v>31</v>
      </c>
    </row>
    <row r="328" spans="1:13" ht="12.75" customHeight="1">
      <c r="A328" s="85">
        <v>1</v>
      </c>
      <c r="B328" s="16" t="s">
        <v>42</v>
      </c>
      <c r="C328" s="16" t="s">
        <v>50</v>
      </c>
      <c r="D328" s="29">
        <v>40878</v>
      </c>
      <c r="E328" s="44">
        <f>E900</f>
        <v>357</v>
      </c>
      <c r="F328" s="44">
        <f>F900</f>
        <v>34</v>
      </c>
      <c r="G328" s="13">
        <f t="shared" ref="G328:G340" si="67">IF(E328=0,0,F328*1000/E328)</f>
        <v>95.238095238095241</v>
      </c>
      <c r="H328" s="17">
        <f t="shared" ref="H328:I328" si="68">H900</f>
        <v>2</v>
      </c>
      <c r="I328" s="17">
        <f t="shared" si="68"/>
        <v>0</v>
      </c>
      <c r="J328" s="13">
        <f t="shared" ref="J328:J340" si="69">IF(H328=0,0,I328*1000/H328)</f>
        <v>0</v>
      </c>
      <c r="K328" s="44">
        <f>K900</f>
        <v>359</v>
      </c>
      <c r="L328" s="44">
        <f>L900</f>
        <v>34</v>
      </c>
      <c r="M328" s="13">
        <f t="shared" ref="M328:M340" si="70">IF(K328=0,0,L328*1000/K328)</f>
        <v>94.707520891364908</v>
      </c>
    </row>
    <row r="329" spans="1:13" ht="12.75" customHeight="1">
      <c r="A329" s="85">
        <v>2</v>
      </c>
      <c r="B329" s="16" t="s">
        <v>42</v>
      </c>
      <c r="C329" s="16" t="s">
        <v>50</v>
      </c>
      <c r="D329" s="29">
        <v>40909</v>
      </c>
      <c r="E329" s="44">
        <f t="shared" ref="E329:F340" si="71">K368</f>
        <v>0</v>
      </c>
      <c r="F329" s="44">
        <f t="shared" si="71"/>
        <v>0</v>
      </c>
      <c r="G329" s="13">
        <f t="shared" si="67"/>
        <v>0</v>
      </c>
      <c r="H329" s="17">
        <v>0</v>
      </c>
      <c r="I329" s="17">
        <v>0</v>
      </c>
      <c r="J329" s="13">
        <f t="shared" si="69"/>
        <v>0</v>
      </c>
      <c r="K329" s="44">
        <v>0</v>
      </c>
      <c r="L329" s="54">
        <v>0</v>
      </c>
      <c r="M329" s="13">
        <f t="shared" si="70"/>
        <v>0</v>
      </c>
    </row>
    <row r="330" spans="1:13" ht="12.75" customHeight="1">
      <c r="A330" s="85">
        <v>3</v>
      </c>
      <c r="B330" s="16" t="s">
        <v>42</v>
      </c>
      <c r="C330" s="16" t="s">
        <v>50</v>
      </c>
      <c r="D330" s="29">
        <v>40940</v>
      </c>
      <c r="E330" s="44">
        <f t="shared" si="71"/>
        <v>0</v>
      </c>
      <c r="F330" s="44">
        <f t="shared" si="71"/>
        <v>0</v>
      </c>
      <c r="G330" s="13">
        <f t="shared" si="67"/>
        <v>0</v>
      </c>
      <c r="H330" s="17">
        <v>0</v>
      </c>
      <c r="I330" s="17">
        <v>0</v>
      </c>
      <c r="J330" s="13">
        <f t="shared" si="69"/>
        <v>0</v>
      </c>
      <c r="K330" s="44">
        <v>0</v>
      </c>
      <c r="L330" s="54">
        <v>0</v>
      </c>
      <c r="M330" s="13">
        <f t="shared" si="70"/>
        <v>0</v>
      </c>
    </row>
    <row r="331" spans="1:13" ht="12.75" customHeight="1">
      <c r="A331" s="85">
        <v>4</v>
      </c>
      <c r="B331" s="16" t="s">
        <v>42</v>
      </c>
      <c r="C331" s="16" t="s">
        <v>50</v>
      </c>
      <c r="D331" s="29">
        <v>40969</v>
      </c>
      <c r="E331" s="44">
        <f t="shared" si="71"/>
        <v>0</v>
      </c>
      <c r="F331" s="44">
        <f t="shared" si="71"/>
        <v>0</v>
      </c>
      <c r="G331" s="13">
        <f t="shared" si="67"/>
        <v>0</v>
      </c>
      <c r="H331" s="17">
        <v>0</v>
      </c>
      <c r="I331" s="17">
        <v>0</v>
      </c>
      <c r="J331" s="13">
        <f t="shared" si="69"/>
        <v>0</v>
      </c>
      <c r="K331" s="44">
        <v>0</v>
      </c>
      <c r="L331" s="54">
        <v>0</v>
      </c>
      <c r="M331" s="13">
        <f t="shared" si="70"/>
        <v>0</v>
      </c>
    </row>
    <row r="332" spans="1:13" ht="12.75" customHeight="1">
      <c r="A332" s="85">
        <v>5</v>
      </c>
      <c r="B332" s="16" t="s">
        <v>42</v>
      </c>
      <c r="C332" s="16" t="s">
        <v>50</v>
      </c>
      <c r="D332" s="29">
        <v>41000</v>
      </c>
      <c r="E332" s="44">
        <f t="shared" si="71"/>
        <v>0</v>
      </c>
      <c r="F332" s="44">
        <f t="shared" si="71"/>
        <v>0</v>
      </c>
      <c r="G332" s="13">
        <f t="shared" si="67"/>
        <v>0</v>
      </c>
      <c r="H332" s="17">
        <v>0</v>
      </c>
      <c r="I332" s="17">
        <v>0</v>
      </c>
      <c r="J332" s="13">
        <f t="shared" si="69"/>
        <v>0</v>
      </c>
      <c r="K332" s="44">
        <v>0</v>
      </c>
      <c r="L332" s="54">
        <v>0</v>
      </c>
      <c r="M332" s="13">
        <f t="shared" si="70"/>
        <v>0</v>
      </c>
    </row>
    <row r="333" spans="1:13" ht="12.75" customHeight="1">
      <c r="A333" s="85">
        <v>6</v>
      </c>
      <c r="B333" s="16" t="s">
        <v>42</v>
      </c>
      <c r="C333" s="16" t="s">
        <v>50</v>
      </c>
      <c r="D333" s="29">
        <v>41030</v>
      </c>
      <c r="E333" s="44">
        <f t="shared" si="71"/>
        <v>0</v>
      </c>
      <c r="F333" s="44">
        <f t="shared" si="71"/>
        <v>0</v>
      </c>
      <c r="G333" s="13">
        <f t="shared" si="67"/>
        <v>0</v>
      </c>
      <c r="H333" s="17">
        <v>0</v>
      </c>
      <c r="I333" s="17">
        <v>0</v>
      </c>
      <c r="J333" s="13">
        <f t="shared" si="69"/>
        <v>0</v>
      </c>
      <c r="K333" s="44">
        <v>0</v>
      </c>
      <c r="L333" s="54">
        <v>0</v>
      </c>
      <c r="M333" s="13">
        <f t="shared" si="70"/>
        <v>0</v>
      </c>
    </row>
    <row r="334" spans="1:13" ht="12.75" customHeight="1">
      <c r="A334" s="85">
        <v>7</v>
      </c>
      <c r="B334" s="16" t="s">
        <v>42</v>
      </c>
      <c r="C334" s="16" t="s">
        <v>50</v>
      </c>
      <c r="D334" s="29">
        <v>41061</v>
      </c>
      <c r="E334" s="44">
        <f t="shared" si="71"/>
        <v>0</v>
      </c>
      <c r="F334" s="44">
        <f t="shared" si="71"/>
        <v>0</v>
      </c>
      <c r="G334" s="13">
        <f t="shared" si="67"/>
        <v>0</v>
      </c>
      <c r="H334" s="17">
        <v>0</v>
      </c>
      <c r="I334" s="17">
        <v>0</v>
      </c>
      <c r="J334" s="13">
        <f t="shared" si="69"/>
        <v>0</v>
      </c>
      <c r="K334" s="44">
        <v>0</v>
      </c>
      <c r="L334" s="54">
        <v>0</v>
      </c>
      <c r="M334" s="13">
        <f t="shared" si="70"/>
        <v>0</v>
      </c>
    </row>
    <row r="335" spans="1:13" ht="12.75" customHeight="1">
      <c r="A335" s="85">
        <v>8</v>
      </c>
      <c r="B335" s="16" t="s">
        <v>42</v>
      </c>
      <c r="C335" s="16" t="s">
        <v>50</v>
      </c>
      <c r="D335" s="29">
        <v>41091</v>
      </c>
      <c r="E335" s="44">
        <f t="shared" si="71"/>
        <v>0</v>
      </c>
      <c r="F335" s="44">
        <f t="shared" si="71"/>
        <v>0</v>
      </c>
      <c r="G335" s="13">
        <f t="shared" si="67"/>
        <v>0</v>
      </c>
      <c r="H335" s="17">
        <v>0</v>
      </c>
      <c r="I335" s="17">
        <v>0</v>
      </c>
      <c r="J335" s="13">
        <f t="shared" si="69"/>
        <v>0</v>
      </c>
      <c r="K335" s="44">
        <v>0</v>
      </c>
      <c r="L335" s="54">
        <v>0</v>
      </c>
      <c r="M335" s="13">
        <f t="shared" si="70"/>
        <v>0</v>
      </c>
    </row>
    <row r="336" spans="1:13" ht="12.75" customHeight="1">
      <c r="A336" s="85">
        <v>9</v>
      </c>
      <c r="B336" s="16" t="s">
        <v>42</v>
      </c>
      <c r="C336" s="16" t="s">
        <v>50</v>
      </c>
      <c r="D336" s="29">
        <v>41122</v>
      </c>
      <c r="E336" s="44">
        <f t="shared" si="71"/>
        <v>0</v>
      </c>
      <c r="F336" s="44">
        <f t="shared" si="71"/>
        <v>0</v>
      </c>
      <c r="G336" s="13">
        <f t="shared" si="67"/>
        <v>0</v>
      </c>
      <c r="H336" s="17">
        <v>0</v>
      </c>
      <c r="I336" s="17">
        <v>0</v>
      </c>
      <c r="J336" s="13">
        <f t="shared" si="69"/>
        <v>0</v>
      </c>
      <c r="K336" s="44">
        <v>0</v>
      </c>
      <c r="L336" s="54">
        <v>0</v>
      </c>
      <c r="M336" s="13">
        <f t="shared" si="70"/>
        <v>0</v>
      </c>
    </row>
    <row r="337" spans="1:13" ht="12.75" customHeight="1">
      <c r="A337" s="85">
        <v>10</v>
      </c>
      <c r="B337" s="16" t="s">
        <v>42</v>
      </c>
      <c r="C337" s="16" t="s">
        <v>50</v>
      </c>
      <c r="D337" s="29">
        <v>41153</v>
      </c>
      <c r="E337" s="44">
        <f t="shared" si="71"/>
        <v>0</v>
      </c>
      <c r="F337" s="44">
        <f t="shared" si="71"/>
        <v>0</v>
      </c>
      <c r="G337" s="13">
        <f t="shared" si="67"/>
        <v>0</v>
      </c>
      <c r="H337" s="17">
        <v>0</v>
      </c>
      <c r="I337" s="17">
        <v>0</v>
      </c>
      <c r="J337" s="13">
        <f t="shared" si="69"/>
        <v>0</v>
      </c>
      <c r="K337" s="44">
        <v>0</v>
      </c>
      <c r="L337" s="54">
        <v>0</v>
      </c>
      <c r="M337" s="13">
        <f t="shared" si="70"/>
        <v>0</v>
      </c>
    </row>
    <row r="338" spans="1:13" ht="12.75" customHeight="1">
      <c r="A338" s="85">
        <v>11</v>
      </c>
      <c r="B338" s="16" t="s">
        <v>42</v>
      </c>
      <c r="C338" s="16" t="s">
        <v>50</v>
      </c>
      <c r="D338" s="29">
        <v>41183</v>
      </c>
      <c r="E338" s="44">
        <f t="shared" si="71"/>
        <v>0</v>
      </c>
      <c r="F338" s="44">
        <f t="shared" si="71"/>
        <v>0</v>
      </c>
      <c r="G338" s="13">
        <f t="shared" si="67"/>
        <v>0</v>
      </c>
      <c r="H338" s="17">
        <v>0</v>
      </c>
      <c r="I338" s="17">
        <v>0</v>
      </c>
      <c r="J338" s="13">
        <f t="shared" si="69"/>
        <v>0</v>
      </c>
      <c r="K338" s="44">
        <v>0</v>
      </c>
      <c r="L338" s="54">
        <v>0</v>
      </c>
      <c r="M338" s="13">
        <f t="shared" si="70"/>
        <v>0</v>
      </c>
    </row>
    <row r="339" spans="1:13" ht="12.75" customHeight="1">
      <c r="A339" s="85">
        <v>12</v>
      </c>
      <c r="B339" s="16" t="s">
        <v>42</v>
      </c>
      <c r="C339" s="16" t="s">
        <v>50</v>
      </c>
      <c r="D339" s="29">
        <v>41214</v>
      </c>
      <c r="E339" s="44">
        <f t="shared" si="71"/>
        <v>0</v>
      </c>
      <c r="F339" s="44">
        <f t="shared" si="71"/>
        <v>0</v>
      </c>
      <c r="G339" s="13">
        <f t="shared" si="67"/>
        <v>0</v>
      </c>
      <c r="H339" s="17">
        <v>0</v>
      </c>
      <c r="I339" s="17">
        <v>0</v>
      </c>
      <c r="J339" s="13">
        <f t="shared" si="69"/>
        <v>0</v>
      </c>
      <c r="K339" s="44">
        <v>0</v>
      </c>
      <c r="L339" s="54">
        <v>0</v>
      </c>
      <c r="M339" s="13">
        <f t="shared" si="70"/>
        <v>0</v>
      </c>
    </row>
    <row r="340" spans="1:13" ht="12.75" customHeight="1">
      <c r="A340" s="85">
        <v>13</v>
      </c>
      <c r="B340" s="16" t="s">
        <v>42</v>
      </c>
      <c r="C340" s="16" t="s">
        <v>50</v>
      </c>
      <c r="D340" s="29">
        <v>41244</v>
      </c>
      <c r="E340" s="44">
        <f t="shared" si="71"/>
        <v>0</v>
      </c>
      <c r="F340" s="44">
        <f t="shared" si="71"/>
        <v>0</v>
      </c>
      <c r="G340" s="13">
        <f t="shared" si="67"/>
        <v>0</v>
      </c>
      <c r="H340" s="17">
        <v>0</v>
      </c>
      <c r="I340" s="17">
        <v>0</v>
      </c>
      <c r="J340" s="13">
        <f t="shared" si="69"/>
        <v>0</v>
      </c>
      <c r="K340" s="44">
        <v>0</v>
      </c>
      <c r="L340" s="54">
        <v>0</v>
      </c>
      <c r="M340" s="13">
        <f t="shared" si="70"/>
        <v>0</v>
      </c>
    </row>
    <row r="341" spans="1:13" ht="12.75" customHeight="1"/>
    <row r="342" spans="1:13" ht="12.75" customHeight="1"/>
    <row r="343" spans="1:13" ht="12.75" customHeight="1"/>
    <row r="344" spans="1:13" ht="12.75" customHeight="1"/>
    <row r="345" spans="1:13" ht="12.75" customHeight="1"/>
    <row r="346" spans="1:13" ht="12.75" customHeight="1"/>
    <row r="347" spans="1:13" ht="12.75" customHeight="1"/>
    <row r="348" spans="1:13" ht="12.75" customHeight="1"/>
    <row r="349" spans="1:13" ht="12.75" customHeight="1"/>
    <row r="350" spans="1:13" ht="12.75" customHeight="1"/>
    <row r="351" spans="1:13" ht="12.75" customHeight="1"/>
    <row r="352" spans="1:13" ht="12.75" customHeight="1"/>
    <row r="353" spans="1:13" ht="12.75" customHeight="1"/>
    <row r="354" spans="1:13" ht="12.75" customHeight="1"/>
    <row r="355" spans="1:13" ht="12.75" customHeight="1">
      <c r="A355" s="80" t="s">
        <v>32</v>
      </c>
      <c r="B355" s="9"/>
      <c r="C355" s="10"/>
      <c r="D355" s="11"/>
      <c r="E355" s="40"/>
      <c r="F355" s="40"/>
      <c r="G355" s="9"/>
      <c r="H355" s="9"/>
      <c r="I355" s="9"/>
      <c r="J355" s="9"/>
      <c r="K355" s="40"/>
      <c r="L355" s="40"/>
      <c r="M355" s="12" t="s">
        <v>33</v>
      </c>
    </row>
    <row r="356" spans="1:13" ht="12.75" customHeight="1">
      <c r="A356" s="79" t="s">
        <v>0</v>
      </c>
      <c r="B356" s="14"/>
      <c r="C356" s="15"/>
      <c r="D356" s="7"/>
      <c r="E356" s="39"/>
      <c r="F356" s="39" t="s">
        <v>1</v>
      </c>
      <c r="G356" s="14"/>
      <c r="H356" s="14"/>
      <c r="I356" s="14"/>
      <c r="J356" s="14"/>
      <c r="K356" s="39"/>
      <c r="L356" s="39" t="s">
        <v>94</v>
      </c>
      <c r="M356" s="14"/>
    </row>
    <row r="357" spans="1:13">
      <c r="A357" s="80" t="s">
        <v>2</v>
      </c>
      <c r="B357" s="9"/>
      <c r="C357" s="9"/>
      <c r="D357" s="9"/>
      <c r="E357" s="40"/>
      <c r="F357" s="87" t="s">
        <v>3</v>
      </c>
      <c r="G357" s="87"/>
      <c r="H357" s="87"/>
      <c r="I357" s="87"/>
      <c r="J357" s="9" t="s">
        <v>4</v>
      </c>
      <c r="K357" s="40"/>
      <c r="L357" s="40"/>
      <c r="M357" s="9"/>
    </row>
    <row r="358" spans="1:13">
      <c r="A358" s="81"/>
      <c r="B358" s="1"/>
      <c r="C358" s="1"/>
      <c r="D358" s="1"/>
      <c r="E358" s="41"/>
      <c r="F358" s="88"/>
      <c r="G358" s="88"/>
      <c r="H358" s="88"/>
      <c r="I358" s="88"/>
      <c r="J358" s="15" t="s">
        <v>40</v>
      </c>
      <c r="K358" s="41" t="s">
        <v>5</v>
      </c>
      <c r="L358" s="41"/>
      <c r="M358" s="1"/>
    </row>
    <row r="359" spans="1:13">
      <c r="A359" s="81" t="s">
        <v>54</v>
      </c>
      <c r="B359" s="1"/>
      <c r="C359" s="77"/>
      <c r="D359" s="2"/>
      <c r="E359" s="41"/>
      <c r="F359" s="88"/>
      <c r="G359" s="88"/>
      <c r="H359" s="88"/>
      <c r="I359" s="88"/>
      <c r="J359" s="14"/>
      <c r="K359" s="41" t="s">
        <v>6</v>
      </c>
      <c r="L359" s="41"/>
      <c r="M359" s="1"/>
    </row>
    <row r="360" spans="1:13">
      <c r="A360" s="81"/>
      <c r="B360" s="1"/>
      <c r="C360" s="77"/>
      <c r="D360" s="2"/>
      <c r="E360" s="41"/>
      <c r="F360" s="88"/>
      <c r="G360" s="88"/>
      <c r="H360" s="88"/>
      <c r="I360" s="88"/>
      <c r="J360" s="15"/>
      <c r="K360" s="41" t="s">
        <v>55</v>
      </c>
      <c r="L360" s="41"/>
      <c r="M360" s="1"/>
    </row>
    <row r="361" spans="1:13">
      <c r="A361" s="79" t="s">
        <v>53</v>
      </c>
      <c r="B361" s="14"/>
      <c r="C361" s="15"/>
      <c r="D361" s="7"/>
      <c r="E361" s="39"/>
      <c r="F361" s="89"/>
      <c r="G361" s="89"/>
      <c r="H361" s="89"/>
      <c r="I361" s="89"/>
      <c r="J361" s="3" t="s">
        <v>158</v>
      </c>
      <c r="K361" s="39"/>
      <c r="L361" s="39"/>
      <c r="M361" s="14"/>
    </row>
    <row r="362" spans="1:13" ht="12.75" customHeight="1">
      <c r="A362" s="80"/>
      <c r="B362" s="9"/>
      <c r="C362" s="10"/>
      <c r="D362" s="11"/>
      <c r="E362" s="40"/>
      <c r="F362" s="42"/>
      <c r="G362" s="4"/>
      <c r="H362" s="4"/>
      <c r="I362" s="4"/>
      <c r="J362" s="9"/>
      <c r="K362" s="40"/>
      <c r="L362" s="40"/>
      <c r="M362" s="9"/>
    </row>
    <row r="363" spans="1:13" ht="12.75" customHeight="1">
      <c r="A363" s="82" t="s">
        <v>7</v>
      </c>
      <c r="B363" s="5" t="s">
        <v>8</v>
      </c>
      <c r="C363" s="5" t="s">
        <v>9</v>
      </c>
      <c r="D363" s="5" t="s">
        <v>10</v>
      </c>
      <c r="E363" s="43" t="s">
        <v>11</v>
      </c>
      <c r="F363" s="43" t="s">
        <v>12</v>
      </c>
      <c r="G363" s="5" t="s">
        <v>13</v>
      </c>
      <c r="H363" s="5" t="s">
        <v>14</v>
      </c>
      <c r="I363" s="5" t="s">
        <v>15</v>
      </c>
      <c r="J363" s="5" t="s">
        <v>16</v>
      </c>
      <c r="K363" s="43" t="s">
        <v>17</v>
      </c>
      <c r="L363" s="43" t="s">
        <v>18</v>
      </c>
      <c r="M363" s="5" t="s">
        <v>19</v>
      </c>
    </row>
    <row r="364" spans="1:13" ht="12.75" customHeight="1">
      <c r="B364" s="77"/>
      <c r="D364" s="17"/>
      <c r="E364" s="44"/>
      <c r="F364" s="44"/>
      <c r="G364" s="16"/>
      <c r="H364" s="16"/>
      <c r="I364" s="16"/>
      <c r="J364" s="16"/>
      <c r="K364" s="44"/>
      <c r="L364" s="44"/>
      <c r="M364" s="16"/>
    </row>
    <row r="365" spans="1:13" ht="12.75" customHeight="1">
      <c r="B365" s="16"/>
      <c r="E365" s="90" t="s">
        <v>37</v>
      </c>
      <c r="F365" s="90"/>
      <c r="G365" s="90"/>
      <c r="H365" s="90" t="s">
        <v>38</v>
      </c>
      <c r="I365" s="90"/>
      <c r="J365" s="90"/>
      <c r="K365" s="90" t="s">
        <v>39</v>
      </c>
      <c r="L365" s="90"/>
      <c r="M365" s="90"/>
    </row>
    <row r="366" spans="1:13" ht="12.75" customHeight="1">
      <c r="B366" s="16"/>
      <c r="E366" s="45" t="s">
        <v>23</v>
      </c>
      <c r="F366" s="45"/>
      <c r="G366" s="6"/>
      <c r="H366" s="6" t="s">
        <v>24</v>
      </c>
      <c r="I366" s="6"/>
      <c r="J366" s="6"/>
      <c r="K366" s="45" t="s">
        <v>24</v>
      </c>
      <c r="L366" s="45"/>
      <c r="M366" s="6"/>
    </row>
    <row r="367" spans="1:13" ht="28.5" customHeight="1">
      <c r="A367" s="84" t="s">
        <v>25</v>
      </c>
      <c r="B367" s="15" t="s">
        <v>26</v>
      </c>
      <c r="C367" s="15" t="s">
        <v>27</v>
      </c>
      <c r="D367" s="7" t="s">
        <v>28</v>
      </c>
      <c r="E367" s="46" t="s">
        <v>29</v>
      </c>
      <c r="F367" s="47" t="s">
        <v>30</v>
      </c>
      <c r="G367" s="15" t="s">
        <v>31</v>
      </c>
      <c r="H367" s="15" t="s">
        <v>29</v>
      </c>
      <c r="I367" s="8" t="s">
        <v>30</v>
      </c>
      <c r="J367" s="15" t="s">
        <v>31</v>
      </c>
      <c r="K367" s="46" t="s">
        <v>29</v>
      </c>
      <c r="L367" s="47" t="s">
        <v>30</v>
      </c>
      <c r="M367" s="15" t="s">
        <v>31</v>
      </c>
    </row>
    <row r="368" spans="1:13" ht="12.75" customHeight="1">
      <c r="A368" s="85">
        <v>1</v>
      </c>
      <c r="B368" s="16" t="s">
        <v>42</v>
      </c>
      <c r="C368" s="16" t="s">
        <v>50</v>
      </c>
      <c r="D368" s="29">
        <v>40878</v>
      </c>
      <c r="E368" s="44">
        <f>E940</f>
        <v>0</v>
      </c>
      <c r="F368" s="44">
        <f>F940</f>
        <v>0</v>
      </c>
      <c r="G368" s="13">
        <f t="shared" ref="G368:G380" si="72">IF(E368=0,0,F368*1000/E368)</f>
        <v>0</v>
      </c>
      <c r="H368" s="17">
        <f>H940</f>
        <v>0</v>
      </c>
      <c r="I368" s="17">
        <f>I940</f>
        <v>0</v>
      </c>
      <c r="J368" s="13">
        <f t="shared" ref="J368:J380" si="73">IF(H368=0,0,I368*1000/H368)</f>
        <v>0</v>
      </c>
      <c r="K368" s="44">
        <f>K940</f>
        <v>0</v>
      </c>
      <c r="L368" s="44">
        <f>L940</f>
        <v>0</v>
      </c>
      <c r="M368" s="13">
        <f t="shared" ref="M368:M380" si="74">IF(K368=0,0,L368*1000/K368)</f>
        <v>0</v>
      </c>
    </row>
    <row r="369" spans="1:13" ht="12.75" customHeight="1">
      <c r="A369" s="85">
        <v>2</v>
      </c>
      <c r="B369" s="16" t="s">
        <v>42</v>
      </c>
      <c r="C369" s="16" t="s">
        <v>50</v>
      </c>
      <c r="D369" s="29">
        <v>40909</v>
      </c>
      <c r="E369" s="44">
        <v>0</v>
      </c>
      <c r="F369" s="44">
        <v>0</v>
      </c>
      <c r="G369" s="13">
        <f t="shared" si="72"/>
        <v>0</v>
      </c>
      <c r="H369" s="17">
        <v>0</v>
      </c>
      <c r="I369" s="17">
        <v>0</v>
      </c>
      <c r="J369" s="13">
        <f t="shared" si="73"/>
        <v>0</v>
      </c>
      <c r="K369" s="44">
        <v>0</v>
      </c>
      <c r="L369" s="44">
        <v>0</v>
      </c>
      <c r="M369" s="13">
        <f t="shared" si="74"/>
        <v>0</v>
      </c>
    </row>
    <row r="370" spans="1:13" ht="12.75" customHeight="1">
      <c r="A370" s="85">
        <v>3</v>
      </c>
      <c r="B370" s="16" t="s">
        <v>42</v>
      </c>
      <c r="C370" s="16" t="s">
        <v>50</v>
      </c>
      <c r="D370" s="29">
        <v>40940</v>
      </c>
      <c r="E370" s="44">
        <v>0</v>
      </c>
      <c r="F370" s="44">
        <v>0</v>
      </c>
      <c r="G370" s="13">
        <f t="shared" si="72"/>
        <v>0</v>
      </c>
      <c r="H370" s="17">
        <v>0</v>
      </c>
      <c r="I370" s="17">
        <v>0</v>
      </c>
      <c r="J370" s="13">
        <f t="shared" si="73"/>
        <v>0</v>
      </c>
      <c r="K370" s="44">
        <v>0</v>
      </c>
      <c r="L370" s="44">
        <v>0</v>
      </c>
      <c r="M370" s="13">
        <f t="shared" si="74"/>
        <v>0</v>
      </c>
    </row>
    <row r="371" spans="1:13" ht="12.75" customHeight="1">
      <c r="A371" s="85">
        <v>4</v>
      </c>
      <c r="B371" s="16" t="s">
        <v>42</v>
      </c>
      <c r="C371" s="16" t="s">
        <v>50</v>
      </c>
      <c r="D371" s="29">
        <v>40969</v>
      </c>
      <c r="E371" s="44">
        <v>0</v>
      </c>
      <c r="F371" s="44">
        <v>0</v>
      </c>
      <c r="G371" s="13">
        <f t="shared" si="72"/>
        <v>0</v>
      </c>
      <c r="H371" s="17">
        <v>0</v>
      </c>
      <c r="I371" s="17">
        <v>0</v>
      </c>
      <c r="J371" s="13">
        <f t="shared" si="73"/>
        <v>0</v>
      </c>
      <c r="K371" s="44">
        <v>0</v>
      </c>
      <c r="L371" s="44">
        <v>0</v>
      </c>
      <c r="M371" s="13">
        <f t="shared" si="74"/>
        <v>0</v>
      </c>
    </row>
    <row r="372" spans="1:13" ht="12.75" customHeight="1">
      <c r="A372" s="85">
        <v>5</v>
      </c>
      <c r="B372" s="16" t="s">
        <v>42</v>
      </c>
      <c r="C372" s="16" t="s">
        <v>50</v>
      </c>
      <c r="D372" s="29">
        <v>41000</v>
      </c>
      <c r="E372" s="44">
        <v>0</v>
      </c>
      <c r="F372" s="44">
        <v>0</v>
      </c>
      <c r="G372" s="13">
        <f t="shared" si="72"/>
        <v>0</v>
      </c>
      <c r="H372" s="17">
        <v>0</v>
      </c>
      <c r="I372" s="17">
        <v>0</v>
      </c>
      <c r="J372" s="13">
        <f t="shared" si="73"/>
        <v>0</v>
      </c>
      <c r="K372" s="44">
        <v>0</v>
      </c>
      <c r="L372" s="44">
        <v>0</v>
      </c>
      <c r="M372" s="13">
        <f t="shared" si="74"/>
        <v>0</v>
      </c>
    </row>
    <row r="373" spans="1:13" ht="12.75" customHeight="1">
      <c r="A373" s="85">
        <v>6</v>
      </c>
      <c r="B373" s="16" t="s">
        <v>42</v>
      </c>
      <c r="C373" s="16" t="s">
        <v>50</v>
      </c>
      <c r="D373" s="29">
        <v>41030</v>
      </c>
      <c r="E373" s="44">
        <v>0</v>
      </c>
      <c r="F373" s="44">
        <v>0</v>
      </c>
      <c r="G373" s="13">
        <f t="shared" si="72"/>
        <v>0</v>
      </c>
      <c r="H373" s="17">
        <v>0</v>
      </c>
      <c r="I373" s="17">
        <v>0</v>
      </c>
      <c r="J373" s="13">
        <f t="shared" si="73"/>
        <v>0</v>
      </c>
      <c r="K373" s="44">
        <v>0</v>
      </c>
      <c r="L373" s="44">
        <v>0</v>
      </c>
      <c r="M373" s="13">
        <f t="shared" si="74"/>
        <v>0</v>
      </c>
    </row>
    <row r="374" spans="1:13" ht="12.75" customHeight="1">
      <c r="A374" s="85">
        <v>7</v>
      </c>
      <c r="B374" s="16" t="s">
        <v>42</v>
      </c>
      <c r="C374" s="16" t="s">
        <v>50</v>
      </c>
      <c r="D374" s="29">
        <v>41061</v>
      </c>
      <c r="E374" s="44">
        <v>0</v>
      </c>
      <c r="F374" s="44">
        <v>0</v>
      </c>
      <c r="G374" s="13">
        <f t="shared" si="72"/>
        <v>0</v>
      </c>
      <c r="H374" s="17">
        <v>0</v>
      </c>
      <c r="I374" s="17">
        <v>0</v>
      </c>
      <c r="J374" s="13">
        <f t="shared" si="73"/>
        <v>0</v>
      </c>
      <c r="K374" s="44">
        <v>0</v>
      </c>
      <c r="L374" s="44">
        <v>0</v>
      </c>
      <c r="M374" s="13">
        <f t="shared" si="74"/>
        <v>0</v>
      </c>
    </row>
    <row r="375" spans="1:13" ht="12.75" customHeight="1">
      <c r="A375" s="85">
        <v>8</v>
      </c>
      <c r="B375" s="16" t="s">
        <v>42</v>
      </c>
      <c r="C375" s="16" t="s">
        <v>50</v>
      </c>
      <c r="D375" s="29">
        <v>41091</v>
      </c>
      <c r="E375" s="44">
        <v>0</v>
      </c>
      <c r="F375" s="44">
        <v>0</v>
      </c>
      <c r="G375" s="13">
        <f t="shared" si="72"/>
        <v>0</v>
      </c>
      <c r="H375" s="17">
        <v>0</v>
      </c>
      <c r="I375" s="17">
        <v>0</v>
      </c>
      <c r="J375" s="13">
        <f t="shared" si="73"/>
        <v>0</v>
      </c>
      <c r="K375" s="44">
        <v>0</v>
      </c>
      <c r="L375" s="44">
        <v>0</v>
      </c>
      <c r="M375" s="13">
        <f t="shared" si="74"/>
        <v>0</v>
      </c>
    </row>
    <row r="376" spans="1:13" ht="12.75" customHeight="1">
      <c r="A376" s="85">
        <v>9</v>
      </c>
      <c r="B376" s="16" t="s">
        <v>42</v>
      </c>
      <c r="C376" s="16" t="s">
        <v>50</v>
      </c>
      <c r="D376" s="29">
        <v>41122</v>
      </c>
      <c r="E376" s="44">
        <v>0</v>
      </c>
      <c r="F376" s="44">
        <v>0</v>
      </c>
      <c r="G376" s="13">
        <f t="shared" si="72"/>
        <v>0</v>
      </c>
      <c r="H376" s="17">
        <v>0</v>
      </c>
      <c r="I376" s="17">
        <v>0</v>
      </c>
      <c r="J376" s="13">
        <f t="shared" si="73"/>
        <v>0</v>
      </c>
      <c r="K376" s="44">
        <v>0</v>
      </c>
      <c r="L376" s="44">
        <v>0</v>
      </c>
      <c r="M376" s="13">
        <f t="shared" si="74"/>
        <v>0</v>
      </c>
    </row>
    <row r="377" spans="1:13" ht="12.75" customHeight="1">
      <c r="A377" s="85">
        <v>10</v>
      </c>
      <c r="B377" s="16" t="s">
        <v>42</v>
      </c>
      <c r="C377" s="16" t="s">
        <v>50</v>
      </c>
      <c r="D377" s="29">
        <v>41153</v>
      </c>
      <c r="E377" s="44">
        <v>0</v>
      </c>
      <c r="F377" s="44">
        <v>0</v>
      </c>
      <c r="G377" s="13">
        <f t="shared" si="72"/>
        <v>0</v>
      </c>
      <c r="H377" s="17">
        <v>0</v>
      </c>
      <c r="I377" s="17">
        <v>0</v>
      </c>
      <c r="J377" s="13">
        <f t="shared" si="73"/>
        <v>0</v>
      </c>
      <c r="K377" s="44">
        <v>0</v>
      </c>
      <c r="L377" s="44">
        <v>0</v>
      </c>
      <c r="M377" s="13">
        <f t="shared" si="74"/>
        <v>0</v>
      </c>
    </row>
    <row r="378" spans="1:13" ht="12.75" customHeight="1">
      <c r="A378" s="85">
        <v>11</v>
      </c>
      <c r="B378" s="16" t="s">
        <v>42</v>
      </c>
      <c r="C378" s="16" t="s">
        <v>50</v>
      </c>
      <c r="D378" s="29">
        <v>41183</v>
      </c>
      <c r="E378" s="44">
        <v>0</v>
      </c>
      <c r="F378" s="44">
        <v>0</v>
      </c>
      <c r="G378" s="13">
        <f t="shared" si="72"/>
        <v>0</v>
      </c>
      <c r="H378" s="17">
        <v>0</v>
      </c>
      <c r="I378" s="17">
        <v>0</v>
      </c>
      <c r="J378" s="13">
        <f t="shared" si="73"/>
        <v>0</v>
      </c>
      <c r="K378" s="44">
        <v>0</v>
      </c>
      <c r="L378" s="44">
        <v>0</v>
      </c>
      <c r="M378" s="13">
        <f t="shared" si="74"/>
        <v>0</v>
      </c>
    </row>
    <row r="379" spans="1:13" ht="12.75" customHeight="1">
      <c r="A379" s="85">
        <v>12</v>
      </c>
      <c r="B379" s="16" t="s">
        <v>42</v>
      </c>
      <c r="C379" s="16" t="s">
        <v>50</v>
      </c>
      <c r="D379" s="29">
        <v>41214</v>
      </c>
      <c r="E379" s="44">
        <v>0</v>
      </c>
      <c r="F379" s="44">
        <v>0</v>
      </c>
      <c r="G379" s="13">
        <f t="shared" si="72"/>
        <v>0</v>
      </c>
      <c r="H379" s="17">
        <v>0</v>
      </c>
      <c r="I379" s="17">
        <v>0</v>
      </c>
      <c r="J379" s="13">
        <f t="shared" si="73"/>
        <v>0</v>
      </c>
      <c r="K379" s="44">
        <v>0</v>
      </c>
      <c r="L379" s="44">
        <v>0</v>
      </c>
      <c r="M379" s="13">
        <f t="shared" si="74"/>
        <v>0</v>
      </c>
    </row>
    <row r="380" spans="1:13" ht="12.75" customHeight="1">
      <c r="A380" s="85">
        <v>13</v>
      </c>
      <c r="B380" s="16" t="s">
        <v>42</v>
      </c>
      <c r="C380" s="16" t="s">
        <v>50</v>
      </c>
      <c r="D380" s="29">
        <v>41244</v>
      </c>
      <c r="E380" s="44">
        <v>0</v>
      </c>
      <c r="F380" s="44">
        <v>0</v>
      </c>
      <c r="G380" s="13">
        <f t="shared" si="72"/>
        <v>0</v>
      </c>
      <c r="H380" s="17">
        <v>0</v>
      </c>
      <c r="I380" s="17">
        <v>0</v>
      </c>
      <c r="J380" s="13">
        <f t="shared" si="73"/>
        <v>0</v>
      </c>
      <c r="K380" s="44">
        <v>0</v>
      </c>
      <c r="L380" s="44">
        <v>0</v>
      </c>
      <c r="M380" s="13">
        <f t="shared" si="74"/>
        <v>0</v>
      </c>
    </row>
    <row r="381" spans="1:13" ht="12.75" customHeight="1"/>
    <row r="382" spans="1:13" ht="12.75" customHeight="1">
      <c r="A382" s="85">
        <v>14</v>
      </c>
      <c r="B382" s="16" t="s">
        <v>44</v>
      </c>
      <c r="C382" s="16"/>
      <c r="D382" s="29"/>
      <c r="E382" s="44"/>
      <c r="F382" s="44"/>
      <c r="G382" s="13"/>
      <c r="H382" s="17"/>
      <c r="I382" s="17"/>
      <c r="J382" s="13"/>
      <c r="K382" s="44">
        <f>ROUND(SUM(K368:K380),0)</f>
        <v>0</v>
      </c>
      <c r="L382" s="44">
        <f>ROUND(SUM(L368:L380),0)</f>
        <v>0</v>
      </c>
      <c r="M382" s="13"/>
    </row>
    <row r="383" spans="1:13" ht="12.75" customHeight="1"/>
    <row r="384" spans="1:13" ht="12.75" customHeight="1">
      <c r="A384" s="85">
        <v>15</v>
      </c>
      <c r="B384" s="16" t="s">
        <v>42</v>
      </c>
      <c r="C384" s="16" t="s">
        <v>50</v>
      </c>
      <c r="D384" s="29" t="s">
        <v>36</v>
      </c>
      <c r="K384" s="49">
        <f>ROUND(AVERAGE(K368:K380),0)</f>
        <v>0</v>
      </c>
      <c r="L384" s="49">
        <f>ROUND(AVERAGE(L368:L380),0)</f>
        <v>0</v>
      </c>
      <c r="M384" s="13">
        <f>ROUND(IF(K384=0,0,L384*1000/K384),2)</f>
        <v>0</v>
      </c>
    </row>
    <row r="385" spans="1:13" ht="12.75" customHeight="1"/>
    <row r="386" spans="1:13" ht="12.75" customHeight="1"/>
    <row r="387" spans="1:13" ht="12.75" customHeight="1"/>
    <row r="388" spans="1:13" ht="12.75" customHeight="1"/>
    <row r="389" spans="1:13" ht="12.75" customHeight="1"/>
    <row r="390" spans="1:13" ht="12.75" customHeight="1"/>
    <row r="391" spans="1:13" ht="12.75" customHeight="1"/>
    <row r="392" spans="1:13" ht="12.75" customHeight="1"/>
    <row r="393" spans="1:13" ht="12.75" customHeight="1"/>
    <row r="394" spans="1:13" ht="12.75" customHeight="1"/>
    <row r="395" spans="1:13" ht="13.5" customHeight="1">
      <c r="A395" s="80" t="s">
        <v>32</v>
      </c>
      <c r="B395" s="9"/>
      <c r="C395" s="10"/>
      <c r="D395" s="11"/>
      <c r="E395" s="40"/>
      <c r="F395" s="40"/>
      <c r="G395" s="9"/>
      <c r="H395" s="9"/>
      <c r="I395" s="9"/>
      <c r="J395" s="9"/>
      <c r="K395" s="40"/>
      <c r="L395" s="40"/>
      <c r="M395" s="12" t="s">
        <v>33</v>
      </c>
    </row>
    <row r="396" spans="1:13" ht="12.75" customHeight="1">
      <c r="A396" s="79" t="s">
        <v>0</v>
      </c>
      <c r="B396" s="14"/>
      <c r="C396" s="15"/>
      <c r="D396" s="7"/>
      <c r="E396" s="39"/>
      <c r="F396" s="39" t="s">
        <v>1</v>
      </c>
      <c r="G396" s="14"/>
      <c r="H396" s="14"/>
      <c r="I396" s="14"/>
      <c r="J396" s="14"/>
      <c r="K396" s="39"/>
      <c r="L396" s="39" t="s">
        <v>95</v>
      </c>
      <c r="M396" s="14"/>
    </row>
    <row r="397" spans="1:13">
      <c r="A397" s="80" t="s">
        <v>2</v>
      </c>
      <c r="B397" s="9"/>
      <c r="C397" s="9"/>
      <c r="D397" s="9"/>
      <c r="E397" s="40"/>
      <c r="F397" s="87" t="s">
        <v>3</v>
      </c>
      <c r="G397" s="87"/>
      <c r="H397" s="87"/>
      <c r="I397" s="87"/>
      <c r="J397" s="9" t="s">
        <v>4</v>
      </c>
      <c r="K397" s="40"/>
      <c r="L397" s="40"/>
      <c r="M397" s="9"/>
    </row>
    <row r="398" spans="1:13">
      <c r="A398" s="81"/>
      <c r="B398" s="1"/>
      <c r="C398" s="1"/>
      <c r="D398" s="1"/>
      <c r="E398" s="41"/>
      <c r="F398" s="88"/>
      <c r="G398" s="88"/>
      <c r="H398" s="88"/>
      <c r="I398" s="88"/>
      <c r="J398" s="15" t="s">
        <v>40</v>
      </c>
      <c r="K398" s="41" t="s">
        <v>5</v>
      </c>
      <c r="L398" s="41"/>
      <c r="M398" s="1"/>
    </row>
    <row r="399" spans="1:13">
      <c r="A399" s="81" t="s">
        <v>54</v>
      </c>
      <c r="B399" s="1"/>
      <c r="C399" s="77"/>
      <c r="D399" s="2"/>
      <c r="E399" s="41"/>
      <c r="F399" s="88"/>
      <c r="G399" s="88"/>
      <c r="H399" s="88"/>
      <c r="I399" s="88"/>
      <c r="J399" s="14"/>
      <c r="K399" s="41" t="s">
        <v>6</v>
      </c>
      <c r="L399" s="41"/>
      <c r="M399" s="1"/>
    </row>
    <row r="400" spans="1:13">
      <c r="A400" s="81"/>
      <c r="B400" s="1"/>
      <c r="C400" s="77"/>
      <c r="D400" s="2"/>
      <c r="E400" s="41"/>
      <c r="F400" s="88"/>
      <c r="G400" s="88"/>
      <c r="H400" s="88"/>
      <c r="I400" s="88"/>
      <c r="J400" s="15"/>
      <c r="K400" s="41" t="s">
        <v>55</v>
      </c>
      <c r="L400" s="41"/>
      <c r="M400" s="1"/>
    </row>
    <row r="401" spans="1:13">
      <c r="A401" s="79" t="s">
        <v>53</v>
      </c>
      <c r="B401" s="14"/>
      <c r="C401" s="15"/>
      <c r="D401" s="7"/>
      <c r="E401" s="39"/>
      <c r="F401" s="89"/>
      <c r="G401" s="89"/>
      <c r="H401" s="89"/>
      <c r="I401" s="89"/>
      <c r="J401" s="3" t="s">
        <v>158</v>
      </c>
      <c r="K401" s="39"/>
      <c r="L401" s="39"/>
      <c r="M401" s="14"/>
    </row>
    <row r="402" spans="1:13" ht="12.75" customHeight="1">
      <c r="A402" s="80"/>
      <c r="B402" s="9"/>
      <c r="C402" s="10"/>
      <c r="D402" s="11"/>
      <c r="E402" s="40"/>
      <c r="F402" s="42"/>
      <c r="G402" s="4"/>
      <c r="H402" s="4"/>
      <c r="I402" s="4"/>
      <c r="J402" s="9"/>
      <c r="K402" s="40"/>
      <c r="L402" s="40"/>
      <c r="M402" s="9"/>
    </row>
    <row r="403" spans="1:13" ht="12.75" customHeight="1">
      <c r="A403" s="82" t="s">
        <v>7</v>
      </c>
      <c r="B403" s="5" t="s">
        <v>8</v>
      </c>
      <c r="C403" s="5" t="s">
        <v>9</v>
      </c>
      <c r="D403" s="5" t="s">
        <v>10</v>
      </c>
      <c r="E403" s="43" t="s">
        <v>11</v>
      </c>
      <c r="F403" s="43" t="s">
        <v>12</v>
      </c>
      <c r="G403" s="5" t="s">
        <v>13</v>
      </c>
      <c r="H403" s="5" t="s">
        <v>14</v>
      </c>
      <c r="I403" s="5" t="s">
        <v>15</v>
      </c>
      <c r="J403" s="5" t="s">
        <v>16</v>
      </c>
      <c r="K403" s="43" t="s">
        <v>17</v>
      </c>
      <c r="L403" s="43" t="s">
        <v>18</v>
      </c>
      <c r="M403" s="5" t="s">
        <v>19</v>
      </c>
    </row>
    <row r="404" spans="1:13" ht="12.75" customHeight="1">
      <c r="B404" s="77"/>
      <c r="D404" s="17"/>
      <c r="E404" s="44"/>
      <c r="F404" s="44"/>
      <c r="G404" s="16"/>
      <c r="H404" s="16"/>
      <c r="I404" s="16"/>
      <c r="J404" s="16"/>
      <c r="K404" s="44"/>
      <c r="L404" s="44"/>
      <c r="M404" s="16"/>
    </row>
    <row r="405" spans="1:13" ht="12.75" customHeight="1">
      <c r="B405" s="16"/>
      <c r="E405" s="90" t="s">
        <v>20</v>
      </c>
      <c r="F405" s="90"/>
      <c r="G405" s="90"/>
      <c r="H405" s="90" t="s">
        <v>21</v>
      </c>
      <c r="I405" s="90"/>
      <c r="J405" s="90"/>
      <c r="K405" s="90" t="s">
        <v>22</v>
      </c>
      <c r="L405" s="90"/>
      <c r="M405" s="90"/>
    </row>
    <row r="406" spans="1:13" ht="12.75" customHeight="1">
      <c r="B406" s="16"/>
      <c r="E406" s="45" t="s">
        <v>23</v>
      </c>
      <c r="F406" s="45"/>
      <c r="G406" s="6"/>
      <c r="H406" s="6" t="s">
        <v>24</v>
      </c>
      <c r="I406" s="6"/>
      <c r="J406" s="6"/>
      <c r="K406" s="45" t="s">
        <v>24</v>
      </c>
      <c r="L406" s="45"/>
      <c r="M406" s="6"/>
    </row>
    <row r="407" spans="1:13" ht="28.5" customHeight="1">
      <c r="A407" s="84" t="s">
        <v>25</v>
      </c>
      <c r="B407" s="15" t="s">
        <v>26</v>
      </c>
      <c r="C407" s="15" t="s">
        <v>27</v>
      </c>
      <c r="D407" s="7" t="s">
        <v>28</v>
      </c>
      <c r="E407" s="46" t="s">
        <v>29</v>
      </c>
      <c r="F407" s="47" t="s">
        <v>30</v>
      </c>
      <c r="G407" s="15" t="s">
        <v>31</v>
      </c>
      <c r="H407" s="15" t="s">
        <v>29</v>
      </c>
      <c r="I407" s="8" t="s">
        <v>30</v>
      </c>
      <c r="J407" s="15" t="s">
        <v>31</v>
      </c>
      <c r="K407" s="46" t="s">
        <v>29</v>
      </c>
      <c r="L407" s="47" t="s">
        <v>30</v>
      </c>
      <c r="M407" s="15" t="s">
        <v>31</v>
      </c>
    </row>
    <row r="408" spans="1:13" ht="12.75" customHeight="1">
      <c r="A408" s="85">
        <v>1</v>
      </c>
      <c r="B408" s="16" t="s">
        <v>43</v>
      </c>
      <c r="C408" s="16" t="s">
        <v>50</v>
      </c>
      <c r="D408" s="29">
        <v>40878</v>
      </c>
      <c r="E408" s="44">
        <f>E980</f>
        <v>2404</v>
      </c>
      <c r="F408" s="44">
        <f>F980</f>
        <v>228</v>
      </c>
      <c r="G408" s="13">
        <f t="shared" ref="G408:G420" si="75">IF(E408=0,0,F408*1000/E408)</f>
        <v>94.84193011647254</v>
      </c>
      <c r="H408" s="17">
        <f t="shared" ref="H408:I408" si="76">H980</f>
        <v>511</v>
      </c>
      <c r="I408" s="17">
        <f t="shared" si="76"/>
        <v>48</v>
      </c>
      <c r="J408" s="13">
        <f t="shared" ref="J408:J420" si="77">IF(H408=0,0,I408*1000/H408)</f>
        <v>93.933463796477497</v>
      </c>
      <c r="K408" s="44">
        <f>K980</f>
        <v>511</v>
      </c>
      <c r="L408" s="44">
        <f>L980</f>
        <v>48</v>
      </c>
      <c r="M408" s="13">
        <f t="shared" ref="M408:M420" si="78">IF(K408=0,0,L408*1000/K408)</f>
        <v>93.933463796477497</v>
      </c>
    </row>
    <row r="409" spans="1:13" ht="12.75" customHeight="1">
      <c r="A409" s="85">
        <v>2</v>
      </c>
      <c r="B409" s="16" t="s">
        <v>43</v>
      </c>
      <c r="C409" s="16" t="s">
        <v>50</v>
      </c>
      <c r="D409" s="29">
        <v>40909</v>
      </c>
      <c r="E409" s="44">
        <f>K448</f>
        <v>2404</v>
      </c>
      <c r="F409" s="44">
        <f t="shared" ref="F409:F420" si="79">L448</f>
        <v>228</v>
      </c>
      <c r="G409" s="13">
        <f t="shared" si="75"/>
        <v>94.84193011647254</v>
      </c>
      <c r="H409" s="17">
        <v>511</v>
      </c>
      <c r="I409" s="17">
        <v>51</v>
      </c>
      <c r="J409" s="13">
        <f t="shared" si="77"/>
        <v>99.804305283757344</v>
      </c>
      <c r="K409" s="44">
        <v>511</v>
      </c>
      <c r="L409" s="44">
        <v>49</v>
      </c>
      <c r="M409" s="13">
        <f t="shared" si="78"/>
        <v>95.890410958904113</v>
      </c>
    </row>
    <row r="410" spans="1:13" ht="12.75" customHeight="1">
      <c r="A410" s="85">
        <v>3</v>
      </c>
      <c r="B410" s="16" t="s">
        <v>43</v>
      </c>
      <c r="C410" s="16" t="s">
        <v>50</v>
      </c>
      <c r="D410" s="29">
        <v>40940</v>
      </c>
      <c r="E410" s="44">
        <f t="shared" ref="E410:E420" si="80">K449</f>
        <v>2404</v>
      </c>
      <c r="F410" s="44">
        <f t="shared" si="79"/>
        <v>230</v>
      </c>
      <c r="G410" s="13">
        <f t="shared" si="75"/>
        <v>95.673876871880196</v>
      </c>
      <c r="H410" s="17">
        <v>276</v>
      </c>
      <c r="I410" s="17">
        <v>27</v>
      </c>
      <c r="J410" s="13">
        <f t="shared" si="77"/>
        <v>97.826086956521735</v>
      </c>
      <c r="K410" s="44">
        <v>276</v>
      </c>
      <c r="L410" s="44">
        <v>26</v>
      </c>
      <c r="M410" s="13">
        <f t="shared" si="78"/>
        <v>94.20289855072464</v>
      </c>
    </row>
    <row r="411" spans="1:13" ht="12.75" customHeight="1">
      <c r="A411" s="85">
        <v>4</v>
      </c>
      <c r="B411" s="16" t="s">
        <v>43</v>
      </c>
      <c r="C411" s="16" t="s">
        <v>50</v>
      </c>
      <c r="D411" s="29">
        <v>40969</v>
      </c>
      <c r="E411" s="44">
        <f t="shared" si="80"/>
        <v>2404</v>
      </c>
      <c r="F411" s="44">
        <f t="shared" si="79"/>
        <v>231</v>
      </c>
      <c r="G411" s="13">
        <f t="shared" si="75"/>
        <v>96.089850249584032</v>
      </c>
      <c r="H411" s="17">
        <v>511</v>
      </c>
      <c r="I411" s="17">
        <v>51</v>
      </c>
      <c r="J411" s="13">
        <f t="shared" si="77"/>
        <v>99.804305283757344</v>
      </c>
      <c r="K411" s="44">
        <v>511</v>
      </c>
      <c r="L411" s="44">
        <v>49</v>
      </c>
      <c r="M411" s="13">
        <f t="shared" si="78"/>
        <v>95.890410958904113</v>
      </c>
    </row>
    <row r="412" spans="1:13" ht="12.75" customHeight="1">
      <c r="A412" s="85">
        <v>5</v>
      </c>
      <c r="B412" s="16" t="s">
        <v>43</v>
      </c>
      <c r="C412" s="16" t="s">
        <v>50</v>
      </c>
      <c r="D412" s="29">
        <v>41000</v>
      </c>
      <c r="E412" s="44">
        <f t="shared" si="80"/>
        <v>2404</v>
      </c>
      <c r="F412" s="44">
        <f t="shared" si="79"/>
        <v>233</v>
      </c>
      <c r="G412" s="13">
        <f t="shared" si="75"/>
        <v>96.921797004991674</v>
      </c>
      <c r="H412" s="17">
        <v>511</v>
      </c>
      <c r="I412" s="17">
        <v>51</v>
      </c>
      <c r="J412" s="13">
        <f t="shared" si="77"/>
        <v>99.804305283757344</v>
      </c>
      <c r="K412" s="44">
        <v>511</v>
      </c>
      <c r="L412" s="44">
        <v>50</v>
      </c>
      <c r="M412" s="13">
        <f t="shared" si="78"/>
        <v>97.847358121330728</v>
      </c>
    </row>
    <row r="413" spans="1:13" ht="12.75" customHeight="1">
      <c r="A413" s="85">
        <v>6</v>
      </c>
      <c r="B413" s="16" t="s">
        <v>43</v>
      </c>
      <c r="C413" s="16" t="s">
        <v>50</v>
      </c>
      <c r="D413" s="29">
        <v>41030</v>
      </c>
      <c r="E413" s="44">
        <f t="shared" si="80"/>
        <v>2404</v>
      </c>
      <c r="F413" s="44">
        <f t="shared" si="79"/>
        <v>234</v>
      </c>
      <c r="G413" s="13">
        <f t="shared" si="75"/>
        <v>97.33777038269551</v>
      </c>
      <c r="H413" s="17">
        <v>511</v>
      </c>
      <c r="I413" s="17">
        <v>51</v>
      </c>
      <c r="J413" s="13">
        <f t="shared" si="77"/>
        <v>99.804305283757344</v>
      </c>
      <c r="K413" s="44">
        <v>511</v>
      </c>
      <c r="L413" s="44">
        <v>50</v>
      </c>
      <c r="M413" s="13">
        <f t="shared" si="78"/>
        <v>97.847358121330728</v>
      </c>
    </row>
    <row r="414" spans="1:13" ht="12.75" customHeight="1">
      <c r="A414" s="85">
        <v>7</v>
      </c>
      <c r="B414" s="16" t="s">
        <v>43</v>
      </c>
      <c r="C414" s="16" t="s">
        <v>50</v>
      </c>
      <c r="D414" s="29">
        <v>41061</v>
      </c>
      <c r="E414" s="44">
        <f t="shared" si="80"/>
        <v>2404</v>
      </c>
      <c r="F414" s="44">
        <f t="shared" si="79"/>
        <v>235</v>
      </c>
      <c r="G414" s="13">
        <f t="shared" si="75"/>
        <v>97.753743760399331</v>
      </c>
      <c r="H414" s="17">
        <v>511</v>
      </c>
      <c r="I414" s="17">
        <v>51</v>
      </c>
      <c r="J414" s="13">
        <f t="shared" si="77"/>
        <v>99.804305283757344</v>
      </c>
      <c r="K414" s="44">
        <v>511</v>
      </c>
      <c r="L414" s="44">
        <v>50</v>
      </c>
      <c r="M414" s="13">
        <f t="shared" si="78"/>
        <v>97.847358121330728</v>
      </c>
    </row>
    <row r="415" spans="1:13" ht="12.75" customHeight="1">
      <c r="A415" s="85">
        <v>8</v>
      </c>
      <c r="B415" s="16" t="s">
        <v>43</v>
      </c>
      <c r="C415" s="16" t="s">
        <v>50</v>
      </c>
      <c r="D415" s="29">
        <v>41091</v>
      </c>
      <c r="E415" s="44">
        <f t="shared" si="80"/>
        <v>2404</v>
      </c>
      <c r="F415" s="44">
        <f t="shared" si="79"/>
        <v>236</v>
      </c>
      <c r="G415" s="13">
        <f t="shared" si="75"/>
        <v>98.169717138103167</v>
      </c>
      <c r="H415" s="17">
        <v>511</v>
      </c>
      <c r="I415" s="17">
        <v>50</v>
      </c>
      <c r="J415" s="13">
        <f t="shared" si="77"/>
        <v>97.847358121330728</v>
      </c>
      <c r="K415" s="44">
        <v>511</v>
      </c>
      <c r="L415" s="44">
        <v>50</v>
      </c>
      <c r="M415" s="13">
        <f t="shared" si="78"/>
        <v>97.847358121330728</v>
      </c>
    </row>
    <row r="416" spans="1:13" ht="12.75" customHeight="1">
      <c r="A416" s="85">
        <v>9</v>
      </c>
      <c r="B416" s="16" t="s">
        <v>43</v>
      </c>
      <c r="C416" s="16" t="s">
        <v>50</v>
      </c>
      <c r="D416" s="29">
        <v>41122</v>
      </c>
      <c r="E416" s="44">
        <f t="shared" si="80"/>
        <v>2404</v>
      </c>
      <c r="F416" s="44">
        <f t="shared" si="79"/>
        <v>236</v>
      </c>
      <c r="G416" s="13">
        <f t="shared" si="75"/>
        <v>98.169717138103167</v>
      </c>
      <c r="H416" s="17">
        <v>511</v>
      </c>
      <c r="I416" s="17">
        <v>51</v>
      </c>
      <c r="J416" s="13">
        <f t="shared" si="77"/>
        <v>99.804305283757344</v>
      </c>
      <c r="K416" s="44">
        <v>511</v>
      </c>
      <c r="L416" s="44">
        <v>50</v>
      </c>
      <c r="M416" s="13">
        <f t="shared" si="78"/>
        <v>97.847358121330728</v>
      </c>
    </row>
    <row r="417" spans="1:13" ht="12.75" customHeight="1">
      <c r="A417" s="85">
        <v>10</v>
      </c>
      <c r="B417" s="16" t="s">
        <v>43</v>
      </c>
      <c r="C417" s="16" t="s">
        <v>50</v>
      </c>
      <c r="D417" s="29">
        <v>41153</v>
      </c>
      <c r="E417" s="44">
        <f t="shared" si="80"/>
        <v>2404</v>
      </c>
      <c r="F417" s="44">
        <f t="shared" si="79"/>
        <v>237</v>
      </c>
      <c r="G417" s="13">
        <f t="shared" si="75"/>
        <v>98.585690515806988</v>
      </c>
      <c r="H417" s="17">
        <v>511</v>
      </c>
      <c r="I417" s="17">
        <v>51</v>
      </c>
      <c r="J417" s="13">
        <f t="shared" si="77"/>
        <v>99.804305283757344</v>
      </c>
      <c r="K417" s="44">
        <v>511</v>
      </c>
      <c r="L417" s="44">
        <v>50</v>
      </c>
      <c r="M417" s="13">
        <f t="shared" si="78"/>
        <v>97.847358121330728</v>
      </c>
    </row>
    <row r="418" spans="1:13" ht="12.75" customHeight="1">
      <c r="A418" s="85">
        <v>11</v>
      </c>
      <c r="B418" s="16" t="s">
        <v>43</v>
      </c>
      <c r="C418" s="16" t="s">
        <v>50</v>
      </c>
      <c r="D418" s="29">
        <v>41183</v>
      </c>
      <c r="E418" s="44">
        <f t="shared" si="80"/>
        <v>2404</v>
      </c>
      <c r="F418" s="44">
        <f t="shared" si="79"/>
        <v>238</v>
      </c>
      <c r="G418" s="13">
        <f t="shared" si="75"/>
        <v>99.001663893510809</v>
      </c>
      <c r="H418" s="17">
        <v>511</v>
      </c>
      <c r="I418" s="17">
        <v>51</v>
      </c>
      <c r="J418" s="13">
        <f t="shared" si="77"/>
        <v>99.804305283757344</v>
      </c>
      <c r="K418" s="44">
        <v>511</v>
      </c>
      <c r="L418" s="44">
        <v>51</v>
      </c>
      <c r="M418" s="13">
        <f t="shared" si="78"/>
        <v>99.804305283757344</v>
      </c>
    </row>
    <row r="419" spans="1:13" ht="12.75" customHeight="1">
      <c r="A419" s="85">
        <v>12</v>
      </c>
      <c r="B419" s="16" t="s">
        <v>43</v>
      </c>
      <c r="C419" s="16" t="s">
        <v>50</v>
      </c>
      <c r="D419" s="29">
        <v>41214</v>
      </c>
      <c r="E419" s="44">
        <f t="shared" si="80"/>
        <v>2404</v>
      </c>
      <c r="F419" s="44">
        <f t="shared" si="79"/>
        <v>238</v>
      </c>
      <c r="G419" s="13">
        <f t="shared" si="75"/>
        <v>99.001663893510809</v>
      </c>
      <c r="H419" s="17">
        <v>511</v>
      </c>
      <c r="I419" s="17">
        <v>51</v>
      </c>
      <c r="J419" s="13">
        <f t="shared" si="77"/>
        <v>99.804305283757344</v>
      </c>
      <c r="K419" s="44">
        <v>511</v>
      </c>
      <c r="L419" s="44">
        <v>51</v>
      </c>
      <c r="M419" s="13">
        <f t="shared" si="78"/>
        <v>99.804305283757344</v>
      </c>
    </row>
    <row r="420" spans="1:13" ht="12.75" customHeight="1">
      <c r="A420" s="85">
        <v>13</v>
      </c>
      <c r="B420" s="16" t="s">
        <v>43</v>
      </c>
      <c r="C420" s="16" t="s">
        <v>50</v>
      </c>
      <c r="D420" s="29">
        <v>41244</v>
      </c>
      <c r="E420" s="44">
        <f t="shared" si="80"/>
        <v>2404</v>
      </c>
      <c r="F420" s="44">
        <f t="shared" si="79"/>
        <v>238</v>
      </c>
      <c r="G420" s="13">
        <f t="shared" si="75"/>
        <v>99.001663893510809</v>
      </c>
      <c r="H420" s="17">
        <v>511</v>
      </c>
      <c r="I420" s="17">
        <v>52</v>
      </c>
      <c r="J420" s="13">
        <f t="shared" si="77"/>
        <v>101.76125244618396</v>
      </c>
      <c r="K420" s="44">
        <v>511</v>
      </c>
      <c r="L420" s="44">
        <v>51</v>
      </c>
      <c r="M420" s="13">
        <f t="shared" si="78"/>
        <v>99.804305283757344</v>
      </c>
    </row>
    <row r="421" spans="1:13" ht="12.75" customHeight="1"/>
    <row r="422" spans="1:13" ht="12.75" customHeight="1"/>
    <row r="423" spans="1:13" ht="12.75" customHeight="1"/>
    <row r="424" spans="1:13" ht="12.75" customHeight="1"/>
    <row r="425" spans="1:13" ht="12.75" customHeight="1"/>
    <row r="426" spans="1:13" ht="12.75" customHeight="1"/>
    <row r="427" spans="1:13" ht="12.75" customHeight="1"/>
    <row r="428" spans="1:13" ht="12.75" customHeight="1"/>
    <row r="429" spans="1:13" ht="12.75" customHeight="1"/>
    <row r="430" spans="1:13" ht="12.75" customHeight="1"/>
    <row r="431" spans="1:13" ht="12.75" customHeight="1"/>
    <row r="432" spans="1:13" ht="12.75" customHeight="1"/>
    <row r="433" spans="1:13" ht="12.75" customHeight="1"/>
    <row r="434" spans="1:13" ht="12.75" customHeight="1"/>
    <row r="435" spans="1:13" ht="13.5" customHeight="1">
      <c r="A435" s="80" t="s">
        <v>32</v>
      </c>
      <c r="B435" s="9"/>
      <c r="C435" s="10"/>
      <c r="D435" s="11"/>
      <c r="E435" s="40"/>
      <c r="F435" s="40"/>
      <c r="G435" s="9"/>
      <c r="H435" s="9"/>
      <c r="I435" s="9"/>
      <c r="J435" s="9"/>
      <c r="K435" s="40"/>
      <c r="L435" s="40"/>
      <c r="M435" s="12" t="s">
        <v>33</v>
      </c>
    </row>
    <row r="436" spans="1:13" ht="12.75" customHeight="1">
      <c r="A436" s="79" t="s">
        <v>0</v>
      </c>
      <c r="B436" s="14"/>
      <c r="C436" s="15"/>
      <c r="D436" s="7"/>
      <c r="E436" s="39"/>
      <c r="F436" s="39" t="s">
        <v>1</v>
      </c>
      <c r="G436" s="14"/>
      <c r="H436" s="14"/>
      <c r="I436" s="14"/>
      <c r="J436" s="14"/>
      <c r="K436" s="39"/>
      <c r="L436" s="39" t="s">
        <v>96</v>
      </c>
      <c r="M436" s="14"/>
    </row>
    <row r="437" spans="1:13">
      <c r="A437" s="80" t="s">
        <v>2</v>
      </c>
      <c r="B437" s="9"/>
      <c r="C437" s="9"/>
      <c r="D437" s="9"/>
      <c r="E437" s="40"/>
      <c r="F437" s="87" t="s">
        <v>3</v>
      </c>
      <c r="G437" s="87"/>
      <c r="H437" s="87"/>
      <c r="I437" s="87"/>
      <c r="J437" s="9" t="s">
        <v>4</v>
      </c>
      <c r="K437" s="40"/>
      <c r="L437" s="40"/>
      <c r="M437" s="9"/>
    </row>
    <row r="438" spans="1:13">
      <c r="A438" s="81"/>
      <c r="B438" s="1"/>
      <c r="C438" s="1"/>
      <c r="D438" s="1"/>
      <c r="E438" s="41"/>
      <c r="F438" s="88"/>
      <c r="G438" s="88"/>
      <c r="H438" s="88"/>
      <c r="I438" s="88"/>
      <c r="J438" s="15" t="s">
        <v>40</v>
      </c>
      <c r="K438" s="41" t="s">
        <v>5</v>
      </c>
      <c r="L438" s="41"/>
      <c r="M438" s="1"/>
    </row>
    <row r="439" spans="1:13">
      <c r="A439" s="81" t="s">
        <v>54</v>
      </c>
      <c r="B439" s="1"/>
      <c r="C439" s="77"/>
      <c r="D439" s="2"/>
      <c r="E439" s="41"/>
      <c r="F439" s="88"/>
      <c r="G439" s="88"/>
      <c r="H439" s="88"/>
      <c r="I439" s="88"/>
      <c r="J439" s="14"/>
      <c r="K439" s="41" t="s">
        <v>6</v>
      </c>
      <c r="L439" s="41"/>
      <c r="M439" s="1"/>
    </row>
    <row r="440" spans="1:13">
      <c r="A440" s="81"/>
      <c r="B440" s="1"/>
      <c r="C440" s="77"/>
      <c r="D440" s="2"/>
      <c r="E440" s="41"/>
      <c r="F440" s="88"/>
      <c r="G440" s="88"/>
      <c r="H440" s="88"/>
      <c r="I440" s="88"/>
      <c r="J440" s="15"/>
      <c r="K440" s="41" t="s">
        <v>55</v>
      </c>
      <c r="L440" s="41"/>
      <c r="M440" s="1"/>
    </row>
    <row r="441" spans="1:13">
      <c r="A441" s="79" t="s">
        <v>53</v>
      </c>
      <c r="B441" s="14"/>
      <c r="C441" s="15"/>
      <c r="D441" s="7"/>
      <c r="E441" s="39"/>
      <c r="F441" s="89"/>
      <c r="G441" s="89"/>
      <c r="H441" s="89"/>
      <c r="I441" s="89"/>
      <c r="J441" s="3" t="s">
        <v>158</v>
      </c>
      <c r="K441" s="39"/>
      <c r="L441" s="39"/>
      <c r="M441" s="14"/>
    </row>
    <row r="442" spans="1:13" ht="12.75" customHeight="1">
      <c r="A442" s="80"/>
      <c r="B442" s="9"/>
      <c r="C442" s="10"/>
      <c r="D442" s="11"/>
      <c r="E442" s="40"/>
      <c r="F442" s="42"/>
      <c r="G442" s="4"/>
      <c r="H442" s="4"/>
      <c r="I442" s="4"/>
      <c r="J442" s="9"/>
      <c r="K442" s="40"/>
      <c r="L442" s="40"/>
      <c r="M442" s="9"/>
    </row>
    <row r="443" spans="1:13" ht="12.75" customHeight="1">
      <c r="A443" s="82" t="s">
        <v>7</v>
      </c>
      <c r="B443" s="5" t="s">
        <v>8</v>
      </c>
      <c r="C443" s="5" t="s">
        <v>9</v>
      </c>
      <c r="D443" s="5" t="s">
        <v>10</v>
      </c>
      <c r="E443" s="43" t="s">
        <v>11</v>
      </c>
      <c r="F443" s="43" t="s">
        <v>12</v>
      </c>
      <c r="G443" s="5" t="s">
        <v>13</v>
      </c>
      <c r="H443" s="5" t="s">
        <v>14</v>
      </c>
      <c r="I443" s="5" t="s">
        <v>15</v>
      </c>
      <c r="J443" s="5" t="s">
        <v>16</v>
      </c>
      <c r="K443" s="43" t="s">
        <v>17</v>
      </c>
      <c r="L443" s="43" t="s">
        <v>18</v>
      </c>
      <c r="M443" s="5" t="s">
        <v>19</v>
      </c>
    </row>
    <row r="444" spans="1:13" ht="12.75" customHeight="1">
      <c r="B444" s="77"/>
      <c r="D444" s="17"/>
      <c r="E444" s="44"/>
      <c r="F444" s="44"/>
      <c r="G444" s="16"/>
      <c r="H444" s="16"/>
      <c r="I444" s="16"/>
      <c r="J444" s="16"/>
      <c r="K444" s="44"/>
      <c r="L444" s="44"/>
      <c r="M444" s="16"/>
    </row>
    <row r="445" spans="1:13" ht="12.75" customHeight="1">
      <c r="B445" s="16"/>
      <c r="E445" s="90" t="s">
        <v>37</v>
      </c>
      <c r="F445" s="90"/>
      <c r="G445" s="90"/>
      <c r="H445" s="90" t="s">
        <v>38</v>
      </c>
      <c r="I445" s="90"/>
      <c r="J445" s="90"/>
      <c r="K445" s="90" t="s">
        <v>39</v>
      </c>
      <c r="L445" s="90"/>
      <c r="M445" s="90"/>
    </row>
    <row r="446" spans="1:13" ht="12.75" customHeight="1">
      <c r="B446" s="16"/>
      <c r="E446" s="45" t="s">
        <v>23</v>
      </c>
      <c r="F446" s="45"/>
      <c r="G446" s="6"/>
      <c r="H446" s="6" t="s">
        <v>24</v>
      </c>
      <c r="I446" s="6"/>
      <c r="J446" s="6"/>
      <c r="K446" s="45" t="s">
        <v>24</v>
      </c>
      <c r="L446" s="45"/>
      <c r="M446" s="6"/>
    </row>
    <row r="447" spans="1:13" ht="28.5" customHeight="1">
      <c r="A447" s="84" t="s">
        <v>25</v>
      </c>
      <c r="B447" s="15" t="s">
        <v>26</v>
      </c>
      <c r="C447" s="15" t="s">
        <v>27</v>
      </c>
      <c r="D447" s="7" t="s">
        <v>28</v>
      </c>
      <c r="E447" s="46" t="s">
        <v>29</v>
      </c>
      <c r="F447" s="47" t="s">
        <v>30</v>
      </c>
      <c r="G447" s="15" t="s">
        <v>31</v>
      </c>
      <c r="H447" s="15" t="s">
        <v>29</v>
      </c>
      <c r="I447" s="8" t="s">
        <v>30</v>
      </c>
      <c r="J447" s="15" t="s">
        <v>31</v>
      </c>
      <c r="K447" s="46" t="s">
        <v>29</v>
      </c>
      <c r="L447" s="47" t="s">
        <v>30</v>
      </c>
      <c r="M447" s="15" t="s">
        <v>31</v>
      </c>
    </row>
    <row r="448" spans="1:13" ht="12.75" customHeight="1">
      <c r="A448" s="85">
        <v>1</v>
      </c>
      <c r="B448" s="16" t="s">
        <v>43</v>
      </c>
      <c r="C448" s="16" t="s">
        <v>50</v>
      </c>
      <c r="D448" s="29">
        <v>40878</v>
      </c>
      <c r="E448" s="44">
        <f t="shared" ref="E448:F448" si="81">E1022</f>
        <v>0</v>
      </c>
      <c r="F448" s="44">
        <f t="shared" si="81"/>
        <v>0</v>
      </c>
      <c r="G448" s="13">
        <f t="shared" ref="G448:G460" si="82">IF(E448=0,0,F448*1000/E448)</f>
        <v>0</v>
      </c>
      <c r="H448" s="17">
        <f t="shared" ref="H448:I448" si="83">H1022</f>
        <v>0</v>
      </c>
      <c r="I448" s="17">
        <f t="shared" si="83"/>
        <v>0</v>
      </c>
      <c r="J448" s="13">
        <f t="shared" ref="J448:J460" si="84">IF(H448=0,0,I448*1000/H448)</f>
        <v>0</v>
      </c>
      <c r="K448" s="44">
        <f t="shared" ref="K448:L448" si="85">K1022</f>
        <v>2404</v>
      </c>
      <c r="L448" s="44">
        <f t="shared" si="85"/>
        <v>228</v>
      </c>
      <c r="M448" s="13">
        <f t="shared" ref="M448:M460" si="86">IF(K448=0,0,L448*1000/K448)</f>
        <v>94.84193011647254</v>
      </c>
    </row>
    <row r="449" spans="1:13" ht="12.75" customHeight="1">
      <c r="A449" s="85">
        <v>2</v>
      </c>
      <c r="B449" s="16" t="s">
        <v>43</v>
      </c>
      <c r="C449" s="16" t="s">
        <v>50</v>
      </c>
      <c r="D449" s="29">
        <v>40909</v>
      </c>
      <c r="E449" s="44">
        <v>0</v>
      </c>
      <c r="F449" s="44">
        <v>0</v>
      </c>
      <c r="G449" s="13">
        <f t="shared" si="82"/>
        <v>0</v>
      </c>
      <c r="H449" s="17">
        <v>0</v>
      </c>
      <c r="I449" s="17">
        <v>0</v>
      </c>
      <c r="J449" s="13">
        <f t="shared" si="84"/>
        <v>0</v>
      </c>
      <c r="K449" s="44">
        <v>2404</v>
      </c>
      <c r="L449" s="44">
        <v>230</v>
      </c>
      <c r="M449" s="13">
        <f t="shared" si="86"/>
        <v>95.673876871880196</v>
      </c>
    </row>
    <row r="450" spans="1:13" ht="12.75" customHeight="1">
      <c r="A450" s="85">
        <v>3</v>
      </c>
      <c r="B450" s="16" t="s">
        <v>43</v>
      </c>
      <c r="C450" s="16" t="s">
        <v>50</v>
      </c>
      <c r="D450" s="29">
        <v>40940</v>
      </c>
      <c r="E450" s="44">
        <v>0</v>
      </c>
      <c r="F450" s="44">
        <v>0</v>
      </c>
      <c r="G450" s="13">
        <f t="shared" si="82"/>
        <v>0</v>
      </c>
      <c r="H450" s="17">
        <v>0</v>
      </c>
      <c r="I450" s="17">
        <v>0</v>
      </c>
      <c r="J450" s="13">
        <f t="shared" si="84"/>
        <v>0</v>
      </c>
      <c r="K450" s="44">
        <v>2404</v>
      </c>
      <c r="L450" s="44">
        <v>231</v>
      </c>
      <c r="M450" s="13">
        <f t="shared" si="86"/>
        <v>96.089850249584032</v>
      </c>
    </row>
    <row r="451" spans="1:13" ht="12.75" customHeight="1">
      <c r="A451" s="85">
        <v>4</v>
      </c>
      <c r="B451" s="16" t="s">
        <v>43</v>
      </c>
      <c r="C451" s="16" t="s">
        <v>50</v>
      </c>
      <c r="D451" s="29">
        <v>40969</v>
      </c>
      <c r="E451" s="44">
        <v>0</v>
      </c>
      <c r="F451" s="44">
        <v>0</v>
      </c>
      <c r="G451" s="13">
        <f t="shared" si="82"/>
        <v>0</v>
      </c>
      <c r="H451" s="17">
        <v>0</v>
      </c>
      <c r="I451" s="17">
        <v>0</v>
      </c>
      <c r="J451" s="13">
        <f t="shared" si="84"/>
        <v>0</v>
      </c>
      <c r="K451" s="44">
        <v>2404</v>
      </c>
      <c r="L451" s="44">
        <v>233</v>
      </c>
      <c r="M451" s="13">
        <f t="shared" si="86"/>
        <v>96.921797004991674</v>
      </c>
    </row>
    <row r="452" spans="1:13" ht="12.75" customHeight="1">
      <c r="A452" s="85">
        <v>5</v>
      </c>
      <c r="B452" s="16" t="s">
        <v>43</v>
      </c>
      <c r="C452" s="16" t="s">
        <v>50</v>
      </c>
      <c r="D452" s="29">
        <v>41000</v>
      </c>
      <c r="E452" s="44">
        <v>0</v>
      </c>
      <c r="F452" s="44">
        <v>0</v>
      </c>
      <c r="G452" s="13">
        <f t="shared" si="82"/>
        <v>0</v>
      </c>
      <c r="H452" s="17">
        <v>0</v>
      </c>
      <c r="I452" s="17">
        <v>0</v>
      </c>
      <c r="J452" s="13">
        <f t="shared" si="84"/>
        <v>0</v>
      </c>
      <c r="K452" s="44">
        <v>2404</v>
      </c>
      <c r="L452" s="44">
        <v>234</v>
      </c>
      <c r="M452" s="13">
        <f t="shared" si="86"/>
        <v>97.33777038269551</v>
      </c>
    </row>
    <row r="453" spans="1:13" ht="12.75" customHeight="1">
      <c r="A453" s="85">
        <v>6</v>
      </c>
      <c r="B453" s="16" t="s">
        <v>43</v>
      </c>
      <c r="C453" s="16" t="s">
        <v>50</v>
      </c>
      <c r="D453" s="29">
        <v>41030</v>
      </c>
      <c r="E453" s="44">
        <v>0</v>
      </c>
      <c r="F453" s="44">
        <v>0</v>
      </c>
      <c r="G453" s="13">
        <f t="shared" si="82"/>
        <v>0</v>
      </c>
      <c r="H453" s="17">
        <v>0</v>
      </c>
      <c r="I453" s="17">
        <v>0</v>
      </c>
      <c r="J453" s="13">
        <f t="shared" si="84"/>
        <v>0</v>
      </c>
      <c r="K453" s="44">
        <v>2404</v>
      </c>
      <c r="L453" s="44">
        <v>235</v>
      </c>
      <c r="M453" s="13">
        <f t="shared" si="86"/>
        <v>97.753743760399331</v>
      </c>
    </row>
    <row r="454" spans="1:13" ht="12.75" customHeight="1">
      <c r="A454" s="85">
        <v>7</v>
      </c>
      <c r="B454" s="16" t="s">
        <v>43</v>
      </c>
      <c r="C454" s="16" t="s">
        <v>50</v>
      </c>
      <c r="D454" s="29">
        <v>41061</v>
      </c>
      <c r="E454" s="44">
        <v>0</v>
      </c>
      <c r="F454" s="44">
        <v>0</v>
      </c>
      <c r="G454" s="13">
        <f t="shared" si="82"/>
        <v>0</v>
      </c>
      <c r="H454" s="17">
        <v>0</v>
      </c>
      <c r="I454" s="17">
        <v>0</v>
      </c>
      <c r="J454" s="13">
        <f t="shared" si="84"/>
        <v>0</v>
      </c>
      <c r="K454" s="44">
        <v>2404</v>
      </c>
      <c r="L454" s="44">
        <v>236</v>
      </c>
      <c r="M454" s="13">
        <f t="shared" si="86"/>
        <v>98.169717138103167</v>
      </c>
    </row>
    <row r="455" spans="1:13" ht="12.75" customHeight="1">
      <c r="A455" s="85">
        <v>8</v>
      </c>
      <c r="B455" s="16" t="s">
        <v>43</v>
      </c>
      <c r="C455" s="16" t="s">
        <v>50</v>
      </c>
      <c r="D455" s="29">
        <v>41091</v>
      </c>
      <c r="E455" s="44">
        <v>0</v>
      </c>
      <c r="F455" s="44">
        <v>0</v>
      </c>
      <c r="G455" s="13">
        <f t="shared" si="82"/>
        <v>0</v>
      </c>
      <c r="H455" s="17">
        <v>0</v>
      </c>
      <c r="I455" s="17">
        <v>0</v>
      </c>
      <c r="J455" s="13">
        <f t="shared" si="84"/>
        <v>0</v>
      </c>
      <c r="K455" s="44">
        <v>2404</v>
      </c>
      <c r="L455" s="44">
        <v>236</v>
      </c>
      <c r="M455" s="13">
        <f t="shared" si="86"/>
        <v>98.169717138103167</v>
      </c>
    </row>
    <row r="456" spans="1:13" ht="12.75" customHeight="1">
      <c r="A456" s="85">
        <v>9</v>
      </c>
      <c r="B456" s="16" t="s">
        <v>43</v>
      </c>
      <c r="C456" s="16" t="s">
        <v>50</v>
      </c>
      <c r="D456" s="29">
        <v>41122</v>
      </c>
      <c r="E456" s="44">
        <v>0</v>
      </c>
      <c r="F456" s="44">
        <v>0</v>
      </c>
      <c r="G456" s="13">
        <f t="shared" si="82"/>
        <v>0</v>
      </c>
      <c r="H456" s="17">
        <v>0</v>
      </c>
      <c r="I456" s="17">
        <v>0</v>
      </c>
      <c r="J456" s="13">
        <f t="shared" si="84"/>
        <v>0</v>
      </c>
      <c r="K456" s="44">
        <v>2404</v>
      </c>
      <c r="L456" s="44">
        <v>237</v>
      </c>
      <c r="M456" s="13">
        <f t="shared" si="86"/>
        <v>98.585690515806988</v>
      </c>
    </row>
    <row r="457" spans="1:13" ht="12.75" customHeight="1">
      <c r="A457" s="85">
        <v>10</v>
      </c>
      <c r="B457" s="16" t="s">
        <v>43</v>
      </c>
      <c r="C457" s="16" t="s">
        <v>50</v>
      </c>
      <c r="D457" s="29">
        <v>41153</v>
      </c>
      <c r="E457" s="44">
        <v>0</v>
      </c>
      <c r="F457" s="44">
        <v>0</v>
      </c>
      <c r="G457" s="13">
        <f t="shared" si="82"/>
        <v>0</v>
      </c>
      <c r="H457" s="17">
        <v>0</v>
      </c>
      <c r="I457" s="17">
        <v>0</v>
      </c>
      <c r="J457" s="13">
        <f t="shared" si="84"/>
        <v>0</v>
      </c>
      <c r="K457" s="44">
        <v>2404</v>
      </c>
      <c r="L457" s="44">
        <v>238</v>
      </c>
      <c r="M457" s="13">
        <f t="shared" si="86"/>
        <v>99.001663893510809</v>
      </c>
    </row>
    <row r="458" spans="1:13" ht="12.75" customHeight="1">
      <c r="A458" s="85">
        <v>11</v>
      </c>
      <c r="B458" s="16" t="s">
        <v>43</v>
      </c>
      <c r="C458" s="16" t="s">
        <v>50</v>
      </c>
      <c r="D458" s="29">
        <v>41183</v>
      </c>
      <c r="E458" s="44">
        <v>0</v>
      </c>
      <c r="F458" s="44">
        <v>0</v>
      </c>
      <c r="G458" s="13">
        <f t="shared" si="82"/>
        <v>0</v>
      </c>
      <c r="H458" s="17">
        <v>0</v>
      </c>
      <c r="I458" s="17">
        <v>0</v>
      </c>
      <c r="J458" s="13">
        <f t="shared" si="84"/>
        <v>0</v>
      </c>
      <c r="K458" s="44">
        <v>2404</v>
      </c>
      <c r="L458" s="44">
        <v>238</v>
      </c>
      <c r="M458" s="13">
        <f t="shared" si="86"/>
        <v>99.001663893510809</v>
      </c>
    </row>
    <row r="459" spans="1:13" ht="12.75" customHeight="1">
      <c r="A459" s="85">
        <v>12</v>
      </c>
      <c r="B459" s="16" t="s">
        <v>43</v>
      </c>
      <c r="C459" s="16" t="s">
        <v>50</v>
      </c>
      <c r="D459" s="29">
        <v>41214</v>
      </c>
      <c r="E459" s="44">
        <v>0</v>
      </c>
      <c r="F459" s="44">
        <v>0</v>
      </c>
      <c r="G459" s="13">
        <f t="shared" si="82"/>
        <v>0</v>
      </c>
      <c r="H459" s="17">
        <v>0</v>
      </c>
      <c r="I459" s="17">
        <v>0</v>
      </c>
      <c r="J459" s="13">
        <f t="shared" si="84"/>
        <v>0</v>
      </c>
      <c r="K459" s="44">
        <v>2404</v>
      </c>
      <c r="L459" s="44">
        <v>238</v>
      </c>
      <c r="M459" s="13">
        <f t="shared" si="86"/>
        <v>99.001663893510809</v>
      </c>
    </row>
    <row r="460" spans="1:13" ht="12.75" customHeight="1">
      <c r="A460" s="85">
        <v>13</v>
      </c>
      <c r="B460" s="16" t="s">
        <v>43</v>
      </c>
      <c r="C460" s="16" t="s">
        <v>50</v>
      </c>
      <c r="D460" s="29">
        <v>41244</v>
      </c>
      <c r="E460" s="44">
        <v>0</v>
      </c>
      <c r="F460" s="44">
        <v>0</v>
      </c>
      <c r="G460" s="13">
        <f t="shared" si="82"/>
        <v>0</v>
      </c>
      <c r="H460" s="17">
        <v>0</v>
      </c>
      <c r="I460" s="17">
        <v>0</v>
      </c>
      <c r="J460" s="13">
        <f t="shared" si="84"/>
        <v>0</v>
      </c>
      <c r="K460" s="44">
        <v>2404</v>
      </c>
      <c r="L460" s="44">
        <v>239</v>
      </c>
      <c r="M460" s="13">
        <f t="shared" si="86"/>
        <v>99.417637271214645</v>
      </c>
    </row>
    <row r="461" spans="1:13" ht="12.75" customHeight="1"/>
    <row r="462" spans="1:13" ht="12.75" customHeight="1">
      <c r="A462" s="85">
        <v>14</v>
      </c>
      <c r="B462" s="16" t="s">
        <v>44</v>
      </c>
      <c r="C462" s="16"/>
      <c r="D462" s="29"/>
      <c r="E462" s="44"/>
      <c r="F462" s="44"/>
      <c r="G462" s="13"/>
      <c r="H462" s="17"/>
      <c r="I462" s="17"/>
      <c r="J462" s="13"/>
      <c r="K462" s="44">
        <f>ROUND(SUM(K448:K460),0)</f>
        <v>31252</v>
      </c>
      <c r="L462" s="44">
        <f>ROUND(SUM(L448:L460),0)</f>
        <v>3053</v>
      </c>
      <c r="M462" s="13"/>
    </row>
    <row r="463" spans="1:13" ht="12.75" customHeight="1"/>
    <row r="464" spans="1:13" ht="12.75" customHeight="1">
      <c r="A464" s="85">
        <v>15</v>
      </c>
      <c r="B464" s="16" t="s">
        <v>43</v>
      </c>
      <c r="C464" s="16" t="s">
        <v>50</v>
      </c>
      <c r="D464" s="29" t="s">
        <v>36</v>
      </c>
      <c r="K464" s="49">
        <f>ROUND(AVERAGE(K448:K460),0)</f>
        <v>2404</v>
      </c>
      <c r="L464" s="49">
        <f>ROUND(AVERAGE(L448:L460),0)</f>
        <v>235</v>
      </c>
      <c r="M464" s="13">
        <f>ROUND(IF(K464=0,0,L464*1000/K464),2)</f>
        <v>97.75</v>
      </c>
    </row>
    <row r="465" spans="1:13" ht="12.75" customHeight="1"/>
    <row r="466" spans="1:13" ht="12.75" customHeight="1"/>
    <row r="467" spans="1:13" ht="12.75" customHeight="1"/>
    <row r="468" spans="1:13" ht="12.75" customHeight="1"/>
    <row r="469" spans="1:13" ht="12.75" customHeight="1"/>
    <row r="470" spans="1:13" ht="12.75" customHeight="1"/>
    <row r="471" spans="1:13" ht="12.75" customHeight="1"/>
    <row r="472" spans="1:13" ht="12.75" customHeight="1"/>
    <row r="473" spans="1:13" ht="12.75" customHeight="1"/>
    <row r="474" spans="1:13" ht="12.75" customHeight="1"/>
    <row r="475" spans="1:13" ht="13.5" customHeight="1">
      <c r="A475" s="80" t="s">
        <v>32</v>
      </c>
      <c r="B475" s="9"/>
      <c r="C475" s="10"/>
      <c r="D475" s="11"/>
      <c r="E475" s="40"/>
      <c r="F475" s="40"/>
      <c r="G475" s="9"/>
      <c r="H475" s="9"/>
      <c r="I475" s="9"/>
      <c r="J475" s="9"/>
      <c r="K475" s="40"/>
      <c r="L475" s="40"/>
      <c r="M475" s="12" t="s">
        <v>33</v>
      </c>
    </row>
    <row r="476" spans="1:13" ht="12.75" customHeight="1">
      <c r="A476" s="79" t="s">
        <v>0</v>
      </c>
      <c r="B476" s="14"/>
      <c r="C476" s="15"/>
      <c r="D476" s="7"/>
      <c r="E476" s="39"/>
      <c r="F476" s="39" t="s">
        <v>1</v>
      </c>
      <c r="G476" s="14"/>
      <c r="H476" s="14"/>
      <c r="I476" s="14"/>
      <c r="J476" s="14"/>
      <c r="K476" s="39"/>
      <c r="L476" s="39" t="s">
        <v>97</v>
      </c>
      <c r="M476" s="14"/>
    </row>
    <row r="477" spans="1:13">
      <c r="A477" s="80" t="s">
        <v>2</v>
      </c>
      <c r="B477" s="9"/>
      <c r="C477" s="9"/>
      <c r="D477" s="9"/>
      <c r="E477" s="40"/>
      <c r="F477" s="87" t="s">
        <v>3</v>
      </c>
      <c r="G477" s="87"/>
      <c r="H477" s="87"/>
      <c r="I477" s="87"/>
      <c r="J477" s="9" t="s">
        <v>4</v>
      </c>
      <c r="K477" s="40"/>
      <c r="L477" s="40"/>
      <c r="M477" s="9"/>
    </row>
    <row r="478" spans="1:13">
      <c r="A478" s="81"/>
      <c r="B478" s="1"/>
      <c r="C478" s="1"/>
      <c r="D478" s="1"/>
      <c r="E478" s="41"/>
      <c r="F478" s="88"/>
      <c r="G478" s="88"/>
      <c r="H478" s="88"/>
      <c r="I478" s="88"/>
      <c r="J478" s="15" t="s">
        <v>40</v>
      </c>
      <c r="K478" s="41" t="s">
        <v>5</v>
      </c>
      <c r="L478" s="41"/>
      <c r="M478" s="1"/>
    </row>
    <row r="479" spans="1:13">
      <c r="A479" s="81" t="s">
        <v>54</v>
      </c>
      <c r="B479" s="1"/>
      <c r="C479" s="77"/>
      <c r="D479" s="2"/>
      <c r="E479" s="41"/>
      <c r="F479" s="88"/>
      <c r="G479" s="88"/>
      <c r="H479" s="88"/>
      <c r="I479" s="88"/>
      <c r="J479" s="14"/>
      <c r="K479" s="41" t="s">
        <v>6</v>
      </c>
      <c r="L479" s="41"/>
      <c r="M479" s="1"/>
    </row>
    <row r="480" spans="1:13">
      <c r="A480" s="81"/>
      <c r="B480" s="1"/>
      <c r="C480" s="77"/>
      <c r="D480" s="2"/>
      <c r="E480" s="41"/>
      <c r="F480" s="88"/>
      <c r="G480" s="88"/>
      <c r="H480" s="88"/>
      <c r="I480" s="88"/>
      <c r="J480" s="15"/>
      <c r="K480" s="41" t="s">
        <v>55</v>
      </c>
      <c r="L480" s="41"/>
      <c r="M480" s="1"/>
    </row>
    <row r="481" spans="1:13">
      <c r="A481" s="79" t="s">
        <v>53</v>
      </c>
      <c r="B481" s="14"/>
      <c r="C481" s="15"/>
      <c r="D481" s="7"/>
      <c r="E481" s="39"/>
      <c r="F481" s="89"/>
      <c r="G481" s="89"/>
      <c r="H481" s="89"/>
      <c r="I481" s="89"/>
      <c r="J481" s="3" t="s">
        <v>158</v>
      </c>
      <c r="K481" s="39"/>
      <c r="L481" s="39"/>
      <c r="M481" s="14"/>
    </row>
    <row r="482" spans="1:13" ht="12.75" customHeight="1">
      <c r="A482" s="80"/>
      <c r="B482" s="9"/>
      <c r="C482" s="10"/>
      <c r="D482" s="11"/>
      <c r="E482" s="40"/>
      <c r="F482" s="42"/>
      <c r="G482" s="4"/>
      <c r="H482" s="4"/>
      <c r="I482" s="4"/>
      <c r="J482" s="9"/>
      <c r="K482" s="40"/>
      <c r="L482" s="40"/>
      <c r="M482" s="9"/>
    </row>
    <row r="483" spans="1:13" ht="12.75" customHeight="1">
      <c r="A483" s="82" t="s">
        <v>7</v>
      </c>
      <c r="B483" s="5" t="s">
        <v>8</v>
      </c>
      <c r="C483" s="5" t="s">
        <v>9</v>
      </c>
      <c r="D483" s="5" t="s">
        <v>10</v>
      </c>
      <c r="E483" s="43" t="s">
        <v>11</v>
      </c>
      <c r="F483" s="43" t="s">
        <v>12</v>
      </c>
      <c r="G483" s="5" t="s">
        <v>13</v>
      </c>
      <c r="H483" s="5" t="s">
        <v>14</v>
      </c>
      <c r="I483" s="5" t="s">
        <v>15</v>
      </c>
      <c r="J483" s="5" t="s">
        <v>16</v>
      </c>
      <c r="K483" s="43" t="s">
        <v>17</v>
      </c>
      <c r="L483" s="43" t="s">
        <v>18</v>
      </c>
      <c r="M483" s="5" t="s">
        <v>19</v>
      </c>
    </row>
    <row r="484" spans="1:13" ht="12.75" customHeight="1">
      <c r="B484" s="77"/>
      <c r="D484" s="17"/>
      <c r="E484" s="44"/>
      <c r="F484" s="44"/>
      <c r="G484" s="16"/>
      <c r="H484" s="16"/>
      <c r="I484" s="16"/>
      <c r="J484" s="16"/>
      <c r="K484" s="44"/>
      <c r="L484" s="44"/>
      <c r="M484" s="16"/>
    </row>
    <row r="485" spans="1:13" ht="12.75" customHeight="1">
      <c r="B485" s="16"/>
      <c r="E485" s="90" t="s">
        <v>20</v>
      </c>
      <c r="F485" s="90"/>
      <c r="G485" s="90"/>
      <c r="H485" s="90" t="s">
        <v>21</v>
      </c>
      <c r="I485" s="90"/>
      <c r="J485" s="90"/>
      <c r="K485" s="90" t="s">
        <v>22</v>
      </c>
      <c r="L485" s="90"/>
      <c r="M485" s="90"/>
    </row>
    <row r="486" spans="1:13" ht="12.75" customHeight="1">
      <c r="B486" s="16"/>
      <c r="E486" s="45" t="s">
        <v>23</v>
      </c>
      <c r="F486" s="45"/>
      <c r="G486" s="6"/>
      <c r="H486" s="6" t="s">
        <v>24</v>
      </c>
      <c r="I486" s="6"/>
      <c r="J486" s="6"/>
      <c r="K486" s="45" t="s">
        <v>24</v>
      </c>
      <c r="L486" s="45"/>
      <c r="M486" s="6"/>
    </row>
    <row r="487" spans="1:13" ht="28.5" customHeight="1">
      <c r="A487" s="84" t="s">
        <v>25</v>
      </c>
      <c r="B487" s="15" t="s">
        <v>26</v>
      </c>
      <c r="C487" s="15" t="s">
        <v>27</v>
      </c>
      <c r="D487" s="7" t="s">
        <v>28</v>
      </c>
      <c r="E487" s="46" t="s">
        <v>29</v>
      </c>
      <c r="F487" s="47" t="s">
        <v>30</v>
      </c>
      <c r="G487" s="15" t="s">
        <v>31</v>
      </c>
      <c r="H487" s="15" t="s">
        <v>29</v>
      </c>
      <c r="I487" s="8" t="s">
        <v>30</v>
      </c>
      <c r="J487" s="15" t="s">
        <v>31</v>
      </c>
      <c r="K487" s="46" t="s">
        <v>29</v>
      </c>
      <c r="L487" s="47" t="s">
        <v>30</v>
      </c>
      <c r="M487" s="15" t="s">
        <v>31</v>
      </c>
    </row>
    <row r="488" spans="1:13" ht="12.75" customHeight="1">
      <c r="A488" s="85">
        <v>1</v>
      </c>
      <c r="B488" s="16" t="s">
        <v>48</v>
      </c>
      <c r="C488" s="16" t="s">
        <v>50</v>
      </c>
      <c r="D488" s="29">
        <v>40878</v>
      </c>
      <c r="E488" s="44">
        <f>E1064</f>
        <v>845</v>
      </c>
      <c r="F488" s="44">
        <f>F1064</f>
        <v>84</v>
      </c>
      <c r="G488" s="13">
        <f t="shared" ref="G488:G500" si="87">IF(E488=0,0,F488*1000/E488)</f>
        <v>99.408284023668642</v>
      </c>
      <c r="H488" s="17">
        <f t="shared" ref="H488:I488" si="88">H1064</f>
        <v>29</v>
      </c>
      <c r="I488" s="17">
        <f t="shared" si="88"/>
        <v>4</v>
      </c>
      <c r="J488" s="13">
        <f t="shared" ref="J488:J500" si="89">IF(H488=0,0,I488*1000/H488)</f>
        <v>137.93103448275863</v>
      </c>
      <c r="K488" s="44">
        <f t="shared" ref="K488:L488" si="90">K1064</f>
        <v>29</v>
      </c>
      <c r="L488" s="44">
        <f t="shared" si="90"/>
        <v>3</v>
      </c>
      <c r="M488" s="13">
        <f t="shared" ref="M488:M500" si="91">IF(K488=0,0,L488*1000/K488)</f>
        <v>103.44827586206897</v>
      </c>
    </row>
    <row r="489" spans="1:13" ht="12.75" customHeight="1">
      <c r="A489" s="85">
        <v>2</v>
      </c>
      <c r="B489" s="16" t="s">
        <v>48</v>
      </c>
      <c r="C489" s="16" t="s">
        <v>50</v>
      </c>
      <c r="D489" s="29">
        <v>40909</v>
      </c>
      <c r="E489" s="44">
        <f>K528</f>
        <v>845</v>
      </c>
      <c r="F489" s="44">
        <f t="shared" ref="F489:F500" si="92">L528</f>
        <v>85</v>
      </c>
      <c r="G489" s="13">
        <f t="shared" si="87"/>
        <v>100.59171597633136</v>
      </c>
      <c r="H489" s="17">
        <v>29</v>
      </c>
      <c r="I489" s="17">
        <v>3</v>
      </c>
      <c r="J489" s="13">
        <f t="shared" si="89"/>
        <v>103.44827586206897</v>
      </c>
      <c r="K489" s="44">
        <v>29</v>
      </c>
      <c r="L489" s="44">
        <v>3</v>
      </c>
      <c r="M489" s="13">
        <f t="shared" si="91"/>
        <v>103.44827586206897</v>
      </c>
    </row>
    <row r="490" spans="1:13" ht="12.75" customHeight="1">
      <c r="A490" s="85">
        <v>3</v>
      </c>
      <c r="B490" s="16" t="s">
        <v>48</v>
      </c>
      <c r="C490" s="16" t="s">
        <v>50</v>
      </c>
      <c r="D490" s="29">
        <v>40940</v>
      </c>
      <c r="E490" s="44">
        <f t="shared" ref="E490:E500" si="93">K529</f>
        <v>845</v>
      </c>
      <c r="F490" s="44">
        <f t="shared" si="92"/>
        <v>85</v>
      </c>
      <c r="G490" s="13">
        <f t="shared" si="87"/>
        <v>100.59171597633136</v>
      </c>
      <c r="H490" s="17">
        <v>29</v>
      </c>
      <c r="I490" s="17">
        <v>3</v>
      </c>
      <c r="J490" s="13">
        <f t="shared" si="89"/>
        <v>103.44827586206897</v>
      </c>
      <c r="K490" s="44">
        <v>29</v>
      </c>
      <c r="L490" s="44">
        <v>3</v>
      </c>
      <c r="M490" s="13">
        <f t="shared" si="91"/>
        <v>103.44827586206897</v>
      </c>
    </row>
    <row r="491" spans="1:13" ht="12.75" customHeight="1">
      <c r="A491" s="85">
        <v>4</v>
      </c>
      <c r="B491" s="16" t="s">
        <v>48</v>
      </c>
      <c r="C491" s="16" t="s">
        <v>50</v>
      </c>
      <c r="D491" s="29">
        <v>40969</v>
      </c>
      <c r="E491" s="44">
        <f t="shared" si="93"/>
        <v>845</v>
      </c>
      <c r="F491" s="44">
        <f t="shared" si="92"/>
        <v>85</v>
      </c>
      <c r="G491" s="13">
        <f t="shared" si="87"/>
        <v>100.59171597633136</v>
      </c>
      <c r="H491" s="17">
        <v>29</v>
      </c>
      <c r="I491" s="17">
        <v>3</v>
      </c>
      <c r="J491" s="13">
        <f t="shared" si="89"/>
        <v>103.44827586206897</v>
      </c>
      <c r="K491" s="44">
        <v>29</v>
      </c>
      <c r="L491" s="44">
        <v>3</v>
      </c>
      <c r="M491" s="13">
        <f t="shared" si="91"/>
        <v>103.44827586206897</v>
      </c>
    </row>
    <row r="492" spans="1:13" ht="12.75" customHeight="1">
      <c r="A492" s="85">
        <v>5</v>
      </c>
      <c r="B492" s="16" t="s">
        <v>48</v>
      </c>
      <c r="C492" s="16" t="s">
        <v>50</v>
      </c>
      <c r="D492" s="29">
        <v>41000</v>
      </c>
      <c r="E492" s="44">
        <f t="shared" si="93"/>
        <v>845</v>
      </c>
      <c r="F492" s="44">
        <f t="shared" si="92"/>
        <v>85</v>
      </c>
      <c r="G492" s="13">
        <f t="shared" si="87"/>
        <v>100.59171597633136</v>
      </c>
      <c r="H492" s="17">
        <v>29</v>
      </c>
      <c r="I492" s="17">
        <v>3</v>
      </c>
      <c r="J492" s="13">
        <f t="shared" si="89"/>
        <v>103.44827586206897</v>
      </c>
      <c r="K492" s="44">
        <v>29</v>
      </c>
      <c r="L492" s="44">
        <v>3</v>
      </c>
      <c r="M492" s="13">
        <f t="shared" si="91"/>
        <v>103.44827586206897</v>
      </c>
    </row>
    <row r="493" spans="1:13" ht="12.75" customHeight="1">
      <c r="A493" s="85">
        <v>6</v>
      </c>
      <c r="B493" s="16" t="s">
        <v>48</v>
      </c>
      <c r="C493" s="16" t="s">
        <v>50</v>
      </c>
      <c r="D493" s="29">
        <v>41030</v>
      </c>
      <c r="E493" s="44">
        <f t="shared" si="93"/>
        <v>845</v>
      </c>
      <c r="F493" s="44">
        <f t="shared" si="92"/>
        <v>85</v>
      </c>
      <c r="G493" s="13">
        <f t="shared" si="87"/>
        <v>100.59171597633136</v>
      </c>
      <c r="H493" s="17">
        <v>29</v>
      </c>
      <c r="I493" s="17">
        <v>3</v>
      </c>
      <c r="J493" s="13">
        <f t="shared" si="89"/>
        <v>103.44827586206897</v>
      </c>
      <c r="K493" s="44">
        <v>29</v>
      </c>
      <c r="L493" s="44">
        <v>3</v>
      </c>
      <c r="M493" s="13">
        <f t="shared" si="91"/>
        <v>103.44827586206897</v>
      </c>
    </row>
    <row r="494" spans="1:13" ht="12.75" customHeight="1">
      <c r="A494" s="85">
        <v>7</v>
      </c>
      <c r="B494" s="16" t="s">
        <v>48</v>
      </c>
      <c r="C494" s="16" t="s">
        <v>50</v>
      </c>
      <c r="D494" s="29">
        <v>41061</v>
      </c>
      <c r="E494" s="44">
        <f t="shared" si="93"/>
        <v>845</v>
      </c>
      <c r="F494" s="44">
        <f t="shared" si="92"/>
        <v>85</v>
      </c>
      <c r="G494" s="13">
        <f t="shared" si="87"/>
        <v>100.59171597633136</v>
      </c>
      <c r="H494" s="17">
        <v>29</v>
      </c>
      <c r="I494" s="17">
        <v>4</v>
      </c>
      <c r="J494" s="13">
        <f t="shared" si="89"/>
        <v>137.93103448275863</v>
      </c>
      <c r="K494" s="44">
        <v>29</v>
      </c>
      <c r="L494" s="44">
        <v>3</v>
      </c>
      <c r="M494" s="13">
        <f t="shared" si="91"/>
        <v>103.44827586206897</v>
      </c>
    </row>
    <row r="495" spans="1:13" ht="12.75" customHeight="1">
      <c r="A495" s="85">
        <v>8</v>
      </c>
      <c r="B495" s="16" t="s">
        <v>48</v>
      </c>
      <c r="C495" s="16" t="s">
        <v>50</v>
      </c>
      <c r="D495" s="29">
        <v>41091</v>
      </c>
      <c r="E495" s="44">
        <f t="shared" si="93"/>
        <v>845</v>
      </c>
      <c r="F495" s="44">
        <f t="shared" si="92"/>
        <v>86</v>
      </c>
      <c r="G495" s="13">
        <f t="shared" si="87"/>
        <v>101.77514792899409</v>
      </c>
      <c r="H495" s="17">
        <v>29</v>
      </c>
      <c r="I495" s="17">
        <v>3</v>
      </c>
      <c r="J495" s="13">
        <f t="shared" si="89"/>
        <v>103.44827586206897</v>
      </c>
      <c r="K495" s="44">
        <v>29</v>
      </c>
      <c r="L495" s="44">
        <v>3</v>
      </c>
      <c r="M495" s="13">
        <f t="shared" si="91"/>
        <v>103.44827586206897</v>
      </c>
    </row>
    <row r="496" spans="1:13" ht="12.75" customHeight="1">
      <c r="A496" s="85">
        <v>9</v>
      </c>
      <c r="B496" s="16" t="s">
        <v>48</v>
      </c>
      <c r="C496" s="16" t="s">
        <v>50</v>
      </c>
      <c r="D496" s="29">
        <v>41122</v>
      </c>
      <c r="E496" s="44">
        <f t="shared" si="93"/>
        <v>845</v>
      </c>
      <c r="F496" s="44">
        <f t="shared" si="92"/>
        <v>86</v>
      </c>
      <c r="G496" s="13">
        <f t="shared" si="87"/>
        <v>101.77514792899409</v>
      </c>
      <c r="H496" s="17">
        <v>29</v>
      </c>
      <c r="I496" s="17">
        <v>3</v>
      </c>
      <c r="J496" s="13">
        <f t="shared" si="89"/>
        <v>103.44827586206897</v>
      </c>
      <c r="K496" s="44">
        <v>29</v>
      </c>
      <c r="L496" s="44">
        <v>3</v>
      </c>
      <c r="M496" s="13">
        <f t="shared" si="91"/>
        <v>103.44827586206897</v>
      </c>
    </row>
    <row r="497" spans="1:13" ht="12.75" customHeight="1">
      <c r="A497" s="85">
        <v>10</v>
      </c>
      <c r="B497" s="16" t="s">
        <v>48</v>
      </c>
      <c r="C497" s="16" t="s">
        <v>50</v>
      </c>
      <c r="D497" s="29">
        <v>41153</v>
      </c>
      <c r="E497" s="44">
        <f t="shared" si="93"/>
        <v>845</v>
      </c>
      <c r="F497" s="44">
        <f t="shared" si="92"/>
        <v>86</v>
      </c>
      <c r="G497" s="13">
        <f t="shared" si="87"/>
        <v>101.77514792899409</v>
      </c>
      <c r="H497" s="17">
        <v>29</v>
      </c>
      <c r="I497" s="17">
        <v>3</v>
      </c>
      <c r="J497" s="13">
        <f t="shared" si="89"/>
        <v>103.44827586206897</v>
      </c>
      <c r="K497" s="44">
        <v>29</v>
      </c>
      <c r="L497" s="44">
        <v>3</v>
      </c>
      <c r="M497" s="13">
        <f t="shared" si="91"/>
        <v>103.44827586206897</v>
      </c>
    </row>
    <row r="498" spans="1:13" ht="12.75" customHeight="1">
      <c r="A498" s="85">
        <v>11</v>
      </c>
      <c r="B498" s="16" t="s">
        <v>48</v>
      </c>
      <c r="C498" s="16" t="s">
        <v>50</v>
      </c>
      <c r="D498" s="29">
        <v>41183</v>
      </c>
      <c r="E498" s="44">
        <f t="shared" si="93"/>
        <v>845</v>
      </c>
      <c r="F498" s="44">
        <f t="shared" si="92"/>
        <v>86</v>
      </c>
      <c r="G498" s="13">
        <f t="shared" si="87"/>
        <v>101.77514792899409</v>
      </c>
      <c r="H498" s="17">
        <v>29</v>
      </c>
      <c r="I498" s="17">
        <v>3</v>
      </c>
      <c r="J498" s="13">
        <f t="shared" si="89"/>
        <v>103.44827586206897</v>
      </c>
      <c r="K498" s="44">
        <v>29</v>
      </c>
      <c r="L498" s="44">
        <v>3</v>
      </c>
      <c r="M498" s="13">
        <f t="shared" si="91"/>
        <v>103.44827586206897</v>
      </c>
    </row>
    <row r="499" spans="1:13" ht="12.75" customHeight="1">
      <c r="A499" s="85">
        <v>12</v>
      </c>
      <c r="B499" s="16" t="s">
        <v>48</v>
      </c>
      <c r="C499" s="16" t="s">
        <v>50</v>
      </c>
      <c r="D499" s="29">
        <v>41214</v>
      </c>
      <c r="E499" s="44">
        <f t="shared" si="93"/>
        <v>845</v>
      </c>
      <c r="F499" s="44">
        <f t="shared" si="92"/>
        <v>86</v>
      </c>
      <c r="G499" s="13">
        <f t="shared" si="87"/>
        <v>101.77514792899409</v>
      </c>
      <c r="H499" s="17">
        <v>0</v>
      </c>
      <c r="I499" s="17">
        <v>0</v>
      </c>
      <c r="J499" s="13">
        <f t="shared" si="89"/>
        <v>0</v>
      </c>
      <c r="K499" s="44">
        <v>0</v>
      </c>
      <c r="L499" s="44">
        <v>0</v>
      </c>
      <c r="M499" s="13">
        <f t="shared" si="91"/>
        <v>0</v>
      </c>
    </row>
    <row r="500" spans="1:13" ht="12.75" customHeight="1">
      <c r="A500" s="85">
        <v>13</v>
      </c>
      <c r="B500" s="16" t="s">
        <v>48</v>
      </c>
      <c r="C500" s="16" t="s">
        <v>50</v>
      </c>
      <c r="D500" s="29">
        <v>41244</v>
      </c>
      <c r="E500" s="44">
        <f t="shared" si="93"/>
        <v>845</v>
      </c>
      <c r="F500" s="44">
        <f t="shared" si="92"/>
        <v>86</v>
      </c>
      <c r="G500" s="13">
        <f t="shared" si="87"/>
        <v>101.77514792899409</v>
      </c>
      <c r="H500" s="17">
        <v>29</v>
      </c>
      <c r="I500" s="17">
        <v>3</v>
      </c>
      <c r="J500" s="13">
        <f t="shared" si="89"/>
        <v>103.44827586206897</v>
      </c>
      <c r="K500" s="44">
        <v>29</v>
      </c>
      <c r="L500" s="55">
        <v>3</v>
      </c>
      <c r="M500" s="13">
        <f t="shared" si="91"/>
        <v>103.44827586206897</v>
      </c>
    </row>
    <row r="501" spans="1:13" ht="12.75" customHeight="1"/>
    <row r="502" spans="1:13" ht="12.75" customHeight="1"/>
    <row r="503" spans="1:13" ht="12.75" customHeight="1"/>
    <row r="504" spans="1:13" ht="12.75" customHeight="1"/>
    <row r="505" spans="1:13" ht="12.75" customHeight="1"/>
    <row r="506" spans="1:13" ht="12.75" customHeight="1"/>
    <row r="507" spans="1:13" ht="12.75" customHeight="1"/>
    <row r="508" spans="1:13" ht="12.75" customHeight="1"/>
    <row r="509" spans="1:13" ht="12.75" customHeight="1"/>
    <row r="510" spans="1:13" ht="12.75" customHeight="1"/>
    <row r="511" spans="1:13" ht="12.75" customHeight="1"/>
    <row r="512" spans="1:13" ht="12.75" customHeight="1"/>
    <row r="513" spans="1:13" ht="12.75" customHeight="1"/>
    <row r="514" spans="1:13" ht="12.75" customHeight="1"/>
    <row r="515" spans="1:13" ht="13.5" customHeight="1">
      <c r="A515" s="80" t="s">
        <v>32</v>
      </c>
      <c r="B515" s="9"/>
      <c r="C515" s="10"/>
      <c r="D515" s="11"/>
      <c r="E515" s="40"/>
      <c r="F515" s="40"/>
      <c r="G515" s="9"/>
      <c r="H515" s="9"/>
      <c r="I515" s="9"/>
      <c r="J515" s="9"/>
      <c r="K515" s="40"/>
      <c r="L515" s="40"/>
      <c r="M515" s="12" t="s">
        <v>33</v>
      </c>
    </row>
    <row r="516" spans="1:13" ht="12.75" customHeight="1">
      <c r="A516" s="79" t="s">
        <v>0</v>
      </c>
      <c r="B516" s="14"/>
      <c r="C516" s="15"/>
      <c r="D516" s="7"/>
      <c r="E516" s="39"/>
      <c r="F516" s="39" t="s">
        <v>1</v>
      </c>
      <c r="G516" s="14"/>
      <c r="H516" s="14"/>
      <c r="I516" s="14"/>
      <c r="J516" s="14"/>
      <c r="K516" s="39"/>
      <c r="L516" s="39" t="s">
        <v>98</v>
      </c>
      <c r="M516" s="14"/>
    </row>
    <row r="517" spans="1:13">
      <c r="A517" s="80" t="s">
        <v>2</v>
      </c>
      <c r="B517" s="9"/>
      <c r="C517" s="9"/>
      <c r="D517" s="9"/>
      <c r="E517" s="40"/>
      <c r="F517" s="87" t="s">
        <v>3</v>
      </c>
      <c r="G517" s="87"/>
      <c r="H517" s="87"/>
      <c r="I517" s="87"/>
      <c r="J517" s="9" t="s">
        <v>4</v>
      </c>
      <c r="K517" s="40"/>
      <c r="L517" s="40"/>
      <c r="M517" s="9"/>
    </row>
    <row r="518" spans="1:13">
      <c r="A518" s="81"/>
      <c r="B518" s="1"/>
      <c r="C518" s="1"/>
      <c r="D518" s="1"/>
      <c r="E518" s="41"/>
      <c r="F518" s="88"/>
      <c r="G518" s="88"/>
      <c r="H518" s="88"/>
      <c r="I518" s="88"/>
      <c r="J518" s="15" t="s">
        <v>40</v>
      </c>
      <c r="K518" s="41" t="s">
        <v>5</v>
      </c>
      <c r="L518" s="41"/>
      <c r="M518" s="1"/>
    </row>
    <row r="519" spans="1:13">
      <c r="A519" s="81" t="s">
        <v>54</v>
      </c>
      <c r="B519" s="1"/>
      <c r="C519" s="77"/>
      <c r="D519" s="2"/>
      <c r="E519" s="41"/>
      <c r="F519" s="88"/>
      <c r="G519" s="88"/>
      <c r="H519" s="88"/>
      <c r="I519" s="88"/>
      <c r="J519" s="14"/>
      <c r="K519" s="41" t="s">
        <v>6</v>
      </c>
      <c r="L519" s="41"/>
      <c r="M519" s="1"/>
    </row>
    <row r="520" spans="1:13">
      <c r="A520" s="81"/>
      <c r="B520" s="1"/>
      <c r="C520" s="77"/>
      <c r="D520" s="2"/>
      <c r="E520" s="41"/>
      <c r="F520" s="88"/>
      <c r="G520" s="88"/>
      <c r="H520" s="88"/>
      <c r="I520" s="88"/>
      <c r="J520" s="15"/>
      <c r="K520" s="41" t="s">
        <v>55</v>
      </c>
      <c r="L520" s="41"/>
      <c r="M520" s="1"/>
    </row>
    <row r="521" spans="1:13">
      <c r="A521" s="79" t="s">
        <v>53</v>
      </c>
      <c r="B521" s="14"/>
      <c r="C521" s="15"/>
      <c r="D521" s="7"/>
      <c r="E521" s="39"/>
      <c r="F521" s="89"/>
      <c r="G521" s="89"/>
      <c r="H521" s="89"/>
      <c r="I521" s="89"/>
      <c r="J521" s="3" t="s">
        <v>158</v>
      </c>
      <c r="K521" s="39"/>
      <c r="L521" s="39"/>
      <c r="M521" s="14"/>
    </row>
    <row r="522" spans="1:13" ht="12.75" customHeight="1">
      <c r="A522" s="80"/>
      <c r="B522" s="9"/>
      <c r="C522" s="10"/>
      <c r="D522" s="11"/>
      <c r="E522" s="40"/>
      <c r="F522" s="42"/>
      <c r="G522" s="4"/>
      <c r="H522" s="4"/>
      <c r="I522" s="4"/>
      <c r="J522" s="9"/>
      <c r="K522" s="40"/>
      <c r="L522" s="40"/>
      <c r="M522" s="9"/>
    </row>
    <row r="523" spans="1:13" ht="12.75" customHeight="1">
      <c r="A523" s="82" t="s">
        <v>7</v>
      </c>
      <c r="B523" s="5" t="s">
        <v>8</v>
      </c>
      <c r="C523" s="5" t="s">
        <v>9</v>
      </c>
      <c r="D523" s="5" t="s">
        <v>10</v>
      </c>
      <c r="E523" s="43" t="s">
        <v>11</v>
      </c>
      <c r="F523" s="43" t="s">
        <v>12</v>
      </c>
      <c r="G523" s="5" t="s">
        <v>13</v>
      </c>
      <c r="H523" s="5" t="s">
        <v>14</v>
      </c>
      <c r="I523" s="5" t="s">
        <v>15</v>
      </c>
      <c r="J523" s="5" t="s">
        <v>16</v>
      </c>
      <c r="K523" s="43" t="s">
        <v>17</v>
      </c>
      <c r="L523" s="43" t="s">
        <v>18</v>
      </c>
      <c r="M523" s="5" t="s">
        <v>19</v>
      </c>
    </row>
    <row r="524" spans="1:13" ht="12.75" customHeight="1">
      <c r="B524" s="77"/>
      <c r="D524" s="17"/>
      <c r="E524" s="44"/>
      <c r="F524" s="44"/>
      <c r="G524" s="16"/>
      <c r="H524" s="16"/>
      <c r="I524" s="16"/>
      <c r="J524" s="16"/>
      <c r="K524" s="44"/>
      <c r="L524" s="44"/>
      <c r="M524" s="16"/>
    </row>
    <row r="525" spans="1:13" ht="12.75" customHeight="1">
      <c r="B525" s="16"/>
      <c r="E525" s="90" t="s">
        <v>37</v>
      </c>
      <c r="F525" s="90"/>
      <c r="G525" s="90"/>
      <c r="H525" s="90" t="s">
        <v>38</v>
      </c>
      <c r="I525" s="90"/>
      <c r="J525" s="90"/>
      <c r="K525" s="90" t="s">
        <v>39</v>
      </c>
      <c r="L525" s="90"/>
      <c r="M525" s="90"/>
    </row>
    <row r="526" spans="1:13" ht="12.75" customHeight="1">
      <c r="B526" s="16"/>
      <c r="E526" s="45" t="s">
        <v>23</v>
      </c>
      <c r="F526" s="45"/>
      <c r="G526" s="6"/>
      <c r="H526" s="6" t="s">
        <v>24</v>
      </c>
      <c r="I526" s="6"/>
      <c r="J526" s="6"/>
      <c r="K526" s="45" t="s">
        <v>24</v>
      </c>
      <c r="L526" s="45"/>
      <c r="M526" s="6"/>
    </row>
    <row r="527" spans="1:13" ht="28.5" customHeight="1">
      <c r="A527" s="84" t="s">
        <v>25</v>
      </c>
      <c r="B527" s="15" t="s">
        <v>26</v>
      </c>
      <c r="C527" s="15" t="s">
        <v>27</v>
      </c>
      <c r="D527" s="7" t="s">
        <v>28</v>
      </c>
      <c r="E527" s="46" t="s">
        <v>29</v>
      </c>
      <c r="F527" s="47" t="s">
        <v>30</v>
      </c>
      <c r="G527" s="15" t="s">
        <v>31</v>
      </c>
      <c r="H527" s="15" t="s">
        <v>29</v>
      </c>
      <c r="I527" s="8" t="s">
        <v>30</v>
      </c>
      <c r="J527" s="15" t="s">
        <v>31</v>
      </c>
      <c r="K527" s="46" t="s">
        <v>29</v>
      </c>
      <c r="L527" s="47" t="s">
        <v>30</v>
      </c>
      <c r="M527" s="15" t="s">
        <v>31</v>
      </c>
    </row>
    <row r="528" spans="1:13" ht="12.75" customHeight="1">
      <c r="A528" s="85">
        <v>1</v>
      </c>
      <c r="B528" s="16" t="s">
        <v>48</v>
      </c>
      <c r="C528" s="16" t="s">
        <v>50</v>
      </c>
      <c r="D528" s="29">
        <v>40878</v>
      </c>
      <c r="E528" s="44">
        <f>E1106</f>
        <v>0</v>
      </c>
      <c r="F528" s="44">
        <f>F1106</f>
        <v>0</v>
      </c>
      <c r="G528" s="13">
        <f t="shared" ref="G528:G540" si="94">IF(E528=0,0,F528*1000/E528)</f>
        <v>0</v>
      </c>
      <c r="H528" s="17">
        <f t="shared" ref="H528:I528" si="95">H1106</f>
        <v>0</v>
      </c>
      <c r="I528" s="17">
        <f t="shared" si="95"/>
        <v>0</v>
      </c>
      <c r="J528" s="13">
        <f t="shared" ref="J528:J540" si="96">IF(H528=0,0,I528*1000/H528)</f>
        <v>0</v>
      </c>
      <c r="K528" s="44">
        <f t="shared" ref="K528:L528" si="97">K1106</f>
        <v>845</v>
      </c>
      <c r="L528" s="44">
        <f t="shared" si="97"/>
        <v>85</v>
      </c>
      <c r="M528" s="13">
        <f t="shared" ref="M528:M540" si="98">IF(K528=0,0,L528*1000/K528)</f>
        <v>100.59171597633136</v>
      </c>
    </row>
    <row r="529" spans="1:13" ht="12.75" customHeight="1">
      <c r="A529" s="85">
        <v>2</v>
      </c>
      <c r="B529" s="16" t="s">
        <v>48</v>
      </c>
      <c r="C529" s="16" t="s">
        <v>50</v>
      </c>
      <c r="D529" s="29">
        <v>40909</v>
      </c>
      <c r="E529" s="44">
        <v>0</v>
      </c>
      <c r="F529" s="44">
        <v>0</v>
      </c>
      <c r="G529" s="13">
        <f t="shared" si="94"/>
        <v>0</v>
      </c>
      <c r="H529" s="17">
        <v>0</v>
      </c>
      <c r="I529" s="17">
        <v>0</v>
      </c>
      <c r="J529" s="13">
        <f t="shared" si="96"/>
        <v>0</v>
      </c>
      <c r="K529" s="44">
        <v>845</v>
      </c>
      <c r="L529" s="44">
        <v>85</v>
      </c>
      <c r="M529" s="13">
        <f t="shared" si="98"/>
        <v>100.59171597633136</v>
      </c>
    </row>
    <row r="530" spans="1:13" ht="12.75" customHeight="1">
      <c r="A530" s="85">
        <v>3</v>
      </c>
      <c r="B530" s="16" t="s">
        <v>48</v>
      </c>
      <c r="C530" s="16" t="s">
        <v>50</v>
      </c>
      <c r="D530" s="29">
        <v>40940</v>
      </c>
      <c r="E530" s="44">
        <v>0</v>
      </c>
      <c r="F530" s="44">
        <v>0</v>
      </c>
      <c r="G530" s="13">
        <f t="shared" si="94"/>
        <v>0</v>
      </c>
      <c r="H530" s="17">
        <v>0</v>
      </c>
      <c r="I530" s="17">
        <v>0</v>
      </c>
      <c r="J530" s="13">
        <f t="shared" si="96"/>
        <v>0</v>
      </c>
      <c r="K530" s="44">
        <v>845</v>
      </c>
      <c r="L530" s="44">
        <v>85</v>
      </c>
      <c r="M530" s="13">
        <f t="shared" si="98"/>
        <v>100.59171597633136</v>
      </c>
    </row>
    <row r="531" spans="1:13" ht="12.75" customHeight="1">
      <c r="A531" s="85">
        <v>4</v>
      </c>
      <c r="B531" s="16" t="s">
        <v>48</v>
      </c>
      <c r="C531" s="16" t="s">
        <v>50</v>
      </c>
      <c r="D531" s="29">
        <v>40969</v>
      </c>
      <c r="E531" s="44">
        <v>0</v>
      </c>
      <c r="F531" s="44">
        <v>0</v>
      </c>
      <c r="G531" s="13">
        <f t="shared" si="94"/>
        <v>0</v>
      </c>
      <c r="H531" s="17">
        <v>0</v>
      </c>
      <c r="I531" s="17">
        <v>0</v>
      </c>
      <c r="J531" s="13">
        <f t="shared" si="96"/>
        <v>0</v>
      </c>
      <c r="K531" s="44">
        <v>845</v>
      </c>
      <c r="L531" s="44">
        <v>85</v>
      </c>
      <c r="M531" s="13">
        <f t="shared" si="98"/>
        <v>100.59171597633136</v>
      </c>
    </row>
    <row r="532" spans="1:13" ht="12.75" customHeight="1">
      <c r="A532" s="85">
        <v>5</v>
      </c>
      <c r="B532" s="16" t="s">
        <v>48</v>
      </c>
      <c r="C532" s="16" t="s">
        <v>50</v>
      </c>
      <c r="D532" s="29">
        <v>41000</v>
      </c>
      <c r="E532" s="44">
        <v>0</v>
      </c>
      <c r="F532" s="44">
        <v>0</v>
      </c>
      <c r="G532" s="13">
        <f t="shared" si="94"/>
        <v>0</v>
      </c>
      <c r="H532" s="17">
        <v>0</v>
      </c>
      <c r="I532" s="17">
        <v>0</v>
      </c>
      <c r="J532" s="13">
        <f t="shared" si="96"/>
        <v>0</v>
      </c>
      <c r="K532" s="44">
        <v>845</v>
      </c>
      <c r="L532" s="44">
        <v>85</v>
      </c>
      <c r="M532" s="13">
        <f t="shared" si="98"/>
        <v>100.59171597633136</v>
      </c>
    </row>
    <row r="533" spans="1:13" ht="12.75" customHeight="1">
      <c r="A533" s="85">
        <v>6</v>
      </c>
      <c r="B533" s="16" t="s">
        <v>48</v>
      </c>
      <c r="C533" s="16" t="s">
        <v>50</v>
      </c>
      <c r="D533" s="29">
        <v>41030</v>
      </c>
      <c r="E533" s="44">
        <v>0</v>
      </c>
      <c r="F533" s="44">
        <v>0</v>
      </c>
      <c r="G533" s="13">
        <f t="shared" si="94"/>
        <v>0</v>
      </c>
      <c r="H533" s="17">
        <v>0</v>
      </c>
      <c r="I533" s="17">
        <v>0</v>
      </c>
      <c r="J533" s="13">
        <f t="shared" si="96"/>
        <v>0</v>
      </c>
      <c r="K533" s="44">
        <v>845</v>
      </c>
      <c r="L533" s="44">
        <v>85</v>
      </c>
      <c r="M533" s="13">
        <f t="shared" si="98"/>
        <v>100.59171597633136</v>
      </c>
    </row>
    <row r="534" spans="1:13" ht="12.75" customHeight="1">
      <c r="A534" s="85">
        <v>7</v>
      </c>
      <c r="B534" s="16" t="s">
        <v>48</v>
      </c>
      <c r="C534" s="16" t="s">
        <v>50</v>
      </c>
      <c r="D534" s="29">
        <v>41061</v>
      </c>
      <c r="E534" s="44">
        <v>0</v>
      </c>
      <c r="F534" s="44">
        <v>0</v>
      </c>
      <c r="G534" s="13">
        <f t="shared" si="94"/>
        <v>0</v>
      </c>
      <c r="H534" s="17">
        <v>0</v>
      </c>
      <c r="I534" s="17">
        <v>0</v>
      </c>
      <c r="J534" s="13">
        <f t="shared" si="96"/>
        <v>0</v>
      </c>
      <c r="K534" s="44">
        <v>845</v>
      </c>
      <c r="L534" s="44">
        <v>86</v>
      </c>
      <c r="M534" s="13">
        <f t="shared" si="98"/>
        <v>101.77514792899409</v>
      </c>
    </row>
    <row r="535" spans="1:13" ht="12.75" customHeight="1">
      <c r="A535" s="85">
        <v>8</v>
      </c>
      <c r="B535" s="16" t="s">
        <v>48</v>
      </c>
      <c r="C535" s="16" t="s">
        <v>50</v>
      </c>
      <c r="D535" s="29">
        <v>41091</v>
      </c>
      <c r="E535" s="44">
        <v>0</v>
      </c>
      <c r="F535" s="44">
        <v>0</v>
      </c>
      <c r="G535" s="13">
        <f t="shared" si="94"/>
        <v>0</v>
      </c>
      <c r="H535" s="17">
        <v>0</v>
      </c>
      <c r="I535" s="17">
        <v>0</v>
      </c>
      <c r="J535" s="13">
        <f t="shared" si="96"/>
        <v>0</v>
      </c>
      <c r="K535" s="44">
        <v>845</v>
      </c>
      <c r="L535" s="44">
        <v>86</v>
      </c>
      <c r="M535" s="13">
        <f t="shared" si="98"/>
        <v>101.77514792899409</v>
      </c>
    </row>
    <row r="536" spans="1:13" ht="12.75" customHeight="1">
      <c r="A536" s="85">
        <v>9</v>
      </c>
      <c r="B536" s="16" t="s">
        <v>48</v>
      </c>
      <c r="C536" s="16" t="s">
        <v>50</v>
      </c>
      <c r="D536" s="29">
        <v>41122</v>
      </c>
      <c r="E536" s="44">
        <v>0</v>
      </c>
      <c r="F536" s="44">
        <v>0</v>
      </c>
      <c r="G536" s="13">
        <f t="shared" si="94"/>
        <v>0</v>
      </c>
      <c r="H536" s="17">
        <v>0</v>
      </c>
      <c r="I536" s="17">
        <v>0</v>
      </c>
      <c r="J536" s="13">
        <f t="shared" si="96"/>
        <v>0</v>
      </c>
      <c r="K536" s="44">
        <v>845</v>
      </c>
      <c r="L536" s="44">
        <v>86</v>
      </c>
      <c r="M536" s="13">
        <f t="shared" si="98"/>
        <v>101.77514792899409</v>
      </c>
    </row>
    <row r="537" spans="1:13" ht="12.75" customHeight="1">
      <c r="A537" s="85">
        <v>10</v>
      </c>
      <c r="B537" s="16" t="s">
        <v>48</v>
      </c>
      <c r="C537" s="16" t="s">
        <v>50</v>
      </c>
      <c r="D537" s="29">
        <v>41153</v>
      </c>
      <c r="E537" s="44">
        <v>0</v>
      </c>
      <c r="F537" s="44">
        <v>0</v>
      </c>
      <c r="G537" s="13">
        <f t="shared" si="94"/>
        <v>0</v>
      </c>
      <c r="H537" s="17">
        <v>0</v>
      </c>
      <c r="I537" s="17">
        <v>0</v>
      </c>
      <c r="J537" s="13">
        <f t="shared" si="96"/>
        <v>0</v>
      </c>
      <c r="K537" s="44">
        <v>845</v>
      </c>
      <c r="L537" s="44">
        <v>86</v>
      </c>
      <c r="M537" s="13">
        <f t="shared" si="98"/>
        <v>101.77514792899409</v>
      </c>
    </row>
    <row r="538" spans="1:13" ht="12.75" customHeight="1">
      <c r="A538" s="85">
        <v>11</v>
      </c>
      <c r="B538" s="16" t="s">
        <v>48</v>
      </c>
      <c r="C538" s="16" t="s">
        <v>50</v>
      </c>
      <c r="D538" s="29">
        <v>41183</v>
      </c>
      <c r="E538" s="44">
        <v>0</v>
      </c>
      <c r="F538" s="44">
        <v>0</v>
      </c>
      <c r="G538" s="13">
        <f t="shared" si="94"/>
        <v>0</v>
      </c>
      <c r="H538" s="17">
        <v>0</v>
      </c>
      <c r="I538" s="17">
        <v>0</v>
      </c>
      <c r="J538" s="13">
        <f t="shared" si="96"/>
        <v>0</v>
      </c>
      <c r="K538" s="44">
        <v>845</v>
      </c>
      <c r="L538" s="44">
        <v>86</v>
      </c>
      <c r="M538" s="13">
        <f t="shared" si="98"/>
        <v>101.77514792899409</v>
      </c>
    </row>
    <row r="539" spans="1:13" ht="12.75" customHeight="1">
      <c r="A539" s="85">
        <v>12</v>
      </c>
      <c r="B539" s="16" t="s">
        <v>48</v>
      </c>
      <c r="C539" s="16" t="s">
        <v>50</v>
      </c>
      <c r="D539" s="29">
        <v>41214</v>
      </c>
      <c r="E539" s="44">
        <v>0</v>
      </c>
      <c r="F539" s="44">
        <v>0</v>
      </c>
      <c r="G539" s="13">
        <f t="shared" si="94"/>
        <v>0</v>
      </c>
      <c r="H539" s="17">
        <v>0</v>
      </c>
      <c r="I539" s="17">
        <v>0</v>
      </c>
      <c r="J539" s="13">
        <f t="shared" si="96"/>
        <v>0</v>
      </c>
      <c r="K539" s="44">
        <v>845</v>
      </c>
      <c r="L539" s="44">
        <v>86</v>
      </c>
      <c r="M539" s="13">
        <f t="shared" si="98"/>
        <v>101.77514792899409</v>
      </c>
    </row>
    <row r="540" spans="1:13" ht="12.75" customHeight="1">
      <c r="A540" s="85">
        <v>13</v>
      </c>
      <c r="B540" s="16" t="s">
        <v>48</v>
      </c>
      <c r="C540" s="16" t="s">
        <v>50</v>
      </c>
      <c r="D540" s="29">
        <v>41244</v>
      </c>
      <c r="E540" s="44">
        <v>0</v>
      </c>
      <c r="F540" s="44">
        <v>0</v>
      </c>
      <c r="G540" s="13">
        <f t="shared" si="94"/>
        <v>0</v>
      </c>
      <c r="H540" s="17">
        <v>0</v>
      </c>
      <c r="I540" s="17">
        <v>0</v>
      </c>
      <c r="J540" s="13">
        <f t="shared" si="96"/>
        <v>0</v>
      </c>
      <c r="K540" s="44">
        <v>845</v>
      </c>
      <c r="L540" s="44">
        <v>86</v>
      </c>
      <c r="M540" s="13">
        <f t="shared" si="98"/>
        <v>101.77514792899409</v>
      </c>
    </row>
    <row r="541" spans="1:13" ht="12.75" customHeight="1"/>
    <row r="542" spans="1:13" ht="12.75" customHeight="1">
      <c r="A542" s="85">
        <v>14</v>
      </c>
      <c r="B542" s="16" t="s">
        <v>44</v>
      </c>
      <c r="C542" s="16"/>
      <c r="D542" s="29"/>
      <c r="E542" s="44"/>
      <c r="F542" s="44"/>
      <c r="G542" s="13"/>
      <c r="H542" s="17"/>
      <c r="I542" s="17"/>
      <c r="J542" s="13"/>
      <c r="K542" s="44">
        <f>ROUND(SUM(K528:K540),0)</f>
        <v>10985</v>
      </c>
      <c r="L542" s="44">
        <f>ROUND(SUM(L528:L540),0)</f>
        <v>1112</v>
      </c>
      <c r="M542" s="13"/>
    </row>
    <row r="543" spans="1:13" ht="12.75" customHeight="1"/>
    <row r="544" spans="1:13" ht="12.75" customHeight="1">
      <c r="A544" s="85">
        <v>15</v>
      </c>
      <c r="B544" s="16" t="s">
        <v>48</v>
      </c>
      <c r="C544" s="16" t="s">
        <v>50</v>
      </c>
      <c r="D544" s="29" t="s">
        <v>36</v>
      </c>
      <c r="K544" s="49">
        <f>ROUND(AVERAGE(K528:K540),0)</f>
        <v>845</v>
      </c>
      <c r="L544" s="49">
        <f>ROUND(AVERAGE(L528:L540),0)</f>
        <v>86</v>
      </c>
      <c r="M544" s="13">
        <f>ROUND(IF(K544=0,0,L544*1000/K544),2)</f>
        <v>101.78</v>
      </c>
    </row>
    <row r="545" spans="1:13" ht="12.75" customHeight="1"/>
    <row r="546" spans="1:13" ht="12.75" customHeight="1"/>
    <row r="547" spans="1:13" ht="12.75" customHeight="1"/>
    <row r="548" spans="1:13" ht="12.75" customHeight="1"/>
    <row r="549" spans="1:13" ht="12.75" customHeight="1"/>
    <row r="550" spans="1:13" ht="12.75" customHeight="1"/>
    <row r="551" spans="1:13" ht="12.75" customHeight="1"/>
    <row r="552" spans="1:13" ht="12.75" customHeight="1"/>
    <row r="553" spans="1:13" ht="12.75" customHeight="1"/>
    <row r="554" spans="1:13" ht="12.75" customHeight="1"/>
    <row r="555" spans="1:13" ht="13.5" customHeight="1">
      <c r="A555" s="80" t="s">
        <v>32</v>
      </c>
      <c r="B555" s="9"/>
      <c r="C555" s="10"/>
      <c r="D555" s="11"/>
      <c r="E555" s="40"/>
      <c r="F555" s="40"/>
      <c r="G555" s="9"/>
      <c r="H555" s="9"/>
      <c r="I555" s="9"/>
      <c r="J555" s="9"/>
      <c r="K555" s="40"/>
      <c r="L555" s="40"/>
      <c r="M555" s="12" t="s">
        <v>33</v>
      </c>
    </row>
    <row r="556" spans="1:13" ht="12.75" customHeight="1">
      <c r="A556" s="79" t="s">
        <v>0</v>
      </c>
      <c r="B556" s="14"/>
      <c r="C556" s="15"/>
      <c r="D556" s="7"/>
      <c r="E556" s="39"/>
      <c r="F556" s="39" t="s">
        <v>1</v>
      </c>
      <c r="G556" s="14"/>
      <c r="H556" s="14"/>
      <c r="I556" s="14"/>
      <c r="J556" s="14"/>
      <c r="K556" s="39"/>
      <c r="L556" s="39" t="s">
        <v>99</v>
      </c>
      <c r="M556" s="14"/>
    </row>
    <row r="557" spans="1:13">
      <c r="A557" s="80" t="s">
        <v>2</v>
      </c>
      <c r="B557" s="9"/>
      <c r="C557" s="9"/>
      <c r="D557" s="9"/>
      <c r="E557" s="40"/>
      <c r="F557" s="87" t="s">
        <v>3</v>
      </c>
      <c r="G557" s="87"/>
      <c r="H557" s="87"/>
      <c r="I557" s="87"/>
      <c r="J557" s="9" t="s">
        <v>4</v>
      </c>
      <c r="K557" s="40"/>
      <c r="L557" s="40"/>
      <c r="M557" s="9"/>
    </row>
    <row r="558" spans="1:13">
      <c r="A558" s="81"/>
      <c r="B558" s="1"/>
      <c r="C558" s="1"/>
      <c r="D558" s="1"/>
      <c r="E558" s="41"/>
      <c r="F558" s="88"/>
      <c r="G558" s="88"/>
      <c r="H558" s="88"/>
      <c r="I558" s="88"/>
      <c r="J558" s="15"/>
      <c r="K558" s="41" t="s">
        <v>5</v>
      </c>
      <c r="L558" s="41"/>
      <c r="M558" s="1"/>
    </row>
    <row r="559" spans="1:13">
      <c r="A559" s="81" t="s">
        <v>54</v>
      </c>
      <c r="B559" s="1"/>
      <c r="C559" s="77"/>
      <c r="D559" s="2"/>
      <c r="E559" s="41"/>
      <c r="F559" s="88"/>
      <c r="G559" s="88"/>
      <c r="H559" s="88"/>
      <c r="I559" s="88"/>
      <c r="J559" s="15" t="s">
        <v>40</v>
      </c>
      <c r="K559" s="41" t="s">
        <v>6</v>
      </c>
      <c r="L559" s="41"/>
      <c r="M559" s="1"/>
    </row>
    <row r="560" spans="1:13">
      <c r="A560" s="81"/>
      <c r="B560" s="1"/>
      <c r="C560" s="77"/>
      <c r="D560" s="2"/>
      <c r="E560" s="41"/>
      <c r="F560" s="88"/>
      <c r="G560" s="88"/>
      <c r="H560" s="88"/>
      <c r="I560" s="88"/>
      <c r="J560" s="15"/>
      <c r="K560" s="41" t="s">
        <v>55</v>
      </c>
      <c r="L560" s="41"/>
      <c r="M560" s="1"/>
    </row>
    <row r="561" spans="1:13">
      <c r="A561" s="79" t="s">
        <v>53</v>
      </c>
      <c r="B561" s="14"/>
      <c r="C561" s="15"/>
      <c r="D561" s="7"/>
      <c r="E561" s="39"/>
      <c r="F561" s="89"/>
      <c r="G561" s="89"/>
      <c r="H561" s="89"/>
      <c r="I561" s="89"/>
      <c r="J561" s="3" t="s">
        <v>158</v>
      </c>
      <c r="K561" s="39"/>
      <c r="L561" s="39"/>
      <c r="M561" s="14"/>
    </row>
    <row r="562" spans="1:13" ht="12.75" customHeight="1">
      <c r="A562" s="80"/>
      <c r="B562" s="9"/>
      <c r="C562" s="10"/>
      <c r="D562" s="11"/>
      <c r="E562" s="40"/>
      <c r="F562" s="42"/>
      <c r="G562" s="4"/>
      <c r="H562" s="4"/>
      <c r="I562" s="4"/>
      <c r="J562" s="9"/>
      <c r="K562" s="40"/>
      <c r="L562" s="40"/>
      <c r="M562" s="9"/>
    </row>
    <row r="563" spans="1:13" ht="12.75" customHeight="1">
      <c r="A563" s="82" t="s">
        <v>7</v>
      </c>
      <c r="B563" s="5" t="s">
        <v>8</v>
      </c>
      <c r="C563" s="5" t="s">
        <v>9</v>
      </c>
      <c r="D563" s="5" t="s">
        <v>10</v>
      </c>
      <c r="E563" s="43" t="s">
        <v>11</v>
      </c>
      <c r="F563" s="43" t="s">
        <v>12</v>
      </c>
      <c r="G563" s="5" t="s">
        <v>13</v>
      </c>
      <c r="H563" s="5" t="s">
        <v>14</v>
      </c>
      <c r="I563" s="5" t="s">
        <v>15</v>
      </c>
      <c r="J563" s="5" t="s">
        <v>16</v>
      </c>
      <c r="K563" s="43" t="s">
        <v>17</v>
      </c>
      <c r="L563" s="43" t="s">
        <v>18</v>
      </c>
      <c r="M563" s="5" t="s">
        <v>19</v>
      </c>
    </row>
    <row r="564" spans="1:13" ht="12.75" customHeight="1">
      <c r="B564" s="77"/>
      <c r="D564" s="17"/>
      <c r="E564" s="44"/>
      <c r="F564" s="44"/>
      <c r="G564" s="16"/>
      <c r="H564" s="16"/>
      <c r="I564" s="16"/>
      <c r="J564" s="16"/>
      <c r="K564" s="44"/>
      <c r="L564" s="44"/>
      <c r="M564" s="16"/>
    </row>
    <row r="565" spans="1:13" ht="12.75" customHeight="1">
      <c r="B565" s="16"/>
      <c r="E565" s="90" t="s">
        <v>20</v>
      </c>
      <c r="F565" s="90"/>
      <c r="G565" s="90"/>
      <c r="H565" s="90" t="s">
        <v>21</v>
      </c>
      <c r="I565" s="90"/>
      <c r="J565" s="90"/>
      <c r="K565" s="90" t="s">
        <v>22</v>
      </c>
      <c r="L565" s="90"/>
      <c r="M565" s="90"/>
    </row>
    <row r="566" spans="1:13" ht="12.75" customHeight="1">
      <c r="B566" s="16"/>
      <c r="E566" s="45" t="s">
        <v>23</v>
      </c>
      <c r="F566" s="45"/>
      <c r="G566" s="6"/>
      <c r="H566" s="6" t="s">
        <v>24</v>
      </c>
      <c r="I566" s="6"/>
      <c r="J566" s="6"/>
      <c r="K566" s="45" t="s">
        <v>24</v>
      </c>
      <c r="L566" s="45"/>
      <c r="M566" s="6"/>
    </row>
    <row r="567" spans="1:13" ht="28.5" customHeight="1">
      <c r="A567" s="84" t="s">
        <v>25</v>
      </c>
      <c r="B567" s="15" t="s">
        <v>26</v>
      </c>
      <c r="C567" s="15" t="s">
        <v>27</v>
      </c>
      <c r="D567" s="7" t="s">
        <v>28</v>
      </c>
      <c r="E567" s="46" t="s">
        <v>29</v>
      </c>
      <c r="F567" s="47" t="s">
        <v>30</v>
      </c>
      <c r="G567" s="15" t="s">
        <v>31</v>
      </c>
      <c r="H567" s="15" t="s">
        <v>29</v>
      </c>
      <c r="I567" s="8" t="s">
        <v>30</v>
      </c>
      <c r="J567" s="15" t="s">
        <v>31</v>
      </c>
      <c r="K567" s="46" t="s">
        <v>29</v>
      </c>
      <c r="L567" s="47" t="s">
        <v>30</v>
      </c>
      <c r="M567" s="15" t="s">
        <v>31</v>
      </c>
    </row>
    <row r="568" spans="1:13" ht="12.75" customHeight="1">
      <c r="A568" s="85">
        <v>1</v>
      </c>
      <c r="B568" s="16" t="s">
        <v>49</v>
      </c>
      <c r="C568" s="16" t="s">
        <v>51</v>
      </c>
      <c r="D568" s="29">
        <v>40513</v>
      </c>
      <c r="E568" s="44">
        <f>E1148</f>
        <v>9283</v>
      </c>
      <c r="F568" s="44">
        <f>F1148</f>
        <v>770</v>
      </c>
      <c r="G568" s="13">
        <f>IF(E568=0,0,F568*1000/E568)</f>
        <v>82.947323063664768</v>
      </c>
      <c r="H568" s="17">
        <f>H1148</f>
        <v>0</v>
      </c>
      <c r="I568" s="17">
        <f>I1148</f>
        <v>0</v>
      </c>
      <c r="J568" s="13">
        <f t="shared" ref="J568:J580" si="99">IF(H568=0,0,I568*1000/H568)</f>
        <v>0</v>
      </c>
      <c r="K568" s="44">
        <f>K1148</f>
        <v>0</v>
      </c>
      <c r="L568" s="44">
        <f>L1148</f>
        <v>0</v>
      </c>
      <c r="M568" s="13">
        <f t="shared" ref="M568:M580" si="100">IF(K568=0,0,L568*1000/K568)</f>
        <v>0</v>
      </c>
    </row>
    <row r="569" spans="1:13" ht="12.75" customHeight="1">
      <c r="A569" s="85">
        <v>2</v>
      </c>
      <c r="B569" s="16" t="s">
        <v>49</v>
      </c>
      <c r="C569" s="16" t="s">
        <v>51</v>
      </c>
      <c r="D569" s="29">
        <v>40544</v>
      </c>
      <c r="E569" s="44">
        <v>28571</v>
      </c>
      <c r="F569" s="44">
        <v>1652</v>
      </c>
      <c r="G569" s="13">
        <f t="shared" ref="G569:G580" si="101">IF(E569=0,0,F569*1000/E569)</f>
        <v>57.820867313009693</v>
      </c>
      <c r="H569" s="17">
        <v>0</v>
      </c>
      <c r="I569" s="17">
        <v>0</v>
      </c>
      <c r="J569" s="13">
        <f t="shared" si="99"/>
        <v>0</v>
      </c>
      <c r="K569" s="44">
        <v>0</v>
      </c>
      <c r="L569" s="44">
        <v>0</v>
      </c>
      <c r="M569" s="13">
        <f t="shared" si="100"/>
        <v>0</v>
      </c>
    </row>
    <row r="570" spans="1:13" ht="12.75" customHeight="1">
      <c r="A570" s="85">
        <v>3</v>
      </c>
      <c r="B570" s="16" t="s">
        <v>49</v>
      </c>
      <c r="C570" s="16" t="s">
        <v>51</v>
      </c>
      <c r="D570" s="29">
        <v>40575</v>
      </c>
      <c r="E570" s="44">
        <f>K609</f>
        <v>28571</v>
      </c>
      <c r="F570" s="44">
        <f>L609</f>
        <v>1652</v>
      </c>
      <c r="G570" s="13">
        <f t="shared" si="101"/>
        <v>57.820867313009693</v>
      </c>
      <c r="H570" s="17">
        <v>0</v>
      </c>
      <c r="I570" s="17">
        <v>0</v>
      </c>
      <c r="J570" s="13">
        <f t="shared" si="99"/>
        <v>0</v>
      </c>
      <c r="K570" s="44">
        <v>0</v>
      </c>
      <c r="L570" s="44">
        <v>0</v>
      </c>
      <c r="M570" s="13">
        <f t="shared" si="100"/>
        <v>0</v>
      </c>
    </row>
    <row r="571" spans="1:13" ht="12.75" customHeight="1">
      <c r="A571" s="85">
        <v>4</v>
      </c>
      <c r="B571" s="16" t="s">
        <v>49</v>
      </c>
      <c r="C571" s="16" t="s">
        <v>51</v>
      </c>
      <c r="D571" s="29">
        <v>40603</v>
      </c>
      <c r="E571" s="44">
        <f t="shared" ref="E571:F571" si="102">K610</f>
        <v>28571</v>
      </c>
      <c r="F571" s="44">
        <f t="shared" si="102"/>
        <v>1652</v>
      </c>
      <c r="G571" s="13">
        <f t="shared" si="101"/>
        <v>57.820867313009693</v>
      </c>
      <c r="H571" s="17">
        <v>0</v>
      </c>
      <c r="I571" s="17">
        <v>0</v>
      </c>
      <c r="J571" s="13">
        <f t="shared" si="99"/>
        <v>0</v>
      </c>
      <c r="K571" s="44">
        <v>0</v>
      </c>
      <c r="L571" s="44">
        <v>0</v>
      </c>
      <c r="M571" s="13">
        <f t="shared" si="100"/>
        <v>0</v>
      </c>
    </row>
    <row r="572" spans="1:13" ht="12.75" customHeight="1">
      <c r="A572" s="85">
        <v>5</v>
      </c>
      <c r="B572" s="16" t="s">
        <v>49</v>
      </c>
      <c r="C572" s="16" t="s">
        <v>51</v>
      </c>
      <c r="D572" s="29">
        <v>40634</v>
      </c>
      <c r="E572" s="44">
        <f t="shared" ref="E572:F572" si="103">K611</f>
        <v>28571</v>
      </c>
      <c r="F572" s="44">
        <f t="shared" si="103"/>
        <v>1652</v>
      </c>
      <c r="G572" s="13">
        <f t="shared" si="101"/>
        <v>57.820867313009693</v>
      </c>
      <c r="H572" s="17">
        <v>0</v>
      </c>
      <c r="I572" s="17">
        <v>0</v>
      </c>
      <c r="J572" s="13">
        <f t="shared" si="99"/>
        <v>0</v>
      </c>
      <c r="K572" s="44">
        <v>0</v>
      </c>
      <c r="L572" s="44">
        <v>0</v>
      </c>
      <c r="M572" s="13">
        <f t="shared" si="100"/>
        <v>0</v>
      </c>
    </row>
    <row r="573" spans="1:13" ht="12.75" customHeight="1">
      <c r="A573" s="85">
        <v>6</v>
      </c>
      <c r="B573" s="16" t="s">
        <v>49</v>
      </c>
      <c r="C573" s="16" t="s">
        <v>51</v>
      </c>
      <c r="D573" s="29">
        <v>40664</v>
      </c>
      <c r="E573" s="44">
        <f t="shared" ref="E573:F573" si="104">K612</f>
        <v>28571</v>
      </c>
      <c r="F573" s="44">
        <f t="shared" si="104"/>
        <v>1652</v>
      </c>
      <c r="G573" s="13">
        <f t="shared" si="101"/>
        <v>57.820867313009693</v>
      </c>
      <c r="H573" s="17">
        <v>0</v>
      </c>
      <c r="I573" s="17">
        <v>0</v>
      </c>
      <c r="J573" s="13">
        <f t="shared" si="99"/>
        <v>0</v>
      </c>
      <c r="K573" s="44">
        <v>0</v>
      </c>
      <c r="L573" s="44">
        <v>0</v>
      </c>
      <c r="M573" s="13">
        <f t="shared" si="100"/>
        <v>0</v>
      </c>
    </row>
    <row r="574" spans="1:13" ht="12.75" customHeight="1">
      <c r="A574" s="85">
        <v>7</v>
      </c>
      <c r="B574" s="16" t="s">
        <v>49</v>
      </c>
      <c r="C574" s="16" t="s">
        <v>51</v>
      </c>
      <c r="D574" s="29">
        <v>40695</v>
      </c>
      <c r="E574" s="44">
        <f t="shared" ref="E574:F574" si="105">K613</f>
        <v>28571</v>
      </c>
      <c r="F574" s="44">
        <f t="shared" si="105"/>
        <v>1652</v>
      </c>
      <c r="G574" s="13">
        <f t="shared" si="101"/>
        <v>57.820867313009693</v>
      </c>
      <c r="H574" s="17">
        <v>0</v>
      </c>
      <c r="I574" s="17">
        <v>0</v>
      </c>
      <c r="J574" s="13">
        <f t="shared" si="99"/>
        <v>0</v>
      </c>
      <c r="K574" s="44">
        <v>0</v>
      </c>
      <c r="L574" s="44">
        <v>0</v>
      </c>
      <c r="M574" s="13">
        <f t="shared" si="100"/>
        <v>0</v>
      </c>
    </row>
    <row r="575" spans="1:13" ht="12.75" customHeight="1">
      <c r="A575" s="85">
        <v>8</v>
      </c>
      <c r="B575" s="16" t="s">
        <v>49</v>
      </c>
      <c r="C575" s="16" t="s">
        <v>51</v>
      </c>
      <c r="D575" s="29">
        <v>40725</v>
      </c>
      <c r="E575" s="44">
        <f t="shared" ref="E575:F575" si="106">K614</f>
        <v>28571</v>
      </c>
      <c r="F575" s="44">
        <f t="shared" si="106"/>
        <v>1652</v>
      </c>
      <c r="G575" s="13">
        <f t="shared" si="101"/>
        <v>57.820867313009693</v>
      </c>
      <c r="H575" s="17">
        <v>0</v>
      </c>
      <c r="I575" s="17">
        <v>0</v>
      </c>
      <c r="J575" s="13">
        <f t="shared" si="99"/>
        <v>0</v>
      </c>
      <c r="K575" s="44">
        <v>0</v>
      </c>
      <c r="L575" s="44">
        <v>0</v>
      </c>
      <c r="M575" s="13">
        <f t="shared" si="100"/>
        <v>0</v>
      </c>
    </row>
    <row r="576" spans="1:13" ht="12.75" customHeight="1">
      <c r="A576" s="85">
        <v>9</v>
      </c>
      <c r="B576" s="16" t="s">
        <v>49</v>
      </c>
      <c r="C576" s="16" t="s">
        <v>51</v>
      </c>
      <c r="D576" s="29">
        <v>40756</v>
      </c>
      <c r="E576" s="44">
        <f t="shared" ref="E576:F576" si="107">K615</f>
        <v>28571</v>
      </c>
      <c r="F576" s="44">
        <f t="shared" si="107"/>
        <v>1652</v>
      </c>
      <c r="G576" s="13">
        <f t="shared" si="101"/>
        <v>57.820867313009693</v>
      </c>
      <c r="H576" s="17">
        <v>0</v>
      </c>
      <c r="I576" s="17">
        <v>0</v>
      </c>
      <c r="J576" s="13">
        <f t="shared" si="99"/>
        <v>0</v>
      </c>
      <c r="K576" s="44">
        <v>0</v>
      </c>
      <c r="L576" s="44">
        <v>0</v>
      </c>
      <c r="M576" s="13">
        <f t="shared" si="100"/>
        <v>0</v>
      </c>
    </row>
    <row r="577" spans="1:13" ht="12.75" customHeight="1">
      <c r="A577" s="85">
        <v>10</v>
      </c>
      <c r="B577" s="16" t="s">
        <v>49</v>
      </c>
      <c r="C577" s="16" t="s">
        <v>51</v>
      </c>
      <c r="D577" s="29">
        <v>40787</v>
      </c>
      <c r="E577" s="44">
        <f t="shared" ref="E577:F577" si="108">K616</f>
        <v>28571</v>
      </c>
      <c r="F577" s="44">
        <f t="shared" si="108"/>
        <v>1652</v>
      </c>
      <c r="G577" s="13">
        <f t="shared" si="101"/>
        <v>57.820867313009693</v>
      </c>
      <c r="H577" s="17">
        <v>0</v>
      </c>
      <c r="I577" s="17">
        <v>0</v>
      </c>
      <c r="J577" s="13">
        <f t="shared" si="99"/>
        <v>0</v>
      </c>
      <c r="K577" s="44">
        <v>0</v>
      </c>
      <c r="L577" s="44">
        <v>0</v>
      </c>
      <c r="M577" s="13">
        <f t="shared" si="100"/>
        <v>0</v>
      </c>
    </row>
    <row r="578" spans="1:13" ht="12.75" customHeight="1">
      <c r="A578" s="85">
        <v>11</v>
      </c>
      <c r="B578" s="16" t="s">
        <v>49</v>
      </c>
      <c r="C578" s="16" t="s">
        <v>51</v>
      </c>
      <c r="D578" s="29">
        <v>40817</v>
      </c>
      <c r="E578" s="44">
        <f t="shared" ref="E578:F578" si="109">K617</f>
        <v>28571</v>
      </c>
      <c r="F578" s="44">
        <f t="shared" si="109"/>
        <v>1652</v>
      </c>
      <c r="G578" s="13">
        <f t="shared" si="101"/>
        <v>57.820867313009693</v>
      </c>
      <c r="H578" s="17">
        <v>0</v>
      </c>
      <c r="I578" s="17">
        <v>0</v>
      </c>
      <c r="J578" s="13">
        <f t="shared" si="99"/>
        <v>0</v>
      </c>
      <c r="K578" s="44">
        <v>0</v>
      </c>
      <c r="L578" s="44">
        <v>0</v>
      </c>
      <c r="M578" s="13">
        <f t="shared" si="100"/>
        <v>0</v>
      </c>
    </row>
    <row r="579" spans="1:13" ht="12.75" customHeight="1">
      <c r="A579" s="85">
        <v>12</v>
      </c>
      <c r="B579" s="16" t="s">
        <v>49</v>
      </c>
      <c r="C579" s="16" t="s">
        <v>51</v>
      </c>
      <c r="D579" s="29">
        <v>40848</v>
      </c>
      <c r="E579" s="44">
        <f t="shared" ref="E579:F579" si="110">K618</f>
        <v>28571</v>
      </c>
      <c r="F579" s="44">
        <f t="shared" si="110"/>
        <v>1652</v>
      </c>
      <c r="G579" s="13">
        <f t="shared" si="101"/>
        <v>57.820867313009693</v>
      </c>
      <c r="H579" s="17">
        <v>0</v>
      </c>
      <c r="I579" s="17">
        <v>0</v>
      </c>
      <c r="J579" s="13">
        <f t="shared" si="99"/>
        <v>0</v>
      </c>
      <c r="K579" s="44">
        <v>0</v>
      </c>
      <c r="L579" s="44">
        <v>0</v>
      </c>
      <c r="M579" s="13">
        <f t="shared" si="100"/>
        <v>0</v>
      </c>
    </row>
    <row r="580" spans="1:13" ht="12.75" customHeight="1">
      <c r="A580" s="85">
        <v>13</v>
      </c>
      <c r="B580" s="16" t="s">
        <v>49</v>
      </c>
      <c r="C580" s="16" t="s">
        <v>51</v>
      </c>
      <c r="D580" s="29">
        <v>40878</v>
      </c>
      <c r="E580" s="44">
        <f t="shared" ref="E580:F580" si="111">K619</f>
        <v>28571</v>
      </c>
      <c r="F580" s="44">
        <f t="shared" si="111"/>
        <v>1652</v>
      </c>
      <c r="G580" s="13">
        <f t="shared" si="101"/>
        <v>57.820867313009693</v>
      </c>
      <c r="H580" s="17">
        <v>0</v>
      </c>
      <c r="I580" s="17">
        <v>0</v>
      </c>
      <c r="J580" s="13">
        <f t="shared" si="99"/>
        <v>0</v>
      </c>
      <c r="K580" s="44">
        <v>0</v>
      </c>
      <c r="L580" s="44">
        <v>0</v>
      </c>
      <c r="M580" s="13">
        <f t="shared" si="100"/>
        <v>0</v>
      </c>
    </row>
    <row r="581" spans="1:13" ht="12.75" customHeight="1"/>
    <row r="582" spans="1:13" ht="12.75" customHeight="1"/>
    <row r="583" spans="1:13" ht="12.75" customHeight="1"/>
    <row r="584" spans="1:13" ht="12.75" customHeight="1"/>
    <row r="585" spans="1:13" ht="12.75" customHeight="1"/>
    <row r="586" spans="1:13" ht="12.75" customHeight="1"/>
    <row r="587" spans="1:13" ht="12.75" customHeight="1"/>
    <row r="588" spans="1:13" ht="12.75" customHeight="1">
      <c r="A588" s="85">
        <v>14</v>
      </c>
      <c r="B588" s="32" t="s">
        <v>157</v>
      </c>
    </row>
    <row r="589" spans="1:13" ht="12.75" customHeight="1"/>
    <row r="590" spans="1:13" ht="12.75" customHeight="1"/>
    <row r="591" spans="1:13" ht="12.75" customHeight="1"/>
    <row r="592" spans="1:13" ht="12.75" customHeight="1"/>
    <row r="593" spans="1:13" ht="12.75" customHeight="1"/>
    <row r="594" spans="1:13" ht="12.75" customHeight="1"/>
    <row r="595" spans="1:13" ht="13.5" customHeight="1">
      <c r="A595" s="80" t="s">
        <v>32</v>
      </c>
      <c r="B595" s="9"/>
      <c r="C595" s="10"/>
      <c r="D595" s="11"/>
      <c r="E595" s="40"/>
      <c r="F595" s="40"/>
      <c r="G595" s="9"/>
      <c r="H595" s="9"/>
      <c r="I595" s="9"/>
      <c r="J595" s="9"/>
      <c r="K595" s="40"/>
      <c r="L595" s="40"/>
      <c r="M595" s="12" t="s">
        <v>33</v>
      </c>
    </row>
    <row r="596" spans="1:13" ht="12.75" customHeight="1">
      <c r="A596" s="79" t="s">
        <v>0</v>
      </c>
      <c r="B596" s="14"/>
      <c r="C596" s="15"/>
      <c r="D596" s="7"/>
      <c r="E596" s="39"/>
      <c r="F596" s="39" t="s">
        <v>1</v>
      </c>
      <c r="G596" s="14"/>
      <c r="H596" s="14"/>
      <c r="I596" s="14"/>
      <c r="J596" s="14"/>
      <c r="K596" s="39"/>
      <c r="L596" s="39" t="s">
        <v>100</v>
      </c>
      <c r="M596" s="14"/>
    </row>
    <row r="597" spans="1:13">
      <c r="A597" s="80" t="s">
        <v>2</v>
      </c>
      <c r="B597" s="9"/>
      <c r="C597" s="9"/>
      <c r="D597" s="9"/>
      <c r="E597" s="40"/>
      <c r="F597" s="87" t="s">
        <v>3</v>
      </c>
      <c r="G597" s="87"/>
      <c r="H597" s="87"/>
      <c r="I597" s="87"/>
      <c r="J597" s="9" t="s">
        <v>4</v>
      </c>
      <c r="K597" s="40"/>
      <c r="L597" s="40"/>
      <c r="M597" s="9"/>
    </row>
    <row r="598" spans="1:13">
      <c r="A598" s="81"/>
      <c r="B598" s="1"/>
      <c r="C598" s="1"/>
      <c r="D598" s="1"/>
      <c r="E598" s="41"/>
      <c r="F598" s="88"/>
      <c r="G598" s="88"/>
      <c r="H598" s="88"/>
      <c r="I598" s="88"/>
      <c r="J598" s="15"/>
      <c r="K598" s="41" t="s">
        <v>5</v>
      </c>
      <c r="L598" s="41"/>
      <c r="M598" s="1"/>
    </row>
    <row r="599" spans="1:13">
      <c r="A599" s="81" t="s">
        <v>54</v>
      </c>
      <c r="B599" s="1"/>
      <c r="C599" s="77"/>
      <c r="D599" s="2"/>
      <c r="E599" s="41"/>
      <c r="F599" s="88"/>
      <c r="G599" s="88"/>
      <c r="H599" s="88"/>
      <c r="I599" s="88"/>
      <c r="J599" s="15" t="s">
        <v>40</v>
      </c>
      <c r="K599" s="41" t="s">
        <v>6</v>
      </c>
      <c r="L599" s="41"/>
      <c r="M599" s="1"/>
    </row>
    <row r="600" spans="1:13">
      <c r="A600" s="81"/>
      <c r="B600" s="1"/>
      <c r="C600" s="77"/>
      <c r="D600" s="2"/>
      <c r="E600" s="41"/>
      <c r="F600" s="88"/>
      <c r="G600" s="88"/>
      <c r="H600" s="88"/>
      <c r="I600" s="88"/>
      <c r="J600" s="15"/>
      <c r="K600" s="41" t="s">
        <v>55</v>
      </c>
      <c r="L600" s="41"/>
      <c r="M600" s="1"/>
    </row>
    <row r="601" spans="1:13">
      <c r="A601" s="79" t="s">
        <v>53</v>
      </c>
      <c r="B601" s="14"/>
      <c r="C601" s="15"/>
      <c r="D601" s="7"/>
      <c r="E601" s="39"/>
      <c r="F601" s="89"/>
      <c r="G601" s="89"/>
      <c r="H601" s="89"/>
      <c r="I601" s="89"/>
      <c r="J601" s="3" t="s">
        <v>158</v>
      </c>
      <c r="K601" s="39"/>
      <c r="L601" s="39"/>
      <c r="M601" s="14"/>
    </row>
    <row r="602" spans="1:13" ht="12.75" customHeight="1">
      <c r="A602" s="80"/>
      <c r="B602" s="9"/>
      <c r="C602" s="10"/>
      <c r="D602" s="11"/>
      <c r="E602" s="40"/>
      <c r="F602" s="42"/>
      <c r="G602" s="4"/>
      <c r="H602" s="4"/>
      <c r="I602" s="4"/>
      <c r="J602" s="9"/>
      <c r="K602" s="40"/>
      <c r="L602" s="40"/>
      <c r="M602" s="9"/>
    </row>
    <row r="603" spans="1:13" ht="12.75" customHeight="1">
      <c r="A603" s="82" t="s">
        <v>7</v>
      </c>
      <c r="B603" s="5" t="s">
        <v>8</v>
      </c>
      <c r="C603" s="5" t="s">
        <v>9</v>
      </c>
      <c r="D603" s="5" t="s">
        <v>10</v>
      </c>
      <c r="E603" s="43" t="s">
        <v>11</v>
      </c>
      <c r="F603" s="43" t="s">
        <v>12</v>
      </c>
      <c r="G603" s="5" t="s">
        <v>13</v>
      </c>
      <c r="H603" s="5" t="s">
        <v>14</v>
      </c>
      <c r="I603" s="5" t="s">
        <v>15</v>
      </c>
      <c r="J603" s="5" t="s">
        <v>16</v>
      </c>
      <c r="K603" s="43" t="s">
        <v>17</v>
      </c>
      <c r="L603" s="43" t="s">
        <v>18</v>
      </c>
      <c r="M603" s="5" t="s">
        <v>19</v>
      </c>
    </row>
    <row r="604" spans="1:13" ht="12.75" customHeight="1">
      <c r="B604" s="77"/>
      <c r="D604" s="17"/>
      <c r="E604" s="44"/>
      <c r="F604" s="44"/>
      <c r="G604" s="16"/>
      <c r="H604" s="16"/>
      <c r="I604" s="16"/>
      <c r="J604" s="16"/>
      <c r="K604" s="44"/>
      <c r="L604" s="44"/>
      <c r="M604" s="16"/>
    </row>
    <row r="605" spans="1:13" ht="12.75" customHeight="1">
      <c r="B605" s="16"/>
      <c r="E605" s="90" t="s">
        <v>37</v>
      </c>
      <c r="F605" s="90"/>
      <c r="G605" s="90"/>
      <c r="H605" s="90" t="s">
        <v>38</v>
      </c>
      <c r="I605" s="90"/>
      <c r="J605" s="90"/>
      <c r="K605" s="90" t="s">
        <v>39</v>
      </c>
      <c r="L605" s="90"/>
      <c r="M605" s="90"/>
    </row>
    <row r="606" spans="1:13" ht="12.75" customHeight="1">
      <c r="B606" s="16"/>
      <c r="E606" s="45" t="s">
        <v>23</v>
      </c>
      <c r="F606" s="45"/>
      <c r="G606" s="6"/>
      <c r="H606" s="6" t="s">
        <v>24</v>
      </c>
      <c r="I606" s="6"/>
      <c r="J606" s="6"/>
      <c r="K606" s="45" t="s">
        <v>24</v>
      </c>
      <c r="L606" s="45"/>
      <c r="M606" s="6"/>
    </row>
    <row r="607" spans="1:13" ht="28.5" customHeight="1">
      <c r="A607" s="84" t="s">
        <v>25</v>
      </c>
      <c r="B607" s="15" t="s">
        <v>26</v>
      </c>
      <c r="C607" s="15" t="s">
        <v>27</v>
      </c>
      <c r="D607" s="7" t="s">
        <v>28</v>
      </c>
      <c r="E607" s="46" t="s">
        <v>29</v>
      </c>
      <c r="F607" s="47" t="s">
        <v>30</v>
      </c>
      <c r="G607" s="15" t="s">
        <v>31</v>
      </c>
      <c r="H607" s="15" t="s">
        <v>29</v>
      </c>
      <c r="I607" s="8" t="s">
        <v>30</v>
      </c>
      <c r="J607" s="15" t="s">
        <v>31</v>
      </c>
      <c r="K607" s="46" t="s">
        <v>29</v>
      </c>
      <c r="L607" s="47" t="s">
        <v>30</v>
      </c>
      <c r="M607" s="15" t="s">
        <v>31</v>
      </c>
    </row>
    <row r="608" spans="1:13" ht="12.75" customHeight="1">
      <c r="A608" s="85">
        <v>1</v>
      </c>
      <c r="B608" s="16" t="s">
        <v>49</v>
      </c>
      <c r="C608" s="16" t="s">
        <v>51</v>
      </c>
      <c r="D608" s="29">
        <v>40513</v>
      </c>
      <c r="E608" s="44">
        <f>E1190</f>
        <v>0</v>
      </c>
      <c r="F608" s="44">
        <f>F1190</f>
        <v>0</v>
      </c>
      <c r="G608" s="13">
        <f t="shared" ref="G608:G620" si="112">IF(E608=0,0,F608*1000/E608)</f>
        <v>0</v>
      </c>
      <c r="H608" s="17">
        <f>H1190</f>
        <v>0</v>
      </c>
      <c r="I608" s="17">
        <f>I1190</f>
        <v>0</v>
      </c>
      <c r="J608" s="13">
        <f t="shared" ref="J608:J620" si="113">IF(H608=0,0,I608*1000/H608)</f>
        <v>0</v>
      </c>
      <c r="K608" s="44">
        <f>K1190</f>
        <v>9283</v>
      </c>
      <c r="L608" s="44">
        <f>L1190</f>
        <v>770</v>
      </c>
      <c r="M608" s="13">
        <f t="shared" ref="M608:M620" si="114">IF(K608=0,0,L608*1000/K608)</f>
        <v>82.947323063664768</v>
      </c>
    </row>
    <row r="609" spans="1:13" ht="12.75" customHeight="1">
      <c r="A609" s="85">
        <v>2</v>
      </c>
      <c r="B609" s="16" t="s">
        <v>49</v>
      </c>
      <c r="C609" s="16" t="s">
        <v>51</v>
      </c>
      <c r="D609" s="29">
        <v>40544</v>
      </c>
      <c r="E609" s="44">
        <v>0</v>
      </c>
      <c r="F609" s="44">
        <v>0</v>
      </c>
      <c r="G609" s="13">
        <f t="shared" si="112"/>
        <v>0</v>
      </c>
      <c r="H609" s="17">
        <v>0</v>
      </c>
      <c r="I609" s="17">
        <v>0</v>
      </c>
      <c r="J609" s="13">
        <f t="shared" si="113"/>
        <v>0</v>
      </c>
      <c r="K609" s="44">
        <v>28571</v>
      </c>
      <c r="L609" s="44">
        <v>1652</v>
      </c>
      <c r="M609" s="13">
        <f t="shared" si="114"/>
        <v>57.820867313009693</v>
      </c>
    </row>
    <row r="610" spans="1:13" ht="12.75" customHeight="1">
      <c r="A610" s="85">
        <v>3</v>
      </c>
      <c r="B610" s="16" t="s">
        <v>49</v>
      </c>
      <c r="C610" s="16" t="s">
        <v>51</v>
      </c>
      <c r="D610" s="29">
        <v>40575</v>
      </c>
      <c r="E610" s="44">
        <v>0</v>
      </c>
      <c r="F610" s="44">
        <v>0</v>
      </c>
      <c r="G610" s="13">
        <f t="shared" si="112"/>
        <v>0</v>
      </c>
      <c r="H610" s="17">
        <v>0</v>
      </c>
      <c r="I610" s="17">
        <v>0</v>
      </c>
      <c r="J610" s="13">
        <f t="shared" si="113"/>
        <v>0</v>
      </c>
      <c r="K610" s="44">
        <v>28571</v>
      </c>
      <c r="L610" s="44">
        <v>1652</v>
      </c>
      <c r="M610" s="13">
        <f t="shared" si="114"/>
        <v>57.820867313009693</v>
      </c>
    </row>
    <row r="611" spans="1:13" ht="12.75" customHeight="1">
      <c r="A611" s="85">
        <v>4</v>
      </c>
      <c r="B611" s="16" t="s">
        <v>49</v>
      </c>
      <c r="C611" s="16" t="s">
        <v>51</v>
      </c>
      <c r="D611" s="29">
        <v>40603</v>
      </c>
      <c r="E611" s="44">
        <v>0</v>
      </c>
      <c r="F611" s="44">
        <v>0</v>
      </c>
      <c r="G611" s="13">
        <f t="shared" si="112"/>
        <v>0</v>
      </c>
      <c r="H611" s="17">
        <v>0</v>
      </c>
      <c r="I611" s="17">
        <v>0</v>
      </c>
      <c r="J611" s="13">
        <f t="shared" si="113"/>
        <v>0</v>
      </c>
      <c r="K611" s="44">
        <v>28571</v>
      </c>
      <c r="L611" s="44">
        <v>1652</v>
      </c>
      <c r="M611" s="13">
        <f t="shared" si="114"/>
        <v>57.820867313009693</v>
      </c>
    </row>
    <row r="612" spans="1:13" ht="12.75" customHeight="1">
      <c r="A612" s="85">
        <v>5</v>
      </c>
      <c r="B612" s="16" t="s">
        <v>49</v>
      </c>
      <c r="C612" s="16" t="s">
        <v>51</v>
      </c>
      <c r="D612" s="29">
        <v>40634</v>
      </c>
      <c r="E612" s="44">
        <v>0</v>
      </c>
      <c r="F612" s="44">
        <v>0</v>
      </c>
      <c r="G612" s="13">
        <f t="shared" si="112"/>
        <v>0</v>
      </c>
      <c r="H612" s="17">
        <v>0</v>
      </c>
      <c r="I612" s="17">
        <v>0</v>
      </c>
      <c r="J612" s="13">
        <f t="shared" si="113"/>
        <v>0</v>
      </c>
      <c r="K612" s="44">
        <v>28571</v>
      </c>
      <c r="L612" s="44">
        <v>1652</v>
      </c>
      <c r="M612" s="13">
        <f t="shared" si="114"/>
        <v>57.820867313009693</v>
      </c>
    </row>
    <row r="613" spans="1:13" ht="12.75" customHeight="1">
      <c r="A613" s="85">
        <v>6</v>
      </c>
      <c r="B613" s="16" t="s">
        <v>49</v>
      </c>
      <c r="C613" s="16" t="s">
        <v>51</v>
      </c>
      <c r="D613" s="29">
        <v>40664</v>
      </c>
      <c r="E613" s="44">
        <v>0</v>
      </c>
      <c r="F613" s="44">
        <v>0</v>
      </c>
      <c r="G613" s="13">
        <f t="shared" si="112"/>
        <v>0</v>
      </c>
      <c r="H613" s="17">
        <v>0</v>
      </c>
      <c r="I613" s="17">
        <v>0</v>
      </c>
      <c r="J613" s="13">
        <f t="shared" si="113"/>
        <v>0</v>
      </c>
      <c r="K613" s="44">
        <v>28571</v>
      </c>
      <c r="L613" s="44">
        <v>1652</v>
      </c>
      <c r="M613" s="13">
        <f t="shared" si="114"/>
        <v>57.820867313009693</v>
      </c>
    </row>
    <row r="614" spans="1:13" ht="12.75" customHeight="1">
      <c r="A614" s="85">
        <v>7</v>
      </c>
      <c r="B614" s="16" t="s">
        <v>49</v>
      </c>
      <c r="C614" s="16" t="s">
        <v>51</v>
      </c>
      <c r="D614" s="29">
        <v>40695</v>
      </c>
      <c r="E614" s="44">
        <v>0</v>
      </c>
      <c r="F614" s="44">
        <v>0</v>
      </c>
      <c r="G614" s="13">
        <f t="shared" si="112"/>
        <v>0</v>
      </c>
      <c r="H614" s="17">
        <v>0</v>
      </c>
      <c r="I614" s="17">
        <v>0</v>
      </c>
      <c r="J614" s="13">
        <f t="shared" si="113"/>
        <v>0</v>
      </c>
      <c r="K614" s="44">
        <v>28571</v>
      </c>
      <c r="L614" s="44">
        <v>1652</v>
      </c>
      <c r="M614" s="13">
        <f t="shared" si="114"/>
        <v>57.820867313009693</v>
      </c>
    </row>
    <row r="615" spans="1:13" ht="12.75" customHeight="1">
      <c r="A615" s="85">
        <v>8</v>
      </c>
      <c r="B615" s="16" t="s">
        <v>49</v>
      </c>
      <c r="C615" s="16" t="s">
        <v>51</v>
      </c>
      <c r="D615" s="29">
        <v>40725</v>
      </c>
      <c r="E615" s="44">
        <v>0</v>
      </c>
      <c r="F615" s="44">
        <v>0</v>
      </c>
      <c r="G615" s="13">
        <f t="shared" si="112"/>
        <v>0</v>
      </c>
      <c r="H615" s="17">
        <v>0</v>
      </c>
      <c r="I615" s="17">
        <v>0</v>
      </c>
      <c r="J615" s="13">
        <f t="shared" si="113"/>
        <v>0</v>
      </c>
      <c r="K615" s="44">
        <v>28571</v>
      </c>
      <c r="L615" s="44">
        <v>1652</v>
      </c>
      <c r="M615" s="13">
        <f t="shared" si="114"/>
        <v>57.820867313009693</v>
      </c>
    </row>
    <row r="616" spans="1:13" ht="12.75" customHeight="1">
      <c r="A616" s="85">
        <v>9</v>
      </c>
      <c r="B616" s="16" t="s">
        <v>49</v>
      </c>
      <c r="C616" s="16" t="s">
        <v>51</v>
      </c>
      <c r="D616" s="29">
        <v>40756</v>
      </c>
      <c r="E616" s="44">
        <v>0</v>
      </c>
      <c r="F616" s="44">
        <v>0</v>
      </c>
      <c r="G616" s="13">
        <f t="shared" si="112"/>
        <v>0</v>
      </c>
      <c r="H616" s="17">
        <v>0</v>
      </c>
      <c r="I616" s="17">
        <v>0</v>
      </c>
      <c r="J616" s="13">
        <f t="shared" si="113"/>
        <v>0</v>
      </c>
      <c r="K616" s="44">
        <v>28571</v>
      </c>
      <c r="L616" s="44">
        <v>1652</v>
      </c>
      <c r="M616" s="13">
        <f t="shared" si="114"/>
        <v>57.820867313009693</v>
      </c>
    </row>
    <row r="617" spans="1:13" ht="12.75" customHeight="1">
      <c r="A617" s="85">
        <v>10</v>
      </c>
      <c r="B617" s="16" t="s">
        <v>49</v>
      </c>
      <c r="C617" s="16" t="s">
        <v>51</v>
      </c>
      <c r="D617" s="29">
        <v>40787</v>
      </c>
      <c r="E617" s="44">
        <v>0</v>
      </c>
      <c r="F617" s="44">
        <v>0</v>
      </c>
      <c r="G617" s="13">
        <f t="shared" si="112"/>
        <v>0</v>
      </c>
      <c r="H617" s="17">
        <v>0</v>
      </c>
      <c r="I617" s="17">
        <v>0</v>
      </c>
      <c r="J617" s="13">
        <f t="shared" si="113"/>
        <v>0</v>
      </c>
      <c r="K617" s="44">
        <v>28571</v>
      </c>
      <c r="L617" s="44">
        <v>1652</v>
      </c>
      <c r="M617" s="13">
        <f t="shared" si="114"/>
        <v>57.820867313009693</v>
      </c>
    </row>
    <row r="618" spans="1:13" ht="12.75" customHeight="1">
      <c r="A618" s="85">
        <v>11</v>
      </c>
      <c r="B618" s="16" t="s">
        <v>49</v>
      </c>
      <c r="C618" s="16" t="s">
        <v>51</v>
      </c>
      <c r="D618" s="29">
        <v>40817</v>
      </c>
      <c r="E618" s="44">
        <v>0</v>
      </c>
      <c r="F618" s="44">
        <v>0</v>
      </c>
      <c r="G618" s="13">
        <f t="shared" si="112"/>
        <v>0</v>
      </c>
      <c r="H618" s="17">
        <v>0</v>
      </c>
      <c r="I618" s="17">
        <v>0</v>
      </c>
      <c r="J618" s="13">
        <f t="shared" si="113"/>
        <v>0</v>
      </c>
      <c r="K618" s="44">
        <v>28571</v>
      </c>
      <c r="L618" s="44">
        <v>1652</v>
      </c>
      <c r="M618" s="13">
        <f t="shared" si="114"/>
        <v>57.820867313009693</v>
      </c>
    </row>
    <row r="619" spans="1:13" ht="12.75" customHeight="1">
      <c r="A619" s="85">
        <v>12</v>
      </c>
      <c r="B619" s="16" t="s">
        <v>49</v>
      </c>
      <c r="C619" s="16" t="s">
        <v>51</v>
      </c>
      <c r="D619" s="29">
        <v>40848</v>
      </c>
      <c r="E619" s="44">
        <v>0</v>
      </c>
      <c r="F619" s="44">
        <v>0</v>
      </c>
      <c r="G619" s="13">
        <f t="shared" si="112"/>
        <v>0</v>
      </c>
      <c r="H619" s="17">
        <v>0</v>
      </c>
      <c r="I619" s="17">
        <v>0</v>
      </c>
      <c r="J619" s="13">
        <f t="shared" si="113"/>
        <v>0</v>
      </c>
      <c r="K619" s="44">
        <v>28571</v>
      </c>
      <c r="L619" s="44">
        <v>1652</v>
      </c>
      <c r="M619" s="13">
        <f t="shared" si="114"/>
        <v>57.820867313009693</v>
      </c>
    </row>
    <row r="620" spans="1:13" ht="12.75" customHeight="1">
      <c r="A620" s="85">
        <v>13</v>
      </c>
      <c r="B620" s="16" t="s">
        <v>49</v>
      </c>
      <c r="C620" s="16" t="s">
        <v>51</v>
      </c>
      <c r="D620" s="29">
        <v>40878</v>
      </c>
      <c r="E620" s="44">
        <v>0</v>
      </c>
      <c r="F620" s="44">
        <v>0</v>
      </c>
      <c r="G620" s="13">
        <f t="shared" si="112"/>
        <v>0</v>
      </c>
      <c r="H620" s="17">
        <v>0</v>
      </c>
      <c r="I620" s="17">
        <v>0</v>
      </c>
      <c r="J620" s="13">
        <f t="shared" si="113"/>
        <v>0</v>
      </c>
      <c r="K620" s="44">
        <v>28571</v>
      </c>
      <c r="L620" s="44">
        <v>1652</v>
      </c>
      <c r="M620" s="13">
        <f t="shared" si="114"/>
        <v>57.820867313009693</v>
      </c>
    </row>
    <row r="621" spans="1:13" ht="12.75" customHeight="1"/>
    <row r="622" spans="1:13" ht="12.75" customHeight="1">
      <c r="A622" s="85">
        <v>14</v>
      </c>
      <c r="B622" s="16" t="s">
        <v>44</v>
      </c>
      <c r="C622" s="16"/>
      <c r="D622" s="29"/>
      <c r="E622" s="44"/>
      <c r="F622" s="44"/>
      <c r="G622" s="13"/>
      <c r="H622" s="17"/>
      <c r="I622" s="17"/>
      <c r="J622" s="13"/>
      <c r="K622" s="44">
        <f>ROUND(SUM(K608:K620),0)</f>
        <v>352135</v>
      </c>
      <c r="L622" s="44">
        <f>ROUND(SUM(L608:L620),0)</f>
        <v>20594</v>
      </c>
      <c r="M622" s="13"/>
    </row>
    <row r="623" spans="1:13" ht="12.75" customHeight="1"/>
    <row r="624" spans="1:13" ht="12.75" customHeight="1">
      <c r="A624" s="85">
        <v>15</v>
      </c>
      <c r="B624" s="16" t="s">
        <v>49</v>
      </c>
      <c r="C624" s="16" t="s">
        <v>51</v>
      </c>
      <c r="D624" s="29" t="s">
        <v>36</v>
      </c>
      <c r="K624" s="49">
        <f>ROUND(AVERAGE(K608:K620),0)</f>
        <v>27087</v>
      </c>
      <c r="L624" s="49">
        <f>ROUND(AVERAGE(L608:L620),0)</f>
        <v>1584</v>
      </c>
      <c r="M624" s="13">
        <f>ROUND(IF(K624=0,0,L624*1000/K624),2)</f>
        <v>58.48</v>
      </c>
    </row>
    <row r="625" spans="1:13" ht="12.75" customHeight="1"/>
    <row r="626" spans="1:13" ht="12.75" customHeight="1"/>
    <row r="627" spans="1:13" ht="12.75" customHeight="1"/>
    <row r="628" spans="1:13" ht="12.75" customHeight="1"/>
    <row r="629" spans="1:13" ht="12.75" customHeight="1"/>
    <row r="630" spans="1:13" ht="12.75" customHeight="1">
      <c r="A630" s="85">
        <v>16</v>
      </c>
      <c r="B630" s="32" t="s">
        <v>157</v>
      </c>
    </row>
    <row r="631" spans="1:13" ht="12.75" customHeight="1"/>
    <row r="632" spans="1:13" ht="12.75" customHeight="1"/>
    <row r="633" spans="1:13" ht="12.75" customHeight="1"/>
    <row r="634" spans="1:13" ht="12.75" customHeight="1"/>
    <row r="635" spans="1:13" ht="13.5" customHeight="1">
      <c r="A635" s="80" t="s">
        <v>32</v>
      </c>
      <c r="B635" s="9"/>
      <c r="C635" s="10"/>
      <c r="D635" s="11"/>
      <c r="E635" s="40"/>
      <c r="F635" s="40"/>
      <c r="G635" s="9"/>
      <c r="H635" s="9"/>
      <c r="I635" s="9"/>
      <c r="J635" s="9"/>
      <c r="K635" s="40"/>
      <c r="L635" s="40"/>
      <c r="M635" s="12" t="s">
        <v>33</v>
      </c>
    </row>
    <row r="636" spans="1:13" ht="12.75" customHeight="1">
      <c r="A636" s="79" t="s">
        <v>0</v>
      </c>
      <c r="B636" s="14"/>
      <c r="C636" s="15"/>
      <c r="D636" s="7"/>
      <c r="E636" s="39"/>
      <c r="F636" s="39" t="s">
        <v>1</v>
      </c>
      <c r="G636" s="14"/>
      <c r="H636" s="14"/>
      <c r="I636" s="14"/>
      <c r="J636" s="14"/>
      <c r="K636" s="39"/>
      <c r="L636" s="39" t="s">
        <v>101</v>
      </c>
      <c r="M636" s="14"/>
    </row>
    <row r="637" spans="1:13">
      <c r="A637" s="80" t="s">
        <v>2</v>
      </c>
      <c r="B637" s="9"/>
      <c r="C637" s="9"/>
      <c r="D637" s="9"/>
      <c r="E637" s="40"/>
      <c r="F637" s="87" t="s">
        <v>3</v>
      </c>
      <c r="G637" s="87"/>
      <c r="H637" s="87"/>
      <c r="I637" s="87"/>
      <c r="J637" s="9" t="s">
        <v>4</v>
      </c>
      <c r="K637" s="40"/>
      <c r="L637" s="40"/>
      <c r="M637" s="9"/>
    </row>
    <row r="638" spans="1:13">
      <c r="A638" s="81"/>
      <c r="B638" s="1"/>
      <c r="C638" s="1"/>
      <c r="D638" s="1"/>
      <c r="E638" s="41"/>
      <c r="F638" s="88"/>
      <c r="G638" s="88"/>
      <c r="H638" s="88"/>
      <c r="I638" s="88"/>
      <c r="J638" s="15"/>
      <c r="K638" s="41" t="s">
        <v>5</v>
      </c>
      <c r="L638" s="41"/>
      <c r="M638" s="1"/>
    </row>
    <row r="639" spans="1:13">
      <c r="A639" s="81" t="s">
        <v>54</v>
      </c>
      <c r="B639" s="1"/>
      <c r="C639" s="77"/>
      <c r="D639" s="2"/>
      <c r="E639" s="41"/>
      <c r="F639" s="88"/>
      <c r="G639" s="88"/>
      <c r="H639" s="88"/>
      <c r="I639" s="88"/>
      <c r="J639" s="15" t="s">
        <v>40</v>
      </c>
      <c r="K639" s="41" t="s">
        <v>6</v>
      </c>
      <c r="L639" s="41"/>
      <c r="M639" s="1"/>
    </row>
    <row r="640" spans="1:13">
      <c r="A640" s="81"/>
      <c r="B640" s="1"/>
      <c r="C640" s="77"/>
      <c r="D640" s="2"/>
      <c r="E640" s="41"/>
      <c r="F640" s="88"/>
      <c r="G640" s="88"/>
      <c r="H640" s="88"/>
      <c r="I640" s="88"/>
      <c r="J640" s="15"/>
      <c r="K640" s="41" t="s">
        <v>55</v>
      </c>
      <c r="L640" s="41"/>
      <c r="M640" s="1"/>
    </row>
    <row r="641" spans="1:13">
      <c r="A641" s="79" t="s">
        <v>53</v>
      </c>
      <c r="B641" s="14"/>
      <c r="C641" s="15"/>
      <c r="D641" s="7"/>
      <c r="E641" s="39"/>
      <c r="F641" s="89"/>
      <c r="G641" s="89"/>
      <c r="H641" s="89"/>
      <c r="I641" s="89"/>
      <c r="J641" s="3" t="s">
        <v>158</v>
      </c>
      <c r="K641" s="39"/>
      <c r="L641" s="39"/>
      <c r="M641" s="14"/>
    </row>
    <row r="642" spans="1:13" ht="12.75" customHeight="1">
      <c r="A642" s="80"/>
      <c r="B642" s="9"/>
      <c r="C642" s="10"/>
      <c r="D642" s="11"/>
      <c r="E642" s="40"/>
      <c r="F642" s="42"/>
      <c r="G642" s="4"/>
      <c r="H642" s="4"/>
      <c r="I642" s="4"/>
      <c r="J642" s="9"/>
      <c r="K642" s="40"/>
      <c r="L642" s="40"/>
      <c r="M642" s="9"/>
    </row>
    <row r="643" spans="1:13" ht="12.75" customHeight="1">
      <c r="A643" s="82" t="s">
        <v>7</v>
      </c>
      <c r="B643" s="5" t="s">
        <v>8</v>
      </c>
      <c r="C643" s="5" t="s">
        <v>9</v>
      </c>
      <c r="D643" s="5" t="s">
        <v>10</v>
      </c>
      <c r="E643" s="43" t="s">
        <v>11</v>
      </c>
      <c r="F643" s="43" t="s">
        <v>12</v>
      </c>
      <c r="G643" s="5" t="s">
        <v>13</v>
      </c>
      <c r="H643" s="5" t="s">
        <v>14</v>
      </c>
      <c r="I643" s="5" t="s">
        <v>15</v>
      </c>
      <c r="J643" s="5" t="s">
        <v>16</v>
      </c>
      <c r="K643" s="43" t="s">
        <v>17</v>
      </c>
      <c r="L643" s="43" t="s">
        <v>18</v>
      </c>
      <c r="M643" s="5" t="s">
        <v>19</v>
      </c>
    </row>
    <row r="644" spans="1:13" ht="12.75" customHeight="1">
      <c r="B644" s="77"/>
      <c r="D644" s="17"/>
      <c r="E644" s="44"/>
      <c r="F644" s="44"/>
      <c r="G644" s="16"/>
      <c r="H644" s="16"/>
      <c r="I644" s="16"/>
      <c r="J644" s="16"/>
      <c r="K644" s="44"/>
      <c r="L644" s="44"/>
      <c r="M644" s="16"/>
    </row>
    <row r="645" spans="1:13" ht="12.75" customHeight="1">
      <c r="B645" s="16"/>
      <c r="E645" s="90" t="s">
        <v>20</v>
      </c>
      <c r="F645" s="90"/>
      <c r="G645" s="90"/>
      <c r="H645" s="90" t="s">
        <v>21</v>
      </c>
      <c r="I645" s="90"/>
      <c r="J645" s="90"/>
      <c r="K645" s="90" t="s">
        <v>22</v>
      </c>
      <c r="L645" s="90"/>
      <c r="M645" s="90"/>
    </row>
    <row r="646" spans="1:13" ht="12.75" customHeight="1">
      <c r="B646" s="16"/>
      <c r="E646" s="45" t="s">
        <v>23</v>
      </c>
      <c r="F646" s="45"/>
      <c r="G646" s="6"/>
      <c r="H646" s="6" t="s">
        <v>24</v>
      </c>
      <c r="I646" s="6"/>
      <c r="J646" s="6"/>
      <c r="K646" s="45" t="s">
        <v>24</v>
      </c>
      <c r="L646" s="45"/>
      <c r="M646" s="6"/>
    </row>
    <row r="647" spans="1:13" ht="28.5" customHeight="1">
      <c r="A647" s="84" t="s">
        <v>25</v>
      </c>
      <c r="B647" s="15" t="s">
        <v>26</v>
      </c>
      <c r="C647" s="15" t="s">
        <v>27</v>
      </c>
      <c r="D647" s="7" t="s">
        <v>28</v>
      </c>
      <c r="E647" s="46" t="s">
        <v>29</v>
      </c>
      <c r="F647" s="47" t="s">
        <v>30</v>
      </c>
      <c r="G647" s="15" t="s">
        <v>31</v>
      </c>
      <c r="H647" s="15" t="s">
        <v>29</v>
      </c>
      <c r="I647" s="8" t="s">
        <v>30</v>
      </c>
      <c r="J647" s="15" t="s">
        <v>31</v>
      </c>
      <c r="K647" s="46" t="s">
        <v>29</v>
      </c>
      <c r="L647" s="47" t="s">
        <v>30</v>
      </c>
      <c r="M647" s="15" t="s">
        <v>31</v>
      </c>
    </row>
    <row r="648" spans="1:13" ht="12.75" customHeight="1">
      <c r="A648" s="85">
        <v>1</v>
      </c>
      <c r="B648" s="16" t="s">
        <v>46</v>
      </c>
      <c r="C648" s="16" t="s">
        <v>51</v>
      </c>
      <c r="D648" s="29">
        <v>40513</v>
      </c>
      <c r="E648" s="44">
        <f>E1232</f>
        <v>10383</v>
      </c>
      <c r="F648" s="44">
        <f>F1232</f>
        <v>667</v>
      </c>
      <c r="G648" s="13">
        <f>IF(E648=0,0,F648*1000/E648)</f>
        <v>64.239622459790041</v>
      </c>
      <c r="H648" s="17">
        <f t="shared" ref="H648:I648" si="115">H1232</f>
        <v>0</v>
      </c>
      <c r="I648" s="17">
        <f t="shared" si="115"/>
        <v>0</v>
      </c>
      <c r="J648" s="13">
        <f t="shared" ref="J648:J660" si="116">IF(H648=0,0,I648*1000/H648)</f>
        <v>0</v>
      </c>
      <c r="K648" s="44">
        <f t="shared" ref="K648:L648" si="117">K1232</f>
        <v>2679</v>
      </c>
      <c r="L648" s="44">
        <f t="shared" si="117"/>
        <v>172</v>
      </c>
      <c r="M648" s="13">
        <f t="shared" ref="M648:M660" si="118">IF(K648=0,0,L648*1000/K648)</f>
        <v>64.203060843598351</v>
      </c>
    </row>
    <row r="649" spans="1:13" ht="12.75" customHeight="1">
      <c r="A649" s="85">
        <v>2</v>
      </c>
      <c r="B649" s="16" t="s">
        <v>46</v>
      </c>
      <c r="C649" s="16" t="s">
        <v>51</v>
      </c>
      <c r="D649" s="29">
        <v>40544</v>
      </c>
      <c r="E649" s="44">
        <v>6970</v>
      </c>
      <c r="F649" s="44">
        <v>403</v>
      </c>
      <c r="G649" s="13">
        <f t="shared" ref="G649:G660" si="119">IF(E649=0,0,F649*1000/E649)</f>
        <v>57.819225251076041</v>
      </c>
      <c r="H649" s="17">
        <v>0</v>
      </c>
      <c r="I649" s="17">
        <v>0</v>
      </c>
      <c r="J649" s="13">
        <f t="shared" si="116"/>
        <v>0</v>
      </c>
      <c r="K649" s="44">
        <v>0</v>
      </c>
      <c r="L649" s="44">
        <v>0</v>
      </c>
      <c r="M649" s="13">
        <f t="shared" si="118"/>
        <v>0</v>
      </c>
    </row>
    <row r="650" spans="1:13" ht="12.75" customHeight="1">
      <c r="A650" s="85">
        <v>3</v>
      </c>
      <c r="B650" s="16" t="s">
        <v>46</v>
      </c>
      <c r="C650" s="16" t="s">
        <v>51</v>
      </c>
      <c r="D650" s="29">
        <v>40575</v>
      </c>
      <c r="E650" s="44">
        <f>K689</f>
        <v>6970</v>
      </c>
      <c r="F650" s="44">
        <f>L689</f>
        <v>403</v>
      </c>
      <c r="G650" s="13">
        <f t="shared" si="119"/>
        <v>57.819225251076041</v>
      </c>
      <c r="H650" s="17">
        <v>0</v>
      </c>
      <c r="I650" s="17">
        <v>0</v>
      </c>
      <c r="J650" s="13">
        <f t="shared" si="116"/>
        <v>0</v>
      </c>
      <c r="K650" s="44">
        <v>0</v>
      </c>
      <c r="L650" s="44">
        <v>0</v>
      </c>
      <c r="M650" s="13">
        <f t="shared" si="118"/>
        <v>0</v>
      </c>
    </row>
    <row r="651" spans="1:13" ht="12.75" customHeight="1">
      <c r="A651" s="85">
        <v>4</v>
      </c>
      <c r="B651" s="16" t="s">
        <v>46</v>
      </c>
      <c r="C651" s="16" t="s">
        <v>51</v>
      </c>
      <c r="D651" s="29">
        <v>40603</v>
      </c>
      <c r="E651" s="44">
        <f t="shared" ref="E651:F651" si="120">K690</f>
        <v>6970</v>
      </c>
      <c r="F651" s="44">
        <f t="shared" si="120"/>
        <v>403</v>
      </c>
      <c r="G651" s="13">
        <f t="shared" si="119"/>
        <v>57.819225251076041</v>
      </c>
      <c r="H651" s="17">
        <v>0</v>
      </c>
      <c r="I651" s="17">
        <v>0</v>
      </c>
      <c r="J651" s="13">
        <f t="shared" si="116"/>
        <v>0</v>
      </c>
      <c r="K651" s="44">
        <v>0</v>
      </c>
      <c r="L651" s="44">
        <v>0</v>
      </c>
      <c r="M651" s="13">
        <f t="shared" si="118"/>
        <v>0</v>
      </c>
    </row>
    <row r="652" spans="1:13" ht="12.75" customHeight="1">
      <c r="A652" s="85">
        <v>5</v>
      </c>
      <c r="B652" s="16" t="s">
        <v>46</v>
      </c>
      <c r="C652" s="16" t="s">
        <v>51</v>
      </c>
      <c r="D652" s="29">
        <v>40634</v>
      </c>
      <c r="E652" s="44">
        <f t="shared" ref="E652:F652" si="121">K691</f>
        <v>6970</v>
      </c>
      <c r="F652" s="44">
        <f t="shared" si="121"/>
        <v>403</v>
      </c>
      <c r="G652" s="13">
        <f t="shared" si="119"/>
        <v>57.819225251076041</v>
      </c>
      <c r="H652" s="17">
        <v>0</v>
      </c>
      <c r="I652" s="17">
        <v>0</v>
      </c>
      <c r="J652" s="13">
        <f t="shared" si="116"/>
        <v>0</v>
      </c>
      <c r="K652" s="44">
        <v>0</v>
      </c>
      <c r="L652" s="44">
        <v>0</v>
      </c>
      <c r="M652" s="13">
        <f t="shared" si="118"/>
        <v>0</v>
      </c>
    </row>
    <row r="653" spans="1:13" ht="12.75" customHeight="1">
      <c r="A653" s="85">
        <v>6</v>
      </c>
      <c r="B653" s="16" t="s">
        <v>46</v>
      </c>
      <c r="C653" s="16" t="s">
        <v>51</v>
      </c>
      <c r="D653" s="29">
        <v>40664</v>
      </c>
      <c r="E653" s="44">
        <f t="shared" ref="E653:F653" si="122">K692</f>
        <v>6970</v>
      </c>
      <c r="F653" s="44">
        <f t="shared" si="122"/>
        <v>403</v>
      </c>
      <c r="G653" s="13">
        <f t="shared" si="119"/>
        <v>57.819225251076041</v>
      </c>
      <c r="H653" s="17">
        <v>0</v>
      </c>
      <c r="I653" s="17">
        <v>0</v>
      </c>
      <c r="J653" s="13">
        <f t="shared" si="116"/>
        <v>0</v>
      </c>
      <c r="K653" s="44">
        <v>0</v>
      </c>
      <c r="L653" s="44">
        <v>0</v>
      </c>
      <c r="M653" s="13">
        <f t="shared" si="118"/>
        <v>0</v>
      </c>
    </row>
    <row r="654" spans="1:13" ht="12.75" customHeight="1">
      <c r="A654" s="85">
        <v>7</v>
      </c>
      <c r="B654" s="16" t="s">
        <v>46</v>
      </c>
      <c r="C654" s="16" t="s">
        <v>51</v>
      </c>
      <c r="D654" s="29">
        <v>40695</v>
      </c>
      <c r="E654" s="44">
        <f t="shared" ref="E654:F654" si="123">K693</f>
        <v>6970</v>
      </c>
      <c r="F654" s="44">
        <f t="shared" si="123"/>
        <v>403</v>
      </c>
      <c r="G654" s="13">
        <f t="shared" si="119"/>
        <v>57.819225251076041</v>
      </c>
      <c r="H654" s="17">
        <v>0</v>
      </c>
      <c r="I654" s="17">
        <v>0</v>
      </c>
      <c r="J654" s="13">
        <f t="shared" si="116"/>
        <v>0</v>
      </c>
      <c r="K654" s="44">
        <v>0</v>
      </c>
      <c r="L654" s="44">
        <v>0</v>
      </c>
      <c r="M654" s="13">
        <f t="shared" si="118"/>
        <v>0</v>
      </c>
    </row>
    <row r="655" spans="1:13" ht="12.75" customHeight="1">
      <c r="A655" s="85">
        <v>8</v>
      </c>
      <c r="B655" s="16" t="s">
        <v>46</v>
      </c>
      <c r="C655" s="16" t="s">
        <v>51</v>
      </c>
      <c r="D655" s="29">
        <v>40725</v>
      </c>
      <c r="E655" s="44">
        <f t="shared" ref="E655:F655" si="124">K694</f>
        <v>6970</v>
      </c>
      <c r="F655" s="44">
        <f t="shared" si="124"/>
        <v>403</v>
      </c>
      <c r="G655" s="13">
        <f t="shared" si="119"/>
        <v>57.819225251076041</v>
      </c>
      <c r="H655" s="17">
        <v>0</v>
      </c>
      <c r="I655" s="17">
        <v>0</v>
      </c>
      <c r="J655" s="13">
        <f t="shared" si="116"/>
        <v>0</v>
      </c>
      <c r="K655" s="44">
        <v>0</v>
      </c>
      <c r="L655" s="44">
        <v>0</v>
      </c>
      <c r="M655" s="13">
        <f t="shared" si="118"/>
        <v>0</v>
      </c>
    </row>
    <row r="656" spans="1:13" ht="12.75" customHeight="1">
      <c r="A656" s="85">
        <v>9</v>
      </c>
      <c r="B656" s="16" t="s">
        <v>46</v>
      </c>
      <c r="C656" s="16" t="s">
        <v>51</v>
      </c>
      <c r="D656" s="29">
        <v>40756</v>
      </c>
      <c r="E656" s="44">
        <f t="shared" ref="E656:F656" si="125">K695</f>
        <v>6970</v>
      </c>
      <c r="F656" s="44">
        <f t="shared" si="125"/>
        <v>403</v>
      </c>
      <c r="G656" s="13">
        <f t="shared" si="119"/>
        <v>57.819225251076041</v>
      </c>
      <c r="H656" s="17">
        <v>0</v>
      </c>
      <c r="I656" s="17">
        <v>0</v>
      </c>
      <c r="J656" s="13">
        <f t="shared" si="116"/>
        <v>0</v>
      </c>
      <c r="K656" s="44">
        <v>0</v>
      </c>
      <c r="L656" s="44">
        <v>0</v>
      </c>
      <c r="M656" s="13">
        <f t="shared" si="118"/>
        <v>0</v>
      </c>
    </row>
    <row r="657" spans="1:13" ht="12.75" customHeight="1">
      <c r="A657" s="85">
        <v>10</v>
      </c>
      <c r="B657" s="16" t="s">
        <v>46</v>
      </c>
      <c r="C657" s="16" t="s">
        <v>51</v>
      </c>
      <c r="D657" s="29">
        <v>40787</v>
      </c>
      <c r="E657" s="44">
        <f t="shared" ref="E657:F657" si="126">K696</f>
        <v>6970</v>
      </c>
      <c r="F657" s="44">
        <f t="shared" si="126"/>
        <v>403</v>
      </c>
      <c r="G657" s="13">
        <f t="shared" si="119"/>
        <v>57.819225251076041</v>
      </c>
      <c r="H657" s="17">
        <v>0</v>
      </c>
      <c r="I657" s="17">
        <v>0</v>
      </c>
      <c r="J657" s="13">
        <f t="shared" si="116"/>
        <v>0</v>
      </c>
      <c r="K657" s="44">
        <v>0</v>
      </c>
      <c r="L657" s="44">
        <v>0</v>
      </c>
      <c r="M657" s="13">
        <f t="shared" si="118"/>
        <v>0</v>
      </c>
    </row>
    <row r="658" spans="1:13" ht="12.75" customHeight="1">
      <c r="A658" s="85">
        <v>11</v>
      </c>
      <c r="B658" s="16" t="s">
        <v>46</v>
      </c>
      <c r="C658" s="16" t="s">
        <v>51</v>
      </c>
      <c r="D658" s="29">
        <v>40817</v>
      </c>
      <c r="E658" s="44">
        <f t="shared" ref="E658:F658" si="127">K697</f>
        <v>6970</v>
      </c>
      <c r="F658" s="44">
        <f t="shared" si="127"/>
        <v>403</v>
      </c>
      <c r="G658" s="13">
        <f t="shared" si="119"/>
        <v>57.819225251076041</v>
      </c>
      <c r="H658" s="17">
        <v>0</v>
      </c>
      <c r="I658" s="17">
        <v>0</v>
      </c>
      <c r="J658" s="13">
        <f t="shared" si="116"/>
        <v>0</v>
      </c>
      <c r="K658" s="44">
        <v>0</v>
      </c>
      <c r="L658" s="44">
        <v>0</v>
      </c>
      <c r="M658" s="13">
        <f t="shared" si="118"/>
        <v>0</v>
      </c>
    </row>
    <row r="659" spans="1:13" ht="12.75" customHeight="1">
      <c r="A659" s="85">
        <v>12</v>
      </c>
      <c r="B659" s="16" t="s">
        <v>46</v>
      </c>
      <c r="C659" s="16" t="s">
        <v>51</v>
      </c>
      <c r="D659" s="29">
        <v>40848</v>
      </c>
      <c r="E659" s="44">
        <f t="shared" ref="E659:F659" si="128">K698</f>
        <v>6970</v>
      </c>
      <c r="F659" s="44">
        <f t="shared" si="128"/>
        <v>403</v>
      </c>
      <c r="G659" s="13">
        <f t="shared" si="119"/>
        <v>57.819225251076041</v>
      </c>
      <c r="H659" s="17">
        <v>0</v>
      </c>
      <c r="I659" s="17">
        <v>0</v>
      </c>
      <c r="J659" s="13">
        <f t="shared" si="116"/>
        <v>0</v>
      </c>
      <c r="K659" s="44">
        <v>0</v>
      </c>
      <c r="L659" s="44">
        <v>0</v>
      </c>
      <c r="M659" s="13">
        <f t="shared" si="118"/>
        <v>0</v>
      </c>
    </row>
    <row r="660" spans="1:13" ht="12.75" customHeight="1">
      <c r="A660" s="85">
        <v>13</v>
      </c>
      <c r="B660" s="16" t="s">
        <v>46</v>
      </c>
      <c r="C660" s="16" t="s">
        <v>51</v>
      </c>
      <c r="D660" s="29">
        <v>40878</v>
      </c>
      <c r="E660" s="44">
        <f t="shared" ref="E660:F660" si="129">K699</f>
        <v>6970</v>
      </c>
      <c r="F660" s="44">
        <f t="shared" si="129"/>
        <v>403</v>
      </c>
      <c r="G660" s="13">
        <f t="shared" si="119"/>
        <v>57.819225251076041</v>
      </c>
      <c r="H660" s="17">
        <v>0</v>
      </c>
      <c r="I660" s="17">
        <v>0</v>
      </c>
      <c r="J660" s="13">
        <f t="shared" si="116"/>
        <v>0</v>
      </c>
      <c r="K660" s="44">
        <v>0</v>
      </c>
      <c r="L660" s="44">
        <v>0</v>
      </c>
      <c r="M660" s="13">
        <f t="shared" si="118"/>
        <v>0</v>
      </c>
    </row>
    <row r="661" spans="1:13" ht="12.75" customHeight="1"/>
    <row r="662" spans="1:13" ht="12.75" customHeight="1"/>
    <row r="663" spans="1:13" ht="12.75" customHeight="1"/>
    <row r="664" spans="1:13" ht="12.75" customHeight="1"/>
    <row r="665" spans="1:13" ht="12.75" customHeight="1"/>
    <row r="666" spans="1:13" ht="12.75" customHeight="1"/>
    <row r="667" spans="1:13" ht="12.75" customHeight="1"/>
    <row r="668" spans="1:13" ht="12.75" customHeight="1">
      <c r="A668" s="85">
        <v>14</v>
      </c>
      <c r="B668" s="32" t="s">
        <v>157</v>
      </c>
    </row>
    <row r="669" spans="1:13" ht="12.75" customHeight="1"/>
    <row r="670" spans="1:13" ht="12.75" customHeight="1"/>
    <row r="671" spans="1:13" ht="12.75" customHeight="1"/>
    <row r="672" spans="1:13" ht="12.75" customHeight="1"/>
    <row r="673" spans="1:13" ht="12.75" customHeight="1"/>
    <row r="674" spans="1:13" ht="12.75" customHeight="1"/>
    <row r="675" spans="1:13" ht="13.5" customHeight="1">
      <c r="A675" s="80" t="s">
        <v>32</v>
      </c>
      <c r="B675" s="9"/>
      <c r="C675" s="10"/>
      <c r="D675" s="11"/>
      <c r="E675" s="40"/>
      <c r="F675" s="40"/>
      <c r="G675" s="9"/>
      <c r="H675" s="9"/>
      <c r="I675" s="9"/>
      <c r="J675" s="9"/>
      <c r="K675" s="40"/>
      <c r="L675" s="40"/>
      <c r="M675" s="12" t="s">
        <v>33</v>
      </c>
    </row>
    <row r="676" spans="1:13" ht="12.75" customHeight="1">
      <c r="A676" s="79" t="s">
        <v>0</v>
      </c>
      <c r="B676" s="14"/>
      <c r="C676" s="15"/>
      <c r="D676" s="7"/>
      <c r="E676" s="39"/>
      <c r="F676" s="39" t="s">
        <v>1</v>
      </c>
      <c r="G676" s="14"/>
      <c r="H676" s="14"/>
      <c r="I676" s="14"/>
      <c r="J676" s="14"/>
      <c r="K676" s="39"/>
      <c r="L676" s="39" t="s">
        <v>102</v>
      </c>
      <c r="M676" s="14"/>
    </row>
    <row r="677" spans="1:13">
      <c r="A677" s="80" t="s">
        <v>2</v>
      </c>
      <c r="B677" s="9"/>
      <c r="C677" s="9"/>
      <c r="D677" s="9"/>
      <c r="E677" s="40"/>
      <c r="F677" s="87" t="s">
        <v>3</v>
      </c>
      <c r="G677" s="87"/>
      <c r="H677" s="87"/>
      <c r="I677" s="87"/>
      <c r="J677" s="9" t="s">
        <v>4</v>
      </c>
      <c r="K677" s="40"/>
      <c r="L677" s="40"/>
      <c r="M677" s="9"/>
    </row>
    <row r="678" spans="1:13">
      <c r="A678" s="81"/>
      <c r="B678" s="1"/>
      <c r="C678" s="1"/>
      <c r="D678" s="1"/>
      <c r="E678" s="41"/>
      <c r="F678" s="88"/>
      <c r="G678" s="88"/>
      <c r="H678" s="88"/>
      <c r="I678" s="88"/>
      <c r="J678" s="15"/>
      <c r="K678" s="41" t="s">
        <v>5</v>
      </c>
      <c r="L678" s="41"/>
      <c r="M678" s="1"/>
    </row>
    <row r="679" spans="1:13">
      <c r="A679" s="81" t="s">
        <v>54</v>
      </c>
      <c r="B679" s="1"/>
      <c r="C679" s="77"/>
      <c r="D679" s="2"/>
      <c r="E679" s="41"/>
      <c r="F679" s="88"/>
      <c r="G679" s="88"/>
      <c r="H679" s="88"/>
      <c r="I679" s="88"/>
      <c r="J679" s="15" t="s">
        <v>40</v>
      </c>
      <c r="K679" s="41" t="s">
        <v>6</v>
      </c>
      <c r="L679" s="41"/>
      <c r="M679" s="1"/>
    </row>
    <row r="680" spans="1:13">
      <c r="A680" s="81"/>
      <c r="B680" s="1"/>
      <c r="C680" s="77"/>
      <c r="D680" s="2"/>
      <c r="E680" s="41"/>
      <c r="F680" s="88"/>
      <c r="G680" s="88"/>
      <c r="H680" s="88"/>
      <c r="I680" s="88"/>
      <c r="J680" s="15"/>
      <c r="K680" s="41" t="s">
        <v>55</v>
      </c>
      <c r="L680" s="41"/>
      <c r="M680" s="1"/>
    </row>
    <row r="681" spans="1:13">
      <c r="A681" s="79" t="s">
        <v>53</v>
      </c>
      <c r="B681" s="14"/>
      <c r="C681" s="15"/>
      <c r="D681" s="7"/>
      <c r="E681" s="39"/>
      <c r="F681" s="89"/>
      <c r="G681" s="89"/>
      <c r="H681" s="89"/>
      <c r="I681" s="89"/>
      <c r="J681" s="3" t="s">
        <v>158</v>
      </c>
      <c r="K681" s="39"/>
      <c r="L681" s="39"/>
      <c r="M681" s="14"/>
    </row>
    <row r="682" spans="1:13" ht="12.75" customHeight="1">
      <c r="A682" s="80"/>
      <c r="B682" s="9"/>
      <c r="C682" s="10"/>
      <c r="D682" s="11"/>
      <c r="E682" s="40"/>
      <c r="F682" s="42"/>
      <c r="G682" s="4"/>
      <c r="H682" s="4"/>
      <c r="I682" s="4"/>
      <c r="J682" s="9"/>
      <c r="K682" s="40"/>
      <c r="L682" s="40"/>
      <c r="M682" s="9"/>
    </row>
    <row r="683" spans="1:13" ht="12.75" customHeight="1">
      <c r="A683" s="82" t="s">
        <v>7</v>
      </c>
      <c r="B683" s="5" t="s">
        <v>8</v>
      </c>
      <c r="C683" s="5" t="s">
        <v>9</v>
      </c>
      <c r="D683" s="5" t="s">
        <v>10</v>
      </c>
      <c r="E683" s="43" t="s">
        <v>11</v>
      </c>
      <c r="F683" s="43" t="s">
        <v>12</v>
      </c>
      <c r="G683" s="5" t="s">
        <v>13</v>
      </c>
      <c r="H683" s="5" t="s">
        <v>14</v>
      </c>
      <c r="I683" s="5" t="s">
        <v>15</v>
      </c>
      <c r="J683" s="5" t="s">
        <v>16</v>
      </c>
      <c r="K683" s="43" t="s">
        <v>17</v>
      </c>
      <c r="L683" s="43" t="s">
        <v>18</v>
      </c>
      <c r="M683" s="5" t="s">
        <v>19</v>
      </c>
    </row>
    <row r="684" spans="1:13" ht="12.75" customHeight="1">
      <c r="B684" s="77"/>
      <c r="D684" s="17"/>
      <c r="E684" s="44"/>
      <c r="F684" s="44"/>
      <c r="G684" s="16"/>
      <c r="H684" s="16"/>
      <c r="I684" s="16"/>
      <c r="J684" s="16"/>
      <c r="K684" s="44"/>
      <c r="L684" s="44"/>
      <c r="M684" s="16"/>
    </row>
    <row r="685" spans="1:13" ht="12.75" customHeight="1">
      <c r="B685" s="16"/>
      <c r="E685" s="90" t="s">
        <v>37</v>
      </c>
      <c r="F685" s="90"/>
      <c r="G685" s="90"/>
      <c r="H685" s="90" t="s">
        <v>38</v>
      </c>
      <c r="I685" s="90"/>
      <c r="J685" s="90"/>
      <c r="K685" s="90" t="s">
        <v>39</v>
      </c>
      <c r="L685" s="90"/>
      <c r="M685" s="90"/>
    </row>
    <row r="686" spans="1:13" ht="12.75" customHeight="1">
      <c r="B686" s="16"/>
      <c r="E686" s="45" t="s">
        <v>23</v>
      </c>
      <c r="F686" s="45"/>
      <c r="G686" s="6"/>
      <c r="H686" s="6" t="s">
        <v>24</v>
      </c>
      <c r="I686" s="6"/>
      <c r="J686" s="6"/>
      <c r="K686" s="45" t="s">
        <v>24</v>
      </c>
      <c r="L686" s="45"/>
      <c r="M686" s="6"/>
    </row>
    <row r="687" spans="1:13" ht="28.5" customHeight="1">
      <c r="A687" s="84" t="s">
        <v>25</v>
      </c>
      <c r="B687" s="15" t="s">
        <v>26</v>
      </c>
      <c r="C687" s="15" t="s">
        <v>27</v>
      </c>
      <c r="D687" s="7" t="s">
        <v>28</v>
      </c>
      <c r="E687" s="46" t="s">
        <v>29</v>
      </c>
      <c r="F687" s="47" t="s">
        <v>30</v>
      </c>
      <c r="G687" s="15" t="s">
        <v>31</v>
      </c>
      <c r="H687" s="15" t="s">
        <v>29</v>
      </c>
      <c r="I687" s="8" t="s">
        <v>30</v>
      </c>
      <c r="J687" s="15" t="s">
        <v>31</v>
      </c>
      <c r="K687" s="46" t="s">
        <v>29</v>
      </c>
      <c r="L687" s="47" t="s">
        <v>30</v>
      </c>
      <c r="M687" s="15" t="s">
        <v>31</v>
      </c>
    </row>
    <row r="688" spans="1:13" ht="12.75" customHeight="1">
      <c r="A688" s="85">
        <v>1</v>
      </c>
      <c r="B688" s="16" t="s">
        <v>46</v>
      </c>
      <c r="C688" s="16" t="s">
        <v>51</v>
      </c>
      <c r="D688" s="29">
        <v>40513</v>
      </c>
      <c r="E688" s="44">
        <f t="shared" ref="E688:I688" si="130">E1274</f>
        <v>0</v>
      </c>
      <c r="F688" s="44">
        <f t="shared" si="130"/>
        <v>0</v>
      </c>
      <c r="G688" s="13">
        <f t="shared" ref="G688:G700" si="131">IF(E688=0,0,F688*1000/E688)</f>
        <v>0</v>
      </c>
      <c r="H688" s="17">
        <f t="shared" si="130"/>
        <v>0</v>
      </c>
      <c r="I688" s="17">
        <f t="shared" si="130"/>
        <v>0</v>
      </c>
      <c r="J688" s="13">
        <f t="shared" ref="J688:J700" si="132">IF(H688=0,0,I688*1000/H688)</f>
        <v>0</v>
      </c>
      <c r="K688" s="44">
        <f t="shared" ref="K688:L688" si="133">K1274</f>
        <v>7704</v>
      </c>
      <c r="L688" s="44">
        <f t="shared" si="133"/>
        <v>495</v>
      </c>
      <c r="M688" s="13">
        <f t="shared" ref="M688:M700" si="134">IF(K688=0,0,L688*1000/K688)</f>
        <v>64.252336448598129</v>
      </c>
    </row>
    <row r="689" spans="1:13" ht="12.75" customHeight="1">
      <c r="A689" s="85">
        <v>2</v>
      </c>
      <c r="B689" s="16" t="s">
        <v>46</v>
      </c>
      <c r="C689" s="16" t="s">
        <v>51</v>
      </c>
      <c r="D689" s="29">
        <v>40544</v>
      </c>
      <c r="E689" s="44">
        <v>0</v>
      </c>
      <c r="F689" s="44">
        <v>0</v>
      </c>
      <c r="G689" s="13">
        <f t="shared" si="131"/>
        <v>0</v>
      </c>
      <c r="H689" s="17">
        <v>0</v>
      </c>
      <c r="I689" s="17">
        <v>0</v>
      </c>
      <c r="J689" s="13">
        <f t="shared" si="132"/>
        <v>0</v>
      </c>
      <c r="K689" s="44">
        <v>6970</v>
      </c>
      <c r="L689" s="44">
        <v>403</v>
      </c>
      <c r="M689" s="13">
        <f t="shared" si="134"/>
        <v>57.819225251076041</v>
      </c>
    </row>
    <row r="690" spans="1:13" ht="12.75" customHeight="1">
      <c r="A690" s="85">
        <v>3</v>
      </c>
      <c r="B690" s="16" t="s">
        <v>46</v>
      </c>
      <c r="C690" s="16" t="s">
        <v>51</v>
      </c>
      <c r="D690" s="29">
        <v>40575</v>
      </c>
      <c r="E690" s="44">
        <v>0</v>
      </c>
      <c r="F690" s="44">
        <v>0</v>
      </c>
      <c r="G690" s="13">
        <f t="shared" si="131"/>
        <v>0</v>
      </c>
      <c r="H690" s="17">
        <v>0</v>
      </c>
      <c r="I690" s="17">
        <v>0</v>
      </c>
      <c r="J690" s="13">
        <f t="shared" si="132"/>
        <v>0</v>
      </c>
      <c r="K690" s="44">
        <v>6970</v>
      </c>
      <c r="L690" s="44">
        <v>403</v>
      </c>
      <c r="M690" s="13">
        <f t="shared" si="134"/>
        <v>57.819225251076041</v>
      </c>
    </row>
    <row r="691" spans="1:13" ht="12.75" customHeight="1">
      <c r="A691" s="85">
        <v>4</v>
      </c>
      <c r="B691" s="16" t="s">
        <v>46</v>
      </c>
      <c r="C691" s="16" t="s">
        <v>51</v>
      </c>
      <c r="D691" s="29">
        <v>40603</v>
      </c>
      <c r="E691" s="44">
        <v>0</v>
      </c>
      <c r="F691" s="44">
        <v>0</v>
      </c>
      <c r="G691" s="13">
        <f t="shared" si="131"/>
        <v>0</v>
      </c>
      <c r="H691" s="17">
        <v>0</v>
      </c>
      <c r="I691" s="17">
        <v>0</v>
      </c>
      <c r="J691" s="13">
        <f t="shared" si="132"/>
        <v>0</v>
      </c>
      <c r="K691" s="44">
        <v>6970</v>
      </c>
      <c r="L691" s="44">
        <v>403</v>
      </c>
      <c r="M691" s="13">
        <f t="shared" si="134"/>
        <v>57.819225251076041</v>
      </c>
    </row>
    <row r="692" spans="1:13" ht="12.75" customHeight="1">
      <c r="A692" s="85">
        <v>5</v>
      </c>
      <c r="B692" s="16" t="s">
        <v>46</v>
      </c>
      <c r="C692" s="16" t="s">
        <v>51</v>
      </c>
      <c r="D692" s="29">
        <v>40634</v>
      </c>
      <c r="E692" s="44">
        <v>0</v>
      </c>
      <c r="F692" s="44">
        <v>0</v>
      </c>
      <c r="G692" s="13">
        <f t="shared" si="131"/>
        <v>0</v>
      </c>
      <c r="H692" s="17">
        <v>0</v>
      </c>
      <c r="I692" s="17">
        <v>0</v>
      </c>
      <c r="J692" s="13">
        <f t="shared" si="132"/>
        <v>0</v>
      </c>
      <c r="K692" s="44">
        <v>6970</v>
      </c>
      <c r="L692" s="44">
        <v>403</v>
      </c>
      <c r="M692" s="13">
        <f t="shared" si="134"/>
        <v>57.819225251076041</v>
      </c>
    </row>
    <row r="693" spans="1:13" ht="12.75" customHeight="1">
      <c r="A693" s="85">
        <v>6</v>
      </c>
      <c r="B693" s="16" t="s">
        <v>46</v>
      </c>
      <c r="C693" s="16" t="s">
        <v>51</v>
      </c>
      <c r="D693" s="29">
        <v>40664</v>
      </c>
      <c r="E693" s="44">
        <v>0</v>
      </c>
      <c r="F693" s="44">
        <v>0</v>
      </c>
      <c r="G693" s="13">
        <f t="shared" si="131"/>
        <v>0</v>
      </c>
      <c r="H693" s="17">
        <v>0</v>
      </c>
      <c r="I693" s="17">
        <v>0</v>
      </c>
      <c r="J693" s="13">
        <f t="shared" si="132"/>
        <v>0</v>
      </c>
      <c r="K693" s="44">
        <v>6970</v>
      </c>
      <c r="L693" s="44">
        <v>403</v>
      </c>
      <c r="M693" s="13">
        <f t="shared" si="134"/>
        <v>57.819225251076041</v>
      </c>
    </row>
    <row r="694" spans="1:13" ht="12.75" customHeight="1">
      <c r="A694" s="85">
        <v>7</v>
      </c>
      <c r="B694" s="16" t="s">
        <v>46</v>
      </c>
      <c r="C694" s="16" t="s">
        <v>51</v>
      </c>
      <c r="D694" s="29">
        <v>40695</v>
      </c>
      <c r="E694" s="44">
        <v>0</v>
      </c>
      <c r="F694" s="44">
        <v>0</v>
      </c>
      <c r="G694" s="13">
        <f t="shared" si="131"/>
        <v>0</v>
      </c>
      <c r="H694" s="17">
        <v>0</v>
      </c>
      <c r="I694" s="17">
        <v>0</v>
      </c>
      <c r="J694" s="13">
        <f t="shared" si="132"/>
        <v>0</v>
      </c>
      <c r="K694" s="44">
        <v>6970</v>
      </c>
      <c r="L694" s="44">
        <v>403</v>
      </c>
      <c r="M694" s="13">
        <f t="shared" si="134"/>
        <v>57.819225251076041</v>
      </c>
    </row>
    <row r="695" spans="1:13" ht="12.75" customHeight="1">
      <c r="A695" s="85">
        <v>8</v>
      </c>
      <c r="B695" s="16" t="s">
        <v>46</v>
      </c>
      <c r="C695" s="16" t="s">
        <v>51</v>
      </c>
      <c r="D695" s="29">
        <v>40725</v>
      </c>
      <c r="E695" s="44">
        <v>0</v>
      </c>
      <c r="F695" s="44">
        <v>0</v>
      </c>
      <c r="G695" s="13">
        <f t="shared" si="131"/>
        <v>0</v>
      </c>
      <c r="H695" s="17">
        <v>0</v>
      </c>
      <c r="I695" s="17">
        <v>0</v>
      </c>
      <c r="J695" s="13">
        <f t="shared" si="132"/>
        <v>0</v>
      </c>
      <c r="K695" s="44">
        <v>6970</v>
      </c>
      <c r="L695" s="44">
        <v>403</v>
      </c>
      <c r="M695" s="13">
        <f t="shared" si="134"/>
        <v>57.819225251076041</v>
      </c>
    </row>
    <row r="696" spans="1:13" ht="12.75" customHeight="1">
      <c r="A696" s="85">
        <v>9</v>
      </c>
      <c r="B696" s="16" t="s">
        <v>46</v>
      </c>
      <c r="C696" s="16" t="s">
        <v>51</v>
      </c>
      <c r="D696" s="29">
        <v>40756</v>
      </c>
      <c r="E696" s="44">
        <v>0</v>
      </c>
      <c r="F696" s="44">
        <v>0</v>
      </c>
      <c r="G696" s="13">
        <f t="shared" si="131"/>
        <v>0</v>
      </c>
      <c r="H696" s="17">
        <v>0</v>
      </c>
      <c r="I696" s="17">
        <v>0</v>
      </c>
      <c r="J696" s="13">
        <f t="shared" si="132"/>
        <v>0</v>
      </c>
      <c r="K696" s="44">
        <v>6970</v>
      </c>
      <c r="L696" s="44">
        <v>403</v>
      </c>
      <c r="M696" s="13">
        <f t="shared" si="134"/>
        <v>57.819225251076041</v>
      </c>
    </row>
    <row r="697" spans="1:13" ht="12.75" customHeight="1">
      <c r="A697" s="85">
        <v>10</v>
      </c>
      <c r="B697" s="16" t="s">
        <v>46</v>
      </c>
      <c r="C697" s="16" t="s">
        <v>51</v>
      </c>
      <c r="D697" s="29">
        <v>40787</v>
      </c>
      <c r="E697" s="44">
        <v>0</v>
      </c>
      <c r="F697" s="44">
        <v>0</v>
      </c>
      <c r="G697" s="13">
        <f t="shared" si="131"/>
        <v>0</v>
      </c>
      <c r="H697" s="17">
        <v>0</v>
      </c>
      <c r="I697" s="17">
        <v>0</v>
      </c>
      <c r="J697" s="13">
        <f t="shared" si="132"/>
        <v>0</v>
      </c>
      <c r="K697" s="44">
        <v>6970</v>
      </c>
      <c r="L697" s="44">
        <v>403</v>
      </c>
      <c r="M697" s="13">
        <f t="shared" si="134"/>
        <v>57.819225251076041</v>
      </c>
    </row>
    <row r="698" spans="1:13" ht="12.75" customHeight="1">
      <c r="A698" s="85">
        <v>11</v>
      </c>
      <c r="B698" s="16" t="s">
        <v>46</v>
      </c>
      <c r="C698" s="16" t="s">
        <v>51</v>
      </c>
      <c r="D698" s="29">
        <v>40817</v>
      </c>
      <c r="E698" s="44">
        <v>0</v>
      </c>
      <c r="F698" s="44">
        <v>0</v>
      </c>
      <c r="G698" s="13">
        <f t="shared" si="131"/>
        <v>0</v>
      </c>
      <c r="H698" s="17">
        <v>0</v>
      </c>
      <c r="I698" s="17">
        <v>0</v>
      </c>
      <c r="J698" s="13">
        <f t="shared" si="132"/>
        <v>0</v>
      </c>
      <c r="K698" s="44">
        <v>6970</v>
      </c>
      <c r="L698" s="44">
        <v>403</v>
      </c>
      <c r="M698" s="13">
        <f t="shared" si="134"/>
        <v>57.819225251076041</v>
      </c>
    </row>
    <row r="699" spans="1:13" ht="12.75" customHeight="1">
      <c r="A699" s="85">
        <v>12</v>
      </c>
      <c r="B699" s="16" t="s">
        <v>46</v>
      </c>
      <c r="C699" s="16" t="s">
        <v>51</v>
      </c>
      <c r="D699" s="29">
        <v>40848</v>
      </c>
      <c r="E699" s="44">
        <v>0</v>
      </c>
      <c r="F699" s="44">
        <v>0</v>
      </c>
      <c r="G699" s="13">
        <f t="shared" si="131"/>
        <v>0</v>
      </c>
      <c r="H699" s="17">
        <v>0</v>
      </c>
      <c r="I699" s="17">
        <v>0</v>
      </c>
      <c r="J699" s="13">
        <f t="shared" si="132"/>
        <v>0</v>
      </c>
      <c r="K699" s="44">
        <v>6970</v>
      </c>
      <c r="L699" s="44">
        <v>403</v>
      </c>
      <c r="M699" s="13">
        <f t="shared" si="134"/>
        <v>57.819225251076041</v>
      </c>
    </row>
    <row r="700" spans="1:13" ht="12.75" customHeight="1">
      <c r="A700" s="85">
        <v>13</v>
      </c>
      <c r="B700" s="16" t="s">
        <v>46</v>
      </c>
      <c r="C700" s="16" t="s">
        <v>51</v>
      </c>
      <c r="D700" s="29">
        <v>40878</v>
      </c>
      <c r="E700" s="44">
        <v>0</v>
      </c>
      <c r="F700" s="44">
        <v>0</v>
      </c>
      <c r="G700" s="13">
        <f t="shared" si="131"/>
        <v>0</v>
      </c>
      <c r="H700" s="17">
        <v>0</v>
      </c>
      <c r="I700" s="17">
        <v>0</v>
      </c>
      <c r="J700" s="13">
        <f t="shared" si="132"/>
        <v>0</v>
      </c>
      <c r="K700" s="44">
        <v>6970</v>
      </c>
      <c r="L700" s="44">
        <v>403</v>
      </c>
      <c r="M700" s="13">
        <f t="shared" si="134"/>
        <v>57.819225251076041</v>
      </c>
    </row>
    <row r="701" spans="1:13" ht="12.75" customHeight="1"/>
    <row r="702" spans="1:13" ht="12.75" customHeight="1">
      <c r="A702" s="85">
        <v>14</v>
      </c>
      <c r="B702" s="16" t="s">
        <v>44</v>
      </c>
      <c r="C702" s="16"/>
      <c r="D702" s="29"/>
      <c r="E702" s="44"/>
      <c r="F702" s="44"/>
      <c r="G702" s="13"/>
      <c r="H702" s="17"/>
      <c r="I702" s="17"/>
      <c r="J702" s="13"/>
      <c r="K702" s="44">
        <f>ROUND(SUM(K688:K700),0)</f>
        <v>91344</v>
      </c>
      <c r="L702" s="44">
        <f>ROUND(SUM(L688:L700),0)</f>
        <v>5331</v>
      </c>
      <c r="M702" s="13"/>
    </row>
    <row r="703" spans="1:13" ht="12.75" customHeight="1"/>
    <row r="704" spans="1:13" ht="12.75" customHeight="1">
      <c r="A704" s="85">
        <v>15</v>
      </c>
      <c r="B704" s="16" t="s">
        <v>46</v>
      </c>
      <c r="C704" s="16" t="s">
        <v>51</v>
      </c>
      <c r="D704" s="29" t="s">
        <v>36</v>
      </c>
      <c r="K704" s="49">
        <f>ROUND(AVERAGE(K688:K700),0)</f>
        <v>7026</v>
      </c>
      <c r="L704" s="49">
        <f>ROUND(AVERAGE(L688:L700),0)</f>
        <v>410</v>
      </c>
      <c r="M704" s="13">
        <f>ROUND(IF(K704=0,0,L704*1000/K704),2)</f>
        <v>58.35</v>
      </c>
    </row>
    <row r="705" spans="1:13" ht="12.75" customHeight="1"/>
    <row r="706" spans="1:13" ht="12.75" customHeight="1"/>
    <row r="707" spans="1:13" ht="12.75" customHeight="1"/>
    <row r="708" spans="1:13" ht="12.75" customHeight="1"/>
    <row r="709" spans="1:13" ht="12.75" customHeight="1"/>
    <row r="710" spans="1:13" ht="12.75" customHeight="1">
      <c r="A710" s="85">
        <v>16</v>
      </c>
      <c r="B710" s="32" t="s">
        <v>157</v>
      </c>
    </row>
    <row r="711" spans="1:13" ht="12.75" customHeight="1"/>
    <row r="712" spans="1:13" ht="12.75" customHeight="1"/>
    <row r="713" spans="1:13" ht="12.75" customHeight="1"/>
    <row r="714" spans="1:13" ht="12.75" customHeight="1"/>
    <row r="715" spans="1:13" ht="13.5" customHeight="1">
      <c r="A715" s="80" t="s">
        <v>32</v>
      </c>
      <c r="B715" s="9"/>
      <c r="C715" s="10"/>
      <c r="D715" s="11"/>
      <c r="E715" s="40"/>
      <c r="F715" s="40"/>
      <c r="G715" s="9"/>
      <c r="H715" s="9"/>
      <c r="I715" s="9"/>
      <c r="J715" s="9"/>
      <c r="K715" s="40"/>
      <c r="L715" s="40"/>
      <c r="M715" s="12" t="s">
        <v>33</v>
      </c>
    </row>
    <row r="716" spans="1:13" ht="12.75" customHeight="1">
      <c r="A716" s="79" t="s">
        <v>0</v>
      </c>
      <c r="B716" s="14"/>
      <c r="C716" s="15"/>
      <c r="D716" s="7"/>
      <c r="E716" s="39"/>
      <c r="F716" s="39" t="s">
        <v>1</v>
      </c>
      <c r="G716" s="14"/>
      <c r="H716" s="14"/>
      <c r="I716" s="14"/>
      <c r="J716" s="14"/>
      <c r="K716" s="39"/>
      <c r="L716" s="39" t="s">
        <v>103</v>
      </c>
      <c r="M716" s="14"/>
    </row>
    <row r="717" spans="1:13">
      <c r="A717" s="80" t="s">
        <v>2</v>
      </c>
      <c r="B717" s="9"/>
      <c r="C717" s="9"/>
      <c r="D717" s="9"/>
      <c r="E717" s="40"/>
      <c r="F717" s="87" t="s">
        <v>3</v>
      </c>
      <c r="G717" s="87"/>
      <c r="H717" s="87"/>
      <c r="I717" s="87"/>
      <c r="J717" s="9" t="s">
        <v>4</v>
      </c>
      <c r="K717" s="40"/>
      <c r="L717" s="40"/>
      <c r="M717" s="9"/>
    </row>
    <row r="718" spans="1:13">
      <c r="A718" s="81"/>
      <c r="B718" s="1"/>
      <c r="C718" s="1"/>
      <c r="D718" s="1"/>
      <c r="E718" s="41"/>
      <c r="F718" s="88"/>
      <c r="G718" s="88"/>
      <c r="H718" s="88"/>
      <c r="I718" s="88"/>
      <c r="J718" s="14"/>
      <c r="K718" s="41" t="s">
        <v>5</v>
      </c>
      <c r="L718" s="41"/>
      <c r="M718" s="1"/>
    </row>
    <row r="719" spans="1:13">
      <c r="A719" s="81" t="s">
        <v>54</v>
      </c>
      <c r="B719" s="1"/>
      <c r="C719" s="77"/>
      <c r="D719" s="2"/>
      <c r="E719" s="41"/>
      <c r="F719" s="88"/>
      <c r="G719" s="88"/>
      <c r="H719" s="88"/>
      <c r="I719" s="88"/>
      <c r="J719" s="15" t="s">
        <v>40</v>
      </c>
      <c r="K719" s="41" t="s">
        <v>6</v>
      </c>
      <c r="L719" s="41"/>
      <c r="M719" s="1"/>
    </row>
    <row r="720" spans="1:13">
      <c r="A720" s="81"/>
      <c r="B720" s="1"/>
      <c r="C720" s="77"/>
      <c r="D720" s="2"/>
      <c r="E720" s="41"/>
      <c r="F720" s="88"/>
      <c r="G720" s="88"/>
      <c r="H720" s="88"/>
      <c r="I720" s="88"/>
      <c r="J720" s="15"/>
      <c r="K720" s="41" t="s">
        <v>55</v>
      </c>
      <c r="L720" s="41"/>
      <c r="M720" s="1"/>
    </row>
    <row r="721" spans="1:13">
      <c r="A721" s="79" t="s">
        <v>53</v>
      </c>
      <c r="B721" s="14"/>
      <c r="C721" s="15"/>
      <c r="D721" s="7"/>
      <c r="E721" s="39"/>
      <c r="F721" s="89"/>
      <c r="G721" s="89"/>
      <c r="H721" s="89"/>
      <c r="I721" s="89"/>
      <c r="J721" s="3" t="s">
        <v>158</v>
      </c>
      <c r="K721" s="39"/>
      <c r="L721" s="39"/>
      <c r="M721" s="14"/>
    </row>
    <row r="722" spans="1:13" ht="12.75" customHeight="1">
      <c r="A722" s="80"/>
      <c r="B722" s="9"/>
      <c r="C722" s="10"/>
      <c r="D722" s="11"/>
      <c r="E722" s="40"/>
      <c r="F722" s="42"/>
      <c r="G722" s="4"/>
      <c r="H722" s="4"/>
      <c r="I722" s="4"/>
      <c r="J722" s="9"/>
      <c r="K722" s="40"/>
      <c r="L722" s="40"/>
      <c r="M722" s="9"/>
    </row>
    <row r="723" spans="1:13" ht="12.75" customHeight="1">
      <c r="A723" s="82" t="s">
        <v>7</v>
      </c>
      <c r="B723" s="5" t="s">
        <v>8</v>
      </c>
      <c r="C723" s="5" t="s">
        <v>9</v>
      </c>
      <c r="D723" s="5" t="s">
        <v>10</v>
      </c>
      <c r="E723" s="43" t="s">
        <v>11</v>
      </c>
      <c r="F723" s="43" t="s">
        <v>12</v>
      </c>
      <c r="G723" s="5" t="s">
        <v>13</v>
      </c>
      <c r="H723" s="5" t="s">
        <v>14</v>
      </c>
      <c r="I723" s="5" t="s">
        <v>15</v>
      </c>
      <c r="J723" s="5" t="s">
        <v>16</v>
      </c>
      <c r="K723" s="43" t="s">
        <v>17</v>
      </c>
      <c r="L723" s="43" t="s">
        <v>18</v>
      </c>
      <c r="M723" s="5" t="s">
        <v>19</v>
      </c>
    </row>
    <row r="724" spans="1:13" ht="12.75" customHeight="1">
      <c r="B724" s="77"/>
      <c r="D724" s="17"/>
      <c r="E724" s="44"/>
      <c r="F724" s="44"/>
      <c r="G724" s="16"/>
      <c r="H724" s="16"/>
      <c r="I724" s="16"/>
      <c r="J724" s="16"/>
      <c r="K724" s="44"/>
      <c r="L724" s="44"/>
      <c r="M724" s="16"/>
    </row>
    <row r="725" spans="1:13" ht="12.75" customHeight="1">
      <c r="B725" s="16"/>
      <c r="E725" s="90" t="s">
        <v>20</v>
      </c>
      <c r="F725" s="90"/>
      <c r="G725" s="90"/>
      <c r="H725" s="90" t="s">
        <v>21</v>
      </c>
      <c r="I725" s="90"/>
      <c r="J725" s="90"/>
      <c r="K725" s="90" t="s">
        <v>22</v>
      </c>
      <c r="L725" s="90"/>
      <c r="M725" s="90"/>
    </row>
    <row r="726" spans="1:13" ht="12.75" customHeight="1">
      <c r="B726" s="16"/>
      <c r="E726" s="45" t="s">
        <v>23</v>
      </c>
      <c r="F726" s="45"/>
      <c r="G726" s="6"/>
      <c r="H726" s="6" t="s">
        <v>24</v>
      </c>
      <c r="I726" s="6"/>
      <c r="J726" s="6"/>
      <c r="K726" s="45" t="s">
        <v>24</v>
      </c>
      <c r="L726" s="45"/>
      <c r="M726" s="6"/>
    </row>
    <row r="727" spans="1:13" ht="28.5" customHeight="1">
      <c r="A727" s="84" t="s">
        <v>25</v>
      </c>
      <c r="B727" s="15" t="s">
        <v>26</v>
      </c>
      <c r="C727" s="15" t="s">
        <v>27</v>
      </c>
      <c r="D727" s="7" t="s">
        <v>28</v>
      </c>
      <c r="E727" s="46" t="s">
        <v>29</v>
      </c>
      <c r="F727" s="47" t="s">
        <v>30</v>
      </c>
      <c r="G727" s="15" t="s">
        <v>31</v>
      </c>
      <c r="H727" s="15" t="s">
        <v>29</v>
      </c>
      <c r="I727" s="8" t="s">
        <v>30</v>
      </c>
      <c r="J727" s="15" t="s">
        <v>31</v>
      </c>
      <c r="K727" s="46" t="s">
        <v>29</v>
      </c>
      <c r="L727" s="47" t="s">
        <v>30</v>
      </c>
      <c r="M727" s="15" t="s">
        <v>31</v>
      </c>
    </row>
    <row r="728" spans="1:13" ht="12.75" customHeight="1">
      <c r="A728" s="85">
        <v>1</v>
      </c>
      <c r="B728" s="16" t="s">
        <v>34</v>
      </c>
      <c r="C728" s="16" t="s">
        <v>50</v>
      </c>
      <c r="D728" s="29">
        <v>40513</v>
      </c>
      <c r="E728" s="44">
        <f>E1316</f>
        <v>3813</v>
      </c>
      <c r="F728" s="44">
        <f>F1316</f>
        <v>357</v>
      </c>
      <c r="G728" s="13">
        <f t="shared" ref="G728:G740" si="135">IF(E728=0,0,F728*1000/E728)</f>
        <v>93.627065302911092</v>
      </c>
      <c r="H728" s="17">
        <f>H1316</f>
        <v>0</v>
      </c>
      <c r="I728" s="17">
        <f>I1316</f>
        <v>0</v>
      </c>
      <c r="J728" s="13">
        <f t="shared" ref="J728:J740" si="136">IF(H728=0,0,I728*1000/H728)</f>
        <v>0</v>
      </c>
      <c r="K728" s="44">
        <f>K1316</f>
        <v>403</v>
      </c>
      <c r="L728" s="44">
        <f>L1316</f>
        <v>38</v>
      </c>
      <c r="M728" s="13">
        <f t="shared" ref="M728:M740" si="137">IF(K728=0,0,L728*1000/K728)</f>
        <v>94.292803970223332</v>
      </c>
    </row>
    <row r="729" spans="1:13" ht="12.75" customHeight="1">
      <c r="A729" s="85">
        <v>2</v>
      </c>
      <c r="B729" s="16" t="s">
        <v>34</v>
      </c>
      <c r="C729" s="16" t="s">
        <v>50</v>
      </c>
      <c r="D729" s="29">
        <v>40544</v>
      </c>
      <c r="E729" s="50">
        <v>4286</v>
      </c>
      <c r="F729" s="50">
        <v>388</v>
      </c>
      <c r="G729" s="13">
        <f t="shared" si="135"/>
        <v>90.527298180121321</v>
      </c>
      <c r="H729" s="17">
        <v>308</v>
      </c>
      <c r="I729" s="17">
        <v>30</v>
      </c>
      <c r="J729" s="13">
        <f t="shared" si="136"/>
        <v>97.402597402597408</v>
      </c>
      <c r="K729" s="44">
        <v>308</v>
      </c>
      <c r="L729" s="44">
        <v>28</v>
      </c>
      <c r="M729" s="13">
        <f t="shared" si="137"/>
        <v>90.909090909090907</v>
      </c>
    </row>
    <row r="730" spans="1:13" ht="12.75" customHeight="1">
      <c r="A730" s="85">
        <v>3</v>
      </c>
      <c r="B730" s="16" t="s">
        <v>34</v>
      </c>
      <c r="C730" s="16" t="s">
        <v>50</v>
      </c>
      <c r="D730" s="29">
        <v>40575</v>
      </c>
      <c r="E730" s="44">
        <f t="shared" ref="E730:E740" si="138">K769</f>
        <v>4286</v>
      </c>
      <c r="F730" s="44">
        <f t="shared" ref="F730:F740" si="139">L769</f>
        <v>390</v>
      </c>
      <c r="G730" s="13">
        <f t="shared" si="135"/>
        <v>90.993933737750822</v>
      </c>
      <c r="H730" s="17">
        <v>308</v>
      </c>
      <c r="I730" s="17">
        <v>29</v>
      </c>
      <c r="J730" s="13">
        <f t="shared" si="136"/>
        <v>94.15584415584415</v>
      </c>
      <c r="K730" s="44">
        <v>308</v>
      </c>
      <c r="L730" s="44">
        <v>28</v>
      </c>
      <c r="M730" s="13">
        <f t="shared" si="137"/>
        <v>90.909090909090907</v>
      </c>
    </row>
    <row r="731" spans="1:13" ht="12.75" customHeight="1">
      <c r="A731" s="85">
        <v>4</v>
      </c>
      <c r="B731" s="16" t="s">
        <v>34</v>
      </c>
      <c r="C731" s="16" t="s">
        <v>50</v>
      </c>
      <c r="D731" s="29">
        <v>40603</v>
      </c>
      <c r="E731" s="44">
        <f t="shared" si="138"/>
        <v>4286</v>
      </c>
      <c r="F731" s="44">
        <f t="shared" si="139"/>
        <v>391</v>
      </c>
      <c r="G731" s="13">
        <f t="shared" si="135"/>
        <v>91.227251516565559</v>
      </c>
      <c r="H731" s="17">
        <v>308</v>
      </c>
      <c r="I731" s="17">
        <v>30</v>
      </c>
      <c r="J731" s="13">
        <f t="shared" si="136"/>
        <v>97.402597402597408</v>
      </c>
      <c r="K731" s="44">
        <v>308</v>
      </c>
      <c r="L731" s="44">
        <v>28</v>
      </c>
      <c r="M731" s="13">
        <f t="shared" si="137"/>
        <v>90.909090909090907</v>
      </c>
    </row>
    <row r="732" spans="1:13" ht="12.75" customHeight="1">
      <c r="A732" s="85">
        <v>5</v>
      </c>
      <c r="B732" s="16" t="s">
        <v>34</v>
      </c>
      <c r="C732" s="16" t="s">
        <v>50</v>
      </c>
      <c r="D732" s="29">
        <v>40634</v>
      </c>
      <c r="E732" s="44">
        <f t="shared" si="138"/>
        <v>4286</v>
      </c>
      <c r="F732" s="44">
        <f t="shared" si="139"/>
        <v>393</v>
      </c>
      <c r="G732" s="13">
        <f t="shared" si="135"/>
        <v>91.693887074195047</v>
      </c>
      <c r="H732" s="17">
        <v>308</v>
      </c>
      <c r="I732" s="17">
        <v>29</v>
      </c>
      <c r="J732" s="13">
        <f t="shared" si="136"/>
        <v>94.15584415584415</v>
      </c>
      <c r="K732" s="44">
        <v>308</v>
      </c>
      <c r="L732" s="44">
        <v>28</v>
      </c>
      <c r="M732" s="13">
        <f t="shared" si="137"/>
        <v>90.909090909090907</v>
      </c>
    </row>
    <row r="733" spans="1:13" ht="12.75" customHeight="1">
      <c r="A733" s="85">
        <v>6</v>
      </c>
      <c r="B733" s="16" t="s">
        <v>34</v>
      </c>
      <c r="C733" s="16" t="s">
        <v>50</v>
      </c>
      <c r="D733" s="29">
        <v>40664</v>
      </c>
      <c r="E733" s="44">
        <f t="shared" si="138"/>
        <v>4286</v>
      </c>
      <c r="F733" s="44">
        <f t="shared" si="139"/>
        <v>394</v>
      </c>
      <c r="G733" s="13">
        <f t="shared" si="135"/>
        <v>91.927204853009798</v>
      </c>
      <c r="H733" s="17">
        <v>308</v>
      </c>
      <c r="I733" s="17">
        <v>30</v>
      </c>
      <c r="J733" s="13">
        <f t="shared" si="136"/>
        <v>97.402597402597408</v>
      </c>
      <c r="K733" s="44">
        <v>308</v>
      </c>
      <c r="L733" s="44">
        <v>28</v>
      </c>
      <c r="M733" s="13">
        <f t="shared" si="137"/>
        <v>90.909090909090907</v>
      </c>
    </row>
    <row r="734" spans="1:13" ht="12.75" customHeight="1">
      <c r="A734" s="85">
        <v>7</v>
      </c>
      <c r="B734" s="16" t="s">
        <v>34</v>
      </c>
      <c r="C734" s="16" t="s">
        <v>50</v>
      </c>
      <c r="D734" s="29">
        <v>40695</v>
      </c>
      <c r="E734" s="44">
        <f t="shared" si="138"/>
        <v>4286</v>
      </c>
      <c r="F734" s="44">
        <f t="shared" si="139"/>
        <v>396</v>
      </c>
      <c r="G734" s="13">
        <f t="shared" si="135"/>
        <v>92.393840410639285</v>
      </c>
      <c r="H734" s="17">
        <v>308</v>
      </c>
      <c r="I734" s="17">
        <v>30</v>
      </c>
      <c r="J734" s="13">
        <f t="shared" si="136"/>
        <v>97.402597402597408</v>
      </c>
      <c r="K734" s="44">
        <v>308</v>
      </c>
      <c r="L734" s="44">
        <v>29</v>
      </c>
      <c r="M734" s="13">
        <f t="shared" si="137"/>
        <v>94.15584415584415</v>
      </c>
    </row>
    <row r="735" spans="1:13" ht="12.75" customHeight="1">
      <c r="A735" s="85">
        <v>8</v>
      </c>
      <c r="B735" s="16" t="s">
        <v>34</v>
      </c>
      <c r="C735" s="16" t="s">
        <v>50</v>
      </c>
      <c r="D735" s="29">
        <v>40725</v>
      </c>
      <c r="E735" s="44">
        <f t="shared" si="138"/>
        <v>4286</v>
      </c>
      <c r="F735" s="44">
        <f t="shared" si="139"/>
        <v>397</v>
      </c>
      <c r="G735" s="13">
        <f t="shared" si="135"/>
        <v>92.627158189454036</v>
      </c>
      <c r="H735" s="17">
        <v>308</v>
      </c>
      <c r="I735" s="17">
        <v>30</v>
      </c>
      <c r="J735" s="13">
        <f t="shared" si="136"/>
        <v>97.402597402597408</v>
      </c>
      <c r="K735" s="44">
        <v>308</v>
      </c>
      <c r="L735" s="44">
        <v>29</v>
      </c>
      <c r="M735" s="13">
        <f t="shared" si="137"/>
        <v>94.15584415584415</v>
      </c>
    </row>
    <row r="736" spans="1:13" ht="12.75" customHeight="1">
      <c r="A736" s="85">
        <v>9</v>
      </c>
      <c r="B736" s="16" t="s">
        <v>34</v>
      </c>
      <c r="C736" s="16" t="s">
        <v>50</v>
      </c>
      <c r="D736" s="29">
        <v>40756</v>
      </c>
      <c r="E736" s="44">
        <f t="shared" si="138"/>
        <v>4286</v>
      </c>
      <c r="F736" s="44">
        <f t="shared" si="139"/>
        <v>398</v>
      </c>
      <c r="G736" s="13">
        <f t="shared" si="135"/>
        <v>92.860475968268787</v>
      </c>
      <c r="H736" s="17">
        <v>308</v>
      </c>
      <c r="I736" s="17">
        <v>30</v>
      </c>
      <c r="J736" s="13">
        <f t="shared" si="136"/>
        <v>97.402597402597408</v>
      </c>
      <c r="K736" s="44">
        <v>308</v>
      </c>
      <c r="L736" s="44">
        <v>29</v>
      </c>
      <c r="M736" s="13">
        <f t="shared" si="137"/>
        <v>94.15584415584415</v>
      </c>
    </row>
    <row r="737" spans="1:13" ht="12.75" customHeight="1">
      <c r="A737" s="85">
        <v>10</v>
      </c>
      <c r="B737" s="16" t="s">
        <v>34</v>
      </c>
      <c r="C737" s="16" t="s">
        <v>50</v>
      </c>
      <c r="D737" s="29">
        <v>40787</v>
      </c>
      <c r="E737" s="44">
        <f t="shared" si="138"/>
        <v>4286</v>
      </c>
      <c r="F737" s="44">
        <f t="shared" si="139"/>
        <v>399</v>
      </c>
      <c r="G737" s="13">
        <f t="shared" si="135"/>
        <v>93.093793747083524</v>
      </c>
      <c r="H737" s="17">
        <v>308</v>
      </c>
      <c r="I737" s="17">
        <v>30</v>
      </c>
      <c r="J737" s="13">
        <f t="shared" si="136"/>
        <v>97.402597402597408</v>
      </c>
      <c r="K737" s="44">
        <v>308</v>
      </c>
      <c r="L737" s="44">
        <v>29</v>
      </c>
      <c r="M737" s="13">
        <f t="shared" si="137"/>
        <v>94.15584415584415</v>
      </c>
    </row>
    <row r="738" spans="1:13" ht="12.75" customHeight="1">
      <c r="A738" s="85">
        <v>11</v>
      </c>
      <c r="B738" s="16" t="s">
        <v>34</v>
      </c>
      <c r="C738" s="16" t="s">
        <v>50</v>
      </c>
      <c r="D738" s="29">
        <v>40817</v>
      </c>
      <c r="E738" s="44">
        <f t="shared" si="138"/>
        <v>4286</v>
      </c>
      <c r="F738" s="44">
        <f t="shared" si="139"/>
        <v>400</v>
      </c>
      <c r="G738" s="13">
        <f t="shared" si="135"/>
        <v>93.327111525898275</v>
      </c>
      <c r="H738" s="17">
        <v>175</v>
      </c>
      <c r="I738" s="17">
        <v>16</v>
      </c>
      <c r="J738" s="13">
        <f t="shared" si="136"/>
        <v>91.428571428571431</v>
      </c>
      <c r="K738" s="44">
        <v>175</v>
      </c>
      <c r="L738" s="44">
        <v>16</v>
      </c>
      <c r="M738" s="13">
        <f t="shared" si="137"/>
        <v>91.428571428571431</v>
      </c>
    </row>
    <row r="739" spans="1:13" ht="12.75" customHeight="1">
      <c r="A739" s="85">
        <v>12</v>
      </c>
      <c r="B739" s="16" t="s">
        <v>34</v>
      </c>
      <c r="C739" s="16" t="s">
        <v>50</v>
      </c>
      <c r="D739" s="29">
        <v>40848</v>
      </c>
      <c r="E739" s="44">
        <f t="shared" si="138"/>
        <v>4286</v>
      </c>
      <c r="F739" s="44">
        <f t="shared" si="139"/>
        <v>400</v>
      </c>
      <c r="G739" s="13">
        <f t="shared" si="135"/>
        <v>93.327111525898275</v>
      </c>
      <c r="H739" s="17">
        <v>175</v>
      </c>
      <c r="I739" s="17">
        <v>17</v>
      </c>
      <c r="J739" s="13">
        <f t="shared" si="136"/>
        <v>97.142857142857139</v>
      </c>
      <c r="K739" s="44">
        <v>175</v>
      </c>
      <c r="L739" s="44">
        <v>16</v>
      </c>
      <c r="M739" s="13">
        <f t="shared" si="137"/>
        <v>91.428571428571431</v>
      </c>
    </row>
    <row r="740" spans="1:13" ht="12.75" customHeight="1">
      <c r="A740" s="85">
        <v>13</v>
      </c>
      <c r="B740" s="16" t="s">
        <v>34</v>
      </c>
      <c r="C740" s="16" t="s">
        <v>50</v>
      </c>
      <c r="D740" s="29">
        <v>40878</v>
      </c>
      <c r="E740" s="44">
        <f t="shared" si="138"/>
        <v>4286</v>
      </c>
      <c r="F740" s="44">
        <f t="shared" si="139"/>
        <v>401</v>
      </c>
      <c r="G740" s="13">
        <f t="shared" si="135"/>
        <v>93.560429304713026</v>
      </c>
      <c r="H740" s="17">
        <v>308</v>
      </c>
      <c r="I740" s="17">
        <v>30</v>
      </c>
      <c r="J740" s="13">
        <f t="shared" si="136"/>
        <v>97.402597402597408</v>
      </c>
      <c r="K740" s="44">
        <v>308</v>
      </c>
      <c r="L740" s="44">
        <v>29</v>
      </c>
      <c r="M740" s="13">
        <f t="shared" si="137"/>
        <v>94.15584415584415</v>
      </c>
    </row>
    <row r="741" spans="1:13" ht="12.75" customHeight="1"/>
    <row r="742" spans="1:13" ht="12.75" customHeight="1"/>
    <row r="743" spans="1:13" ht="12.75" customHeight="1"/>
    <row r="744" spans="1:13" ht="12.75" customHeight="1"/>
    <row r="745" spans="1:13" ht="12.75" customHeight="1"/>
    <row r="746" spans="1:13" ht="12.75" customHeight="1"/>
    <row r="747" spans="1:13" ht="12.75" customHeight="1"/>
    <row r="748" spans="1:13" ht="12.75" customHeight="1"/>
    <row r="749" spans="1:13" ht="12.75" customHeight="1"/>
    <row r="750" spans="1:13" ht="12.75" customHeight="1"/>
    <row r="751" spans="1:13" ht="12.75" customHeight="1"/>
    <row r="752" spans="1:13" ht="12.75" customHeight="1"/>
    <row r="753" spans="1:13" ht="12.75" customHeight="1"/>
    <row r="754" spans="1:13" ht="12.75" customHeight="1"/>
    <row r="755" spans="1:13" ht="13.5" customHeight="1">
      <c r="A755" s="80" t="s">
        <v>32</v>
      </c>
      <c r="B755" s="9"/>
      <c r="C755" s="10"/>
      <c r="D755" s="11"/>
      <c r="E755" s="40"/>
      <c r="F755" s="40"/>
      <c r="G755" s="9"/>
      <c r="H755" s="9"/>
      <c r="I755" s="9"/>
      <c r="J755" s="9"/>
      <c r="K755" s="40"/>
      <c r="L755" s="40"/>
      <c r="M755" s="12" t="s">
        <v>33</v>
      </c>
    </row>
    <row r="756" spans="1:13" ht="12.75" customHeight="1">
      <c r="A756" s="79" t="s">
        <v>0</v>
      </c>
      <c r="B756" s="14"/>
      <c r="C756" s="15"/>
      <c r="D756" s="7"/>
      <c r="E756" s="39"/>
      <c r="F756" s="39" t="s">
        <v>1</v>
      </c>
      <c r="G756" s="14"/>
      <c r="H756" s="14"/>
      <c r="I756" s="14"/>
      <c r="J756" s="14"/>
      <c r="K756" s="39"/>
      <c r="L756" s="39" t="s">
        <v>104</v>
      </c>
      <c r="M756" s="14"/>
    </row>
    <row r="757" spans="1:13">
      <c r="A757" s="80" t="s">
        <v>2</v>
      </c>
      <c r="B757" s="9"/>
      <c r="C757" s="9"/>
      <c r="D757" s="9"/>
      <c r="E757" s="40"/>
      <c r="F757" s="87" t="s">
        <v>3</v>
      </c>
      <c r="G757" s="87"/>
      <c r="H757" s="87"/>
      <c r="I757" s="87"/>
      <c r="J757" s="9" t="s">
        <v>4</v>
      </c>
      <c r="K757" s="40"/>
      <c r="L757" s="40"/>
      <c r="M757" s="9"/>
    </row>
    <row r="758" spans="1:13">
      <c r="A758" s="81"/>
      <c r="B758" s="1"/>
      <c r="C758" s="1"/>
      <c r="D758" s="1"/>
      <c r="E758" s="41"/>
      <c r="F758" s="88"/>
      <c r="G758" s="88"/>
      <c r="H758" s="88"/>
      <c r="I758" s="88"/>
      <c r="J758" s="14"/>
      <c r="K758" s="41" t="s">
        <v>5</v>
      </c>
      <c r="L758" s="41"/>
      <c r="M758" s="1"/>
    </row>
    <row r="759" spans="1:13">
      <c r="A759" s="81" t="s">
        <v>54</v>
      </c>
      <c r="B759" s="1"/>
      <c r="C759" s="77"/>
      <c r="D759" s="2"/>
      <c r="E759" s="41"/>
      <c r="F759" s="88"/>
      <c r="G759" s="88"/>
      <c r="H759" s="88"/>
      <c r="I759" s="88"/>
      <c r="J759" s="15" t="s">
        <v>40</v>
      </c>
      <c r="K759" s="41" t="s">
        <v>6</v>
      </c>
      <c r="L759" s="41"/>
      <c r="M759" s="1"/>
    </row>
    <row r="760" spans="1:13">
      <c r="A760" s="81"/>
      <c r="B760" s="1"/>
      <c r="C760" s="77"/>
      <c r="D760" s="2"/>
      <c r="E760" s="41"/>
      <c r="F760" s="88"/>
      <c r="G760" s="88"/>
      <c r="H760" s="88"/>
      <c r="I760" s="88"/>
      <c r="J760" s="15"/>
      <c r="K760" s="41" t="s">
        <v>55</v>
      </c>
      <c r="L760" s="41"/>
      <c r="M760" s="1"/>
    </row>
    <row r="761" spans="1:13">
      <c r="A761" s="79" t="s">
        <v>53</v>
      </c>
      <c r="B761" s="14"/>
      <c r="C761" s="15"/>
      <c r="D761" s="7"/>
      <c r="E761" s="39"/>
      <c r="F761" s="89"/>
      <c r="G761" s="89"/>
      <c r="H761" s="89"/>
      <c r="I761" s="89"/>
      <c r="J761" s="3" t="s">
        <v>158</v>
      </c>
      <c r="K761" s="39"/>
      <c r="L761" s="39"/>
      <c r="M761" s="14"/>
    </row>
    <row r="762" spans="1:13" ht="12.75" customHeight="1">
      <c r="A762" s="80"/>
      <c r="B762" s="9"/>
      <c r="C762" s="10"/>
      <c r="D762" s="11"/>
      <c r="E762" s="40"/>
      <c r="F762" s="42"/>
      <c r="G762" s="4"/>
      <c r="H762" s="4"/>
      <c r="I762" s="4"/>
      <c r="J762" s="9"/>
      <c r="K762" s="40"/>
      <c r="L762" s="40"/>
      <c r="M762" s="9"/>
    </row>
    <row r="763" spans="1:13" ht="12.75" customHeight="1">
      <c r="A763" s="82" t="s">
        <v>7</v>
      </c>
      <c r="B763" s="5" t="s">
        <v>8</v>
      </c>
      <c r="C763" s="5" t="s">
        <v>9</v>
      </c>
      <c r="D763" s="5" t="s">
        <v>10</v>
      </c>
      <c r="E763" s="43" t="s">
        <v>11</v>
      </c>
      <c r="F763" s="43" t="s">
        <v>12</v>
      </c>
      <c r="G763" s="5" t="s">
        <v>13</v>
      </c>
      <c r="H763" s="5" t="s">
        <v>14</v>
      </c>
      <c r="I763" s="5" t="s">
        <v>15</v>
      </c>
      <c r="J763" s="5" t="s">
        <v>16</v>
      </c>
      <c r="K763" s="43" t="s">
        <v>17</v>
      </c>
      <c r="L763" s="43" t="s">
        <v>18</v>
      </c>
      <c r="M763" s="5" t="s">
        <v>19</v>
      </c>
    </row>
    <row r="764" spans="1:13" ht="12.75" customHeight="1">
      <c r="B764" s="77"/>
      <c r="D764" s="17"/>
      <c r="E764" s="44"/>
      <c r="F764" s="44"/>
      <c r="G764" s="16"/>
      <c r="H764" s="16"/>
      <c r="I764" s="16"/>
      <c r="J764" s="16"/>
      <c r="K764" s="44"/>
      <c r="L764" s="44"/>
      <c r="M764" s="16"/>
    </row>
    <row r="765" spans="1:13" ht="12.75" customHeight="1">
      <c r="B765" s="16"/>
      <c r="E765" s="90" t="s">
        <v>37</v>
      </c>
      <c r="F765" s="90"/>
      <c r="G765" s="90"/>
      <c r="H765" s="90" t="s">
        <v>38</v>
      </c>
      <c r="I765" s="90"/>
      <c r="J765" s="90"/>
      <c r="K765" s="90" t="s">
        <v>39</v>
      </c>
      <c r="L765" s="90"/>
      <c r="M765" s="90"/>
    </row>
    <row r="766" spans="1:13" ht="12.75" customHeight="1">
      <c r="B766" s="16"/>
      <c r="E766" s="45" t="s">
        <v>23</v>
      </c>
      <c r="F766" s="45"/>
      <c r="G766" s="6"/>
      <c r="H766" s="6" t="s">
        <v>24</v>
      </c>
      <c r="I766" s="6"/>
      <c r="J766" s="6"/>
      <c r="K766" s="45" t="s">
        <v>24</v>
      </c>
      <c r="L766" s="45"/>
      <c r="M766" s="6"/>
    </row>
    <row r="767" spans="1:13" ht="28.5" customHeight="1">
      <c r="A767" s="84" t="s">
        <v>25</v>
      </c>
      <c r="B767" s="15" t="s">
        <v>26</v>
      </c>
      <c r="C767" s="15" t="s">
        <v>27</v>
      </c>
      <c r="D767" s="7" t="s">
        <v>28</v>
      </c>
      <c r="E767" s="46" t="s">
        <v>29</v>
      </c>
      <c r="F767" s="47" t="s">
        <v>30</v>
      </c>
      <c r="G767" s="15" t="s">
        <v>31</v>
      </c>
      <c r="H767" s="15" t="s">
        <v>29</v>
      </c>
      <c r="I767" s="8" t="s">
        <v>30</v>
      </c>
      <c r="J767" s="15" t="s">
        <v>31</v>
      </c>
      <c r="K767" s="46" t="s">
        <v>29</v>
      </c>
      <c r="L767" s="47" t="s">
        <v>30</v>
      </c>
      <c r="M767" s="15" t="s">
        <v>31</v>
      </c>
    </row>
    <row r="768" spans="1:13" ht="12.75" customHeight="1">
      <c r="A768" s="85">
        <v>1</v>
      </c>
      <c r="B768" s="16" t="s">
        <v>34</v>
      </c>
      <c r="C768" s="16" t="s">
        <v>50</v>
      </c>
      <c r="D768" s="29">
        <v>40513</v>
      </c>
      <c r="E768" s="44">
        <f>E1358</f>
        <v>0</v>
      </c>
      <c r="F768" s="44">
        <f>F1358</f>
        <v>0</v>
      </c>
      <c r="G768" s="13">
        <f t="shared" ref="G768:G780" si="140">IF(E768=0,0,F768*1000/E768)</f>
        <v>0</v>
      </c>
      <c r="H768" s="17">
        <f t="shared" ref="H768:I768" si="141">H1358</f>
        <v>0</v>
      </c>
      <c r="I768" s="17">
        <f t="shared" si="141"/>
        <v>0</v>
      </c>
      <c r="J768" s="13">
        <f t="shared" ref="J768:J780" si="142">IF(H768=0,0,I768*1000/H768)</f>
        <v>0</v>
      </c>
      <c r="K768" s="44">
        <f t="shared" ref="K768:L768" si="143">K1358</f>
        <v>3410</v>
      </c>
      <c r="L768" s="44">
        <f t="shared" si="143"/>
        <v>319</v>
      </c>
      <c r="M768" s="13">
        <f t="shared" ref="M768:M780" si="144">IF(K768=0,0,L768*1000/K768)</f>
        <v>93.548387096774192</v>
      </c>
    </row>
    <row r="769" spans="1:13" ht="12.75" customHeight="1">
      <c r="A769" s="85">
        <v>2</v>
      </c>
      <c r="B769" s="16" t="s">
        <v>34</v>
      </c>
      <c r="C769" s="16" t="s">
        <v>50</v>
      </c>
      <c r="D769" s="29">
        <v>40544</v>
      </c>
      <c r="E769" s="44">
        <v>0</v>
      </c>
      <c r="F769" s="44">
        <v>0</v>
      </c>
      <c r="G769" s="13">
        <f t="shared" si="140"/>
        <v>0</v>
      </c>
      <c r="H769" s="17">
        <v>0</v>
      </c>
      <c r="I769" s="17">
        <v>0</v>
      </c>
      <c r="J769" s="13">
        <f t="shared" si="142"/>
        <v>0</v>
      </c>
      <c r="K769" s="44">
        <v>4286</v>
      </c>
      <c r="L769" s="44">
        <v>390</v>
      </c>
      <c r="M769" s="13">
        <f t="shared" si="144"/>
        <v>90.993933737750822</v>
      </c>
    </row>
    <row r="770" spans="1:13" ht="12.75" customHeight="1">
      <c r="A770" s="85">
        <v>3</v>
      </c>
      <c r="B770" s="16" t="s">
        <v>34</v>
      </c>
      <c r="C770" s="16" t="s">
        <v>50</v>
      </c>
      <c r="D770" s="29">
        <v>40575</v>
      </c>
      <c r="E770" s="44">
        <v>0</v>
      </c>
      <c r="F770" s="44">
        <v>0</v>
      </c>
      <c r="G770" s="13">
        <f t="shared" si="140"/>
        <v>0</v>
      </c>
      <c r="H770" s="17">
        <v>0</v>
      </c>
      <c r="I770" s="17">
        <v>0</v>
      </c>
      <c r="J770" s="13">
        <f t="shared" si="142"/>
        <v>0</v>
      </c>
      <c r="K770" s="44">
        <v>4286</v>
      </c>
      <c r="L770" s="44">
        <v>391</v>
      </c>
      <c r="M770" s="13">
        <f t="shared" si="144"/>
        <v>91.227251516565559</v>
      </c>
    </row>
    <row r="771" spans="1:13" ht="12.75" customHeight="1">
      <c r="A771" s="85">
        <v>4</v>
      </c>
      <c r="B771" s="16" t="s">
        <v>34</v>
      </c>
      <c r="C771" s="16" t="s">
        <v>50</v>
      </c>
      <c r="D771" s="29">
        <v>40603</v>
      </c>
      <c r="E771" s="44">
        <v>0</v>
      </c>
      <c r="F771" s="44">
        <v>0</v>
      </c>
      <c r="G771" s="13">
        <f t="shared" si="140"/>
        <v>0</v>
      </c>
      <c r="H771" s="17">
        <v>0</v>
      </c>
      <c r="I771" s="17">
        <v>0</v>
      </c>
      <c r="J771" s="13">
        <f t="shared" si="142"/>
        <v>0</v>
      </c>
      <c r="K771" s="44">
        <v>4286</v>
      </c>
      <c r="L771" s="44">
        <v>393</v>
      </c>
      <c r="M771" s="13">
        <f t="shared" si="144"/>
        <v>91.693887074195047</v>
      </c>
    </row>
    <row r="772" spans="1:13" ht="12.75" customHeight="1">
      <c r="A772" s="85">
        <v>5</v>
      </c>
      <c r="B772" s="16" t="s">
        <v>34</v>
      </c>
      <c r="C772" s="16" t="s">
        <v>50</v>
      </c>
      <c r="D772" s="29">
        <v>40634</v>
      </c>
      <c r="E772" s="44">
        <v>0</v>
      </c>
      <c r="F772" s="44">
        <v>0</v>
      </c>
      <c r="G772" s="13">
        <f t="shared" si="140"/>
        <v>0</v>
      </c>
      <c r="H772" s="17">
        <v>0</v>
      </c>
      <c r="I772" s="17">
        <v>0</v>
      </c>
      <c r="J772" s="13">
        <f t="shared" si="142"/>
        <v>0</v>
      </c>
      <c r="K772" s="44">
        <v>4286</v>
      </c>
      <c r="L772" s="44">
        <v>394</v>
      </c>
      <c r="M772" s="13">
        <f t="shared" si="144"/>
        <v>91.927204853009798</v>
      </c>
    </row>
    <row r="773" spans="1:13" ht="12.75" customHeight="1">
      <c r="A773" s="85">
        <v>6</v>
      </c>
      <c r="B773" s="16" t="s">
        <v>34</v>
      </c>
      <c r="C773" s="16" t="s">
        <v>50</v>
      </c>
      <c r="D773" s="29">
        <v>40664</v>
      </c>
      <c r="E773" s="44">
        <v>0</v>
      </c>
      <c r="F773" s="44">
        <v>0</v>
      </c>
      <c r="G773" s="13">
        <f t="shared" si="140"/>
        <v>0</v>
      </c>
      <c r="H773" s="17">
        <v>0</v>
      </c>
      <c r="I773" s="17">
        <v>0</v>
      </c>
      <c r="J773" s="13">
        <f t="shared" si="142"/>
        <v>0</v>
      </c>
      <c r="K773" s="44">
        <v>4286</v>
      </c>
      <c r="L773" s="44">
        <v>396</v>
      </c>
      <c r="M773" s="13">
        <f t="shared" si="144"/>
        <v>92.393840410639285</v>
      </c>
    </row>
    <row r="774" spans="1:13" ht="12.75" customHeight="1">
      <c r="A774" s="85">
        <v>7</v>
      </c>
      <c r="B774" s="16" t="s">
        <v>34</v>
      </c>
      <c r="C774" s="16" t="s">
        <v>50</v>
      </c>
      <c r="D774" s="29">
        <v>40695</v>
      </c>
      <c r="E774" s="44">
        <v>0</v>
      </c>
      <c r="F774" s="44">
        <v>0</v>
      </c>
      <c r="G774" s="13">
        <f t="shared" si="140"/>
        <v>0</v>
      </c>
      <c r="H774" s="17">
        <v>0</v>
      </c>
      <c r="I774" s="17">
        <v>0</v>
      </c>
      <c r="J774" s="13">
        <f t="shared" si="142"/>
        <v>0</v>
      </c>
      <c r="K774" s="44">
        <v>4286</v>
      </c>
      <c r="L774" s="44">
        <v>397</v>
      </c>
      <c r="M774" s="13">
        <f t="shared" si="144"/>
        <v>92.627158189454036</v>
      </c>
    </row>
    <row r="775" spans="1:13" ht="12.75" customHeight="1">
      <c r="A775" s="85">
        <v>8</v>
      </c>
      <c r="B775" s="16" t="s">
        <v>34</v>
      </c>
      <c r="C775" s="16" t="s">
        <v>50</v>
      </c>
      <c r="D775" s="29">
        <v>40725</v>
      </c>
      <c r="E775" s="44">
        <v>0</v>
      </c>
      <c r="F775" s="44">
        <v>0</v>
      </c>
      <c r="G775" s="13">
        <f t="shared" si="140"/>
        <v>0</v>
      </c>
      <c r="H775" s="17">
        <v>0</v>
      </c>
      <c r="I775" s="17">
        <v>0</v>
      </c>
      <c r="J775" s="13">
        <f t="shared" si="142"/>
        <v>0</v>
      </c>
      <c r="K775" s="44">
        <v>4286</v>
      </c>
      <c r="L775" s="44">
        <v>398</v>
      </c>
      <c r="M775" s="13">
        <f t="shared" si="144"/>
        <v>92.860475968268787</v>
      </c>
    </row>
    <row r="776" spans="1:13" ht="12.75" customHeight="1">
      <c r="A776" s="85">
        <v>9</v>
      </c>
      <c r="B776" s="16" t="s">
        <v>34</v>
      </c>
      <c r="C776" s="16" t="s">
        <v>50</v>
      </c>
      <c r="D776" s="29">
        <v>40756</v>
      </c>
      <c r="E776" s="44">
        <v>0</v>
      </c>
      <c r="F776" s="44">
        <v>0</v>
      </c>
      <c r="G776" s="13">
        <f t="shared" si="140"/>
        <v>0</v>
      </c>
      <c r="H776" s="17">
        <v>0</v>
      </c>
      <c r="I776" s="17">
        <v>0</v>
      </c>
      <c r="J776" s="13">
        <f t="shared" si="142"/>
        <v>0</v>
      </c>
      <c r="K776" s="44">
        <v>4286</v>
      </c>
      <c r="L776" s="44">
        <v>399</v>
      </c>
      <c r="M776" s="13">
        <f t="shared" si="144"/>
        <v>93.093793747083524</v>
      </c>
    </row>
    <row r="777" spans="1:13" ht="12.75" customHeight="1">
      <c r="A777" s="85">
        <v>10</v>
      </c>
      <c r="B777" s="16" t="s">
        <v>34</v>
      </c>
      <c r="C777" s="16" t="s">
        <v>50</v>
      </c>
      <c r="D777" s="29">
        <v>40787</v>
      </c>
      <c r="E777" s="44">
        <v>0</v>
      </c>
      <c r="F777" s="44">
        <v>0</v>
      </c>
      <c r="G777" s="13">
        <f t="shared" si="140"/>
        <v>0</v>
      </c>
      <c r="H777" s="17">
        <v>0</v>
      </c>
      <c r="I777" s="17">
        <v>0</v>
      </c>
      <c r="J777" s="13">
        <f t="shared" si="142"/>
        <v>0</v>
      </c>
      <c r="K777" s="44">
        <v>4286</v>
      </c>
      <c r="L777" s="44">
        <v>400</v>
      </c>
      <c r="M777" s="13">
        <f t="shared" si="144"/>
        <v>93.327111525898275</v>
      </c>
    </row>
    <row r="778" spans="1:13" ht="12.75" customHeight="1">
      <c r="A778" s="85">
        <v>11</v>
      </c>
      <c r="B778" s="16" t="s">
        <v>34</v>
      </c>
      <c r="C778" s="16" t="s">
        <v>50</v>
      </c>
      <c r="D778" s="29">
        <v>40817</v>
      </c>
      <c r="E778" s="44">
        <v>0</v>
      </c>
      <c r="F778" s="44">
        <v>0</v>
      </c>
      <c r="G778" s="13">
        <f t="shared" si="140"/>
        <v>0</v>
      </c>
      <c r="H778" s="17">
        <v>0</v>
      </c>
      <c r="I778" s="17">
        <v>0</v>
      </c>
      <c r="J778" s="13">
        <f t="shared" si="142"/>
        <v>0</v>
      </c>
      <c r="K778" s="44">
        <v>4286</v>
      </c>
      <c r="L778" s="44">
        <v>400</v>
      </c>
      <c r="M778" s="13">
        <f t="shared" si="144"/>
        <v>93.327111525898275</v>
      </c>
    </row>
    <row r="779" spans="1:13" ht="12.75" customHeight="1">
      <c r="A779" s="85">
        <v>12</v>
      </c>
      <c r="B779" s="16" t="s">
        <v>34</v>
      </c>
      <c r="C779" s="16" t="s">
        <v>50</v>
      </c>
      <c r="D779" s="29">
        <v>40848</v>
      </c>
      <c r="E779" s="44">
        <v>0</v>
      </c>
      <c r="F779" s="44">
        <v>0</v>
      </c>
      <c r="G779" s="13">
        <f t="shared" si="140"/>
        <v>0</v>
      </c>
      <c r="H779" s="17">
        <v>0</v>
      </c>
      <c r="I779" s="17">
        <v>0</v>
      </c>
      <c r="J779" s="13">
        <f t="shared" si="142"/>
        <v>0</v>
      </c>
      <c r="K779" s="44">
        <v>4286</v>
      </c>
      <c r="L779" s="44">
        <v>401</v>
      </c>
      <c r="M779" s="13">
        <f t="shared" si="144"/>
        <v>93.560429304713026</v>
      </c>
    </row>
    <row r="780" spans="1:13" ht="12.75" customHeight="1">
      <c r="A780" s="85">
        <v>13</v>
      </c>
      <c r="B780" s="16" t="s">
        <v>34</v>
      </c>
      <c r="C780" s="16" t="s">
        <v>50</v>
      </c>
      <c r="D780" s="29">
        <v>40878</v>
      </c>
      <c r="E780" s="44">
        <v>0</v>
      </c>
      <c r="F780" s="44">
        <v>0</v>
      </c>
      <c r="G780" s="13">
        <f t="shared" si="140"/>
        <v>0</v>
      </c>
      <c r="H780" s="17">
        <v>0</v>
      </c>
      <c r="I780" s="17">
        <v>0</v>
      </c>
      <c r="J780" s="13">
        <f t="shared" si="142"/>
        <v>0</v>
      </c>
      <c r="K780" s="44">
        <v>4286</v>
      </c>
      <c r="L780" s="44">
        <v>402</v>
      </c>
      <c r="M780" s="13">
        <f t="shared" si="144"/>
        <v>93.793747083527762</v>
      </c>
    </row>
    <row r="781" spans="1:13" ht="12.75" customHeight="1"/>
    <row r="782" spans="1:13" ht="12.75" customHeight="1">
      <c r="A782" s="85">
        <v>14</v>
      </c>
      <c r="B782" s="16" t="s">
        <v>44</v>
      </c>
      <c r="C782" s="16"/>
      <c r="D782" s="29"/>
      <c r="E782" s="44"/>
      <c r="F782" s="44"/>
      <c r="G782" s="13"/>
      <c r="H782" s="17"/>
      <c r="I782" s="17"/>
      <c r="J782" s="13"/>
      <c r="K782" s="44">
        <f>ROUND(SUM(K768:K780),0)</f>
        <v>54842</v>
      </c>
      <c r="L782" s="44">
        <f>ROUND(SUM(L768:L780),0)</f>
        <v>5080</v>
      </c>
      <c r="M782" s="13"/>
    </row>
    <row r="783" spans="1:13" ht="12.75" customHeight="1"/>
    <row r="784" spans="1:13" ht="12.75" customHeight="1">
      <c r="A784" s="85">
        <v>15</v>
      </c>
      <c r="B784" s="16" t="s">
        <v>34</v>
      </c>
      <c r="C784" s="16" t="s">
        <v>50</v>
      </c>
      <c r="D784" s="29" t="s">
        <v>36</v>
      </c>
      <c r="K784" s="49">
        <f>ROUND(AVERAGE(K768:K780),0)</f>
        <v>4219</v>
      </c>
      <c r="L784" s="49">
        <f>ROUND(AVERAGE(L768:L780),0)</f>
        <v>391</v>
      </c>
      <c r="M784" s="13">
        <f>ROUND(IF(K784=0,0,L784*1000/K784),2)</f>
        <v>92.68</v>
      </c>
    </row>
    <row r="785" spans="1:13" ht="12.75" customHeight="1"/>
    <row r="786" spans="1:13" ht="12.75" customHeight="1"/>
    <row r="787" spans="1:13" ht="12.75" customHeight="1"/>
    <row r="788" spans="1:13" ht="12.75" customHeight="1"/>
    <row r="789" spans="1:13" ht="12.75" customHeight="1"/>
    <row r="790" spans="1:13" ht="12.75" customHeight="1"/>
    <row r="791" spans="1:13" ht="12.75" customHeight="1"/>
    <row r="792" spans="1:13" ht="12.75" customHeight="1"/>
    <row r="793" spans="1:13" ht="12.75" customHeight="1"/>
    <row r="794" spans="1:13" ht="12.75" customHeight="1"/>
    <row r="795" spans="1:13" ht="13.5" customHeight="1">
      <c r="A795" s="80" t="s">
        <v>32</v>
      </c>
      <c r="B795" s="9"/>
      <c r="C795" s="10"/>
      <c r="D795" s="11"/>
      <c r="E795" s="40"/>
      <c r="F795" s="40"/>
      <c r="G795" s="9"/>
      <c r="H795" s="9"/>
      <c r="I795" s="9"/>
      <c r="J795" s="9"/>
      <c r="K795" s="40"/>
      <c r="L795" s="40"/>
      <c r="M795" s="12" t="s">
        <v>33</v>
      </c>
    </row>
    <row r="796" spans="1:13" ht="12.75" customHeight="1">
      <c r="A796" s="79" t="s">
        <v>0</v>
      </c>
      <c r="B796" s="14"/>
      <c r="C796" s="15"/>
      <c r="D796" s="7"/>
      <c r="E796" s="39"/>
      <c r="F796" s="39" t="s">
        <v>1</v>
      </c>
      <c r="G796" s="14"/>
      <c r="H796" s="14"/>
      <c r="I796" s="14"/>
      <c r="J796" s="14"/>
      <c r="K796" s="39"/>
      <c r="L796" s="39" t="s">
        <v>105</v>
      </c>
      <c r="M796" s="14"/>
    </row>
    <row r="797" spans="1:13">
      <c r="A797" s="80" t="s">
        <v>2</v>
      </c>
      <c r="B797" s="9"/>
      <c r="C797" s="9"/>
      <c r="D797" s="9"/>
      <c r="E797" s="40"/>
      <c r="F797" s="87" t="s">
        <v>3</v>
      </c>
      <c r="G797" s="87"/>
      <c r="H797" s="87"/>
      <c r="I797" s="87"/>
      <c r="J797" s="9" t="s">
        <v>4</v>
      </c>
      <c r="K797" s="40"/>
      <c r="L797" s="40"/>
      <c r="M797" s="9"/>
    </row>
    <row r="798" spans="1:13">
      <c r="A798" s="81"/>
      <c r="B798" s="1"/>
      <c r="C798" s="1"/>
      <c r="D798" s="1"/>
      <c r="E798" s="41"/>
      <c r="F798" s="88"/>
      <c r="G798" s="88"/>
      <c r="H798" s="88"/>
      <c r="I798" s="88"/>
      <c r="J798" s="14"/>
      <c r="K798" s="41" t="s">
        <v>5</v>
      </c>
      <c r="L798" s="41"/>
      <c r="M798" s="1"/>
    </row>
    <row r="799" spans="1:13">
      <c r="A799" s="81" t="s">
        <v>54</v>
      </c>
      <c r="B799" s="1"/>
      <c r="C799" s="77"/>
      <c r="D799" s="2"/>
      <c r="E799" s="41"/>
      <c r="F799" s="88"/>
      <c r="G799" s="88"/>
      <c r="H799" s="88"/>
      <c r="I799" s="88"/>
      <c r="J799" s="15" t="s">
        <v>40</v>
      </c>
      <c r="K799" s="41" t="s">
        <v>6</v>
      </c>
      <c r="L799" s="41"/>
      <c r="M799" s="1"/>
    </row>
    <row r="800" spans="1:13">
      <c r="A800" s="81"/>
      <c r="B800" s="1"/>
      <c r="C800" s="77"/>
      <c r="D800" s="2"/>
      <c r="E800" s="41"/>
      <c r="F800" s="88"/>
      <c r="G800" s="88"/>
      <c r="H800" s="88"/>
      <c r="I800" s="88"/>
      <c r="J800" s="15"/>
      <c r="K800" s="41" t="s">
        <v>55</v>
      </c>
      <c r="L800" s="41"/>
      <c r="M800" s="1"/>
    </row>
    <row r="801" spans="1:13">
      <c r="A801" s="79" t="s">
        <v>53</v>
      </c>
      <c r="B801" s="14"/>
      <c r="C801" s="15"/>
      <c r="D801" s="7"/>
      <c r="E801" s="39"/>
      <c r="F801" s="89"/>
      <c r="G801" s="89"/>
      <c r="H801" s="89"/>
      <c r="I801" s="89"/>
      <c r="J801" s="3" t="s">
        <v>158</v>
      </c>
      <c r="K801" s="39"/>
      <c r="L801" s="39"/>
      <c r="M801" s="14"/>
    </row>
    <row r="802" spans="1:13" ht="12.75" customHeight="1">
      <c r="A802" s="80"/>
      <c r="B802" s="9"/>
      <c r="C802" s="10"/>
      <c r="D802" s="11"/>
      <c r="E802" s="40"/>
      <c r="F802" s="42"/>
      <c r="G802" s="4"/>
      <c r="H802" s="4"/>
      <c r="I802" s="4"/>
      <c r="J802" s="9"/>
      <c r="K802" s="40"/>
      <c r="L802" s="40"/>
      <c r="M802" s="9"/>
    </row>
    <row r="803" spans="1:13" ht="12.75" customHeight="1">
      <c r="A803" s="82" t="s">
        <v>7</v>
      </c>
      <c r="B803" s="5" t="s">
        <v>8</v>
      </c>
      <c r="C803" s="5" t="s">
        <v>9</v>
      </c>
      <c r="D803" s="5" t="s">
        <v>10</v>
      </c>
      <c r="E803" s="43" t="s">
        <v>11</v>
      </c>
      <c r="F803" s="43" t="s">
        <v>12</v>
      </c>
      <c r="G803" s="5" t="s">
        <v>13</v>
      </c>
      <c r="H803" s="5" t="s">
        <v>14</v>
      </c>
      <c r="I803" s="5" t="s">
        <v>15</v>
      </c>
      <c r="J803" s="5" t="s">
        <v>16</v>
      </c>
      <c r="K803" s="43" t="s">
        <v>17</v>
      </c>
      <c r="L803" s="43" t="s">
        <v>18</v>
      </c>
      <c r="M803" s="5" t="s">
        <v>19</v>
      </c>
    </row>
    <row r="804" spans="1:13" ht="12.75" customHeight="1">
      <c r="B804" s="77"/>
      <c r="D804" s="17"/>
      <c r="E804" s="44"/>
      <c r="F804" s="44"/>
      <c r="G804" s="16"/>
      <c r="H804" s="16"/>
      <c r="I804" s="16"/>
      <c r="J804" s="16"/>
      <c r="K804" s="44"/>
      <c r="L804" s="44"/>
      <c r="M804" s="16"/>
    </row>
    <row r="805" spans="1:13" ht="12.75" customHeight="1">
      <c r="B805" s="16"/>
      <c r="E805" s="90" t="s">
        <v>20</v>
      </c>
      <c r="F805" s="90"/>
      <c r="G805" s="90"/>
      <c r="H805" s="90" t="s">
        <v>21</v>
      </c>
      <c r="I805" s="90"/>
      <c r="J805" s="90"/>
      <c r="K805" s="90" t="s">
        <v>22</v>
      </c>
      <c r="L805" s="90"/>
      <c r="M805" s="90"/>
    </row>
    <row r="806" spans="1:13" ht="12.75" customHeight="1">
      <c r="B806" s="16"/>
      <c r="E806" s="45" t="s">
        <v>23</v>
      </c>
      <c r="F806" s="45"/>
      <c r="G806" s="6"/>
      <c r="H806" s="6" t="s">
        <v>24</v>
      </c>
      <c r="I806" s="6"/>
      <c r="J806" s="6"/>
      <c r="K806" s="45" t="s">
        <v>24</v>
      </c>
      <c r="L806" s="45"/>
      <c r="M806" s="6"/>
    </row>
    <row r="807" spans="1:13" ht="28.5" customHeight="1">
      <c r="A807" s="84" t="s">
        <v>25</v>
      </c>
      <c r="B807" s="15" t="s">
        <v>26</v>
      </c>
      <c r="C807" s="15" t="s">
        <v>27</v>
      </c>
      <c r="D807" s="7" t="s">
        <v>28</v>
      </c>
      <c r="E807" s="46" t="s">
        <v>29</v>
      </c>
      <c r="F807" s="47" t="s">
        <v>30</v>
      </c>
      <c r="G807" s="15" t="s">
        <v>31</v>
      </c>
      <c r="H807" s="15" t="s">
        <v>29</v>
      </c>
      <c r="I807" s="8" t="s">
        <v>30</v>
      </c>
      <c r="J807" s="15" t="s">
        <v>31</v>
      </c>
      <c r="K807" s="46" t="s">
        <v>29</v>
      </c>
      <c r="L807" s="47" t="s">
        <v>30</v>
      </c>
      <c r="M807" s="15" t="s">
        <v>31</v>
      </c>
    </row>
    <row r="808" spans="1:13" ht="12.75" customHeight="1">
      <c r="A808" s="85">
        <v>1</v>
      </c>
      <c r="B808" s="16" t="s">
        <v>41</v>
      </c>
      <c r="C808" s="16" t="s">
        <v>50</v>
      </c>
      <c r="D808" s="29">
        <v>40513</v>
      </c>
      <c r="E808" s="44">
        <f>E1400</f>
        <v>6012</v>
      </c>
      <c r="F808" s="44">
        <f>F1400</f>
        <v>529</v>
      </c>
      <c r="G808" s="13">
        <f t="shared" ref="G808:G820" si="145">IF(E808=0,0,F808*1000/E808)</f>
        <v>87.990685296074517</v>
      </c>
      <c r="H808" s="17">
        <f>H1400</f>
        <v>537</v>
      </c>
      <c r="I808" s="17">
        <f>I1400</f>
        <v>58</v>
      </c>
      <c r="J808" s="13">
        <f t="shared" ref="J808:J820" si="146">IF(H808=0,0,I808*1000/H808)</f>
        <v>108.0074487895717</v>
      </c>
      <c r="K808" s="44">
        <f>K1400</f>
        <v>418</v>
      </c>
      <c r="L808" s="44">
        <f>L1400</f>
        <v>43</v>
      </c>
      <c r="M808" s="13">
        <f t="shared" ref="M808:M820" si="147">IF(K808=0,0,L808*1000/K808)</f>
        <v>102.87081339712918</v>
      </c>
    </row>
    <row r="809" spans="1:13" ht="12.75" customHeight="1">
      <c r="A809" s="85">
        <v>2</v>
      </c>
      <c r="B809" s="16" t="s">
        <v>41</v>
      </c>
      <c r="C809" s="16" t="s">
        <v>50</v>
      </c>
      <c r="D809" s="29">
        <v>40544</v>
      </c>
      <c r="E809" s="51">
        <v>7619</v>
      </c>
      <c r="F809" s="51">
        <v>662</v>
      </c>
      <c r="G809" s="13">
        <f t="shared" si="145"/>
        <v>86.888043050269061</v>
      </c>
      <c r="H809" s="17">
        <v>408</v>
      </c>
      <c r="I809" s="17">
        <v>39</v>
      </c>
      <c r="J809" s="13">
        <f t="shared" si="146"/>
        <v>95.588235294117652</v>
      </c>
      <c r="K809" s="44">
        <v>408</v>
      </c>
      <c r="L809" s="44">
        <v>38</v>
      </c>
      <c r="M809" s="13">
        <f t="shared" si="147"/>
        <v>93.137254901960787</v>
      </c>
    </row>
    <row r="810" spans="1:13" ht="12.75" customHeight="1">
      <c r="A810" s="85">
        <v>3</v>
      </c>
      <c r="B810" s="16" t="s">
        <v>41</v>
      </c>
      <c r="C810" s="16" t="s">
        <v>50</v>
      </c>
      <c r="D810" s="29">
        <v>40575</v>
      </c>
      <c r="E810" s="44">
        <f t="shared" ref="E810:E820" si="148">K849</f>
        <v>7619</v>
      </c>
      <c r="F810" s="44">
        <f t="shared" ref="F810:F820" si="149">L849</f>
        <v>663</v>
      </c>
      <c r="G810" s="13">
        <f t="shared" si="145"/>
        <v>87.019293870586694</v>
      </c>
      <c r="H810" s="17">
        <v>408</v>
      </c>
      <c r="I810" s="17">
        <v>40</v>
      </c>
      <c r="J810" s="13">
        <f t="shared" si="146"/>
        <v>98.039215686274517</v>
      </c>
      <c r="K810" s="44">
        <v>408</v>
      </c>
      <c r="L810" s="44">
        <v>39</v>
      </c>
      <c r="M810" s="13">
        <f t="shared" si="147"/>
        <v>95.588235294117652</v>
      </c>
    </row>
    <row r="811" spans="1:13" ht="12.75" customHeight="1">
      <c r="A811" s="85">
        <v>4</v>
      </c>
      <c r="B811" s="16" t="s">
        <v>41</v>
      </c>
      <c r="C811" s="16" t="s">
        <v>50</v>
      </c>
      <c r="D811" s="29">
        <v>40603</v>
      </c>
      <c r="E811" s="44">
        <f t="shared" si="148"/>
        <v>7619</v>
      </c>
      <c r="F811" s="44">
        <f t="shared" si="149"/>
        <v>664</v>
      </c>
      <c r="G811" s="13">
        <f t="shared" si="145"/>
        <v>87.150544690904312</v>
      </c>
      <c r="H811" s="17">
        <v>408</v>
      </c>
      <c r="I811" s="17">
        <v>39</v>
      </c>
      <c r="J811" s="13">
        <f t="shared" si="146"/>
        <v>95.588235294117652</v>
      </c>
      <c r="K811" s="44">
        <v>408</v>
      </c>
      <c r="L811" s="44">
        <v>39</v>
      </c>
      <c r="M811" s="13">
        <f t="shared" si="147"/>
        <v>95.588235294117652</v>
      </c>
    </row>
    <row r="812" spans="1:13" ht="12.75" customHeight="1">
      <c r="A812" s="85">
        <v>5</v>
      </c>
      <c r="B812" s="16" t="s">
        <v>41</v>
      </c>
      <c r="C812" s="16" t="s">
        <v>50</v>
      </c>
      <c r="D812" s="29">
        <v>40634</v>
      </c>
      <c r="E812" s="44">
        <f t="shared" si="148"/>
        <v>7619</v>
      </c>
      <c r="F812" s="44">
        <f t="shared" si="149"/>
        <v>664</v>
      </c>
      <c r="G812" s="13">
        <f t="shared" si="145"/>
        <v>87.150544690904312</v>
      </c>
      <c r="H812" s="17">
        <v>408</v>
      </c>
      <c r="I812" s="17">
        <v>40</v>
      </c>
      <c r="J812" s="13">
        <f t="shared" si="146"/>
        <v>98.039215686274517</v>
      </c>
      <c r="K812" s="44">
        <v>408</v>
      </c>
      <c r="L812" s="44">
        <v>39</v>
      </c>
      <c r="M812" s="13">
        <f t="shared" si="147"/>
        <v>95.588235294117652</v>
      </c>
    </row>
    <row r="813" spans="1:13" ht="12.75" customHeight="1">
      <c r="A813" s="85">
        <v>6</v>
      </c>
      <c r="B813" s="16" t="s">
        <v>41</v>
      </c>
      <c r="C813" s="16" t="s">
        <v>50</v>
      </c>
      <c r="D813" s="29">
        <v>40664</v>
      </c>
      <c r="E813" s="44">
        <f t="shared" si="148"/>
        <v>7619</v>
      </c>
      <c r="F813" s="44">
        <f t="shared" si="149"/>
        <v>665</v>
      </c>
      <c r="G813" s="13">
        <f t="shared" si="145"/>
        <v>87.281795511221944</v>
      </c>
      <c r="H813" s="17">
        <v>408</v>
      </c>
      <c r="I813" s="17">
        <v>38</v>
      </c>
      <c r="J813" s="13">
        <f t="shared" si="146"/>
        <v>93.137254901960787</v>
      </c>
      <c r="K813" s="44">
        <v>408</v>
      </c>
      <c r="L813" s="44">
        <v>39</v>
      </c>
      <c r="M813" s="13">
        <f t="shared" si="147"/>
        <v>95.588235294117652</v>
      </c>
    </row>
    <row r="814" spans="1:13" ht="12.75" customHeight="1">
      <c r="A814" s="85">
        <v>7</v>
      </c>
      <c r="B814" s="16" t="s">
        <v>41</v>
      </c>
      <c r="C814" s="16" t="s">
        <v>50</v>
      </c>
      <c r="D814" s="29">
        <v>40695</v>
      </c>
      <c r="E814" s="44">
        <f t="shared" si="148"/>
        <v>7619</v>
      </c>
      <c r="F814" s="44">
        <f t="shared" si="149"/>
        <v>664</v>
      </c>
      <c r="G814" s="13">
        <f t="shared" si="145"/>
        <v>87.150544690904312</v>
      </c>
      <c r="H814" s="17">
        <v>408</v>
      </c>
      <c r="I814" s="17">
        <v>39</v>
      </c>
      <c r="J814" s="13">
        <f t="shared" si="146"/>
        <v>95.588235294117652</v>
      </c>
      <c r="K814" s="44">
        <v>408</v>
      </c>
      <c r="L814" s="44">
        <v>39</v>
      </c>
      <c r="M814" s="13">
        <f t="shared" si="147"/>
        <v>95.588235294117652</v>
      </c>
    </row>
    <row r="815" spans="1:13" ht="12.75" customHeight="1">
      <c r="A815" s="85">
        <v>8</v>
      </c>
      <c r="B815" s="16" t="s">
        <v>41</v>
      </c>
      <c r="C815" s="16" t="s">
        <v>50</v>
      </c>
      <c r="D815" s="29">
        <v>40725</v>
      </c>
      <c r="E815" s="44">
        <f t="shared" si="148"/>
        <v>7619</v>
      </c>
      <c r="F815" s="44">
        <f t="shared" si="149"/>
        <v>664</v>
      </c>
      <c r="G815" s="13">
        <f t="shared" si="145"/>
        <v>87.150544690904312</v>
      </c>
      <c r="H815" s="17">
        <v>408</v>
      </c>
      <c r="I815" s="17">
        <v>39</v>
      </c>
      <c r="J815" s="13">
        <f t="shared" si="146"/>
        <v>95.588235294117652</v>
      </c>
      <c r="K815" s="44">
        <v>408</v>
      </c>
      <c r="L815" s="44">
        <v>39</v>
      </c>
      <c r="M815" s="13">
        <f t="shared" si="147"/>
        <v>95.588235294117652</v>
      </c>
    </row>
    <row r="816" spans="1:13" ht="12.75" customHeight="1">
      <c r="A816" s="85">
        <v>9</v>
      </c>
      <c r="B816" s="16" t="s">
        <v>41</v>
      </c>
      <c r="C816" s="16" t="s">
        <v>50</v>
      </c>
      <c r="D816" s="29">
        <v>40756</v>
      </c>
      <c r="E816" s="44">
        <f t="shared" si="148"/>
        <v>7619</v>
      </c>
      <c r="F816" s="44">
        <f t="shared" si="149"/>
        <v>664</v>
      </c>
      <c r="G816" s="13">
        <f t="shared" si="145"/>
        <v>87.150544690904312</v>
      </c>
      <c r="H816" s="17">
        <v>408</v>
      </c>
      <c r="I816" s="17">
        <v>39</v>
      </c>
      <c r="J816" s="13">
        <f t="shared" si="146"/>
        <v>95.588235294117652</v>
      </c>
      <c r="K816" s="44">
        <v>408</v>
      </c>
      <c r="L816" s="44">
        <v>39</v>
      </c>
      <c r="M816" s="13">
        <f t="shared" si="147"/>
        <v>95.588235294117652</v>
      </c>
    </row>
    <row r="817" spans="1:13" ht="12.75" customHeight="1">
      <c r="A817" s="85">
        <v>10</v>
      </c>
      <c r="B817" s="16" t="s">
        <v>41</v>
      </c>
      <c r="C817" s="16" t="s">
        <v>50</v>
      </c>
      <c r="D817" s="29">
        <v>40787</v>
      </c>
      <c r="E817" s="44">
        <f t="shared" si="148"/>
        <v>7619</v>
      </c>
      <c r="F817" s="44">
        <f t="shared" si="149"/>
        <v>664</v>
      </c>
      <c r="G817" s="13">
        <f t="shared" si="145"/>
        <v>87.150544690904312</v>
      </c>
      <c r="H817" s="17">
        <v>408</v>
      </c>
      <c r="I817" s="17">
        <v>39</v>
      </c>
      <c r="J817" s="13">
        <f t="shared" si="146"/>
        <v>95.588235294117652</v>
      </c>
      <c r="K817" s="44">
        <v>408</v>
      </c>
      <c r="L817" s="44">
        <v>39</v>
      </c>
      <c r="M817" s="13">
        <f t="shared" si="147"/>
        <v>95.588235294117652</v>
      </c>
    </row>
    <row r="818" spans="1:13" ht="12.75" customHeight="1">
      <c r="A818" s="85">
        <v>11</v>
      </c>
      <c r="B818" s="16" t="s">
        <v>41</v>
      </c>
      <c r="C818" s="16" t="s">
        <v>50</v>
      </c>
      <c r="D818" s="29">
        <v>40817</v>
      </c>
      <c r="E818" s="44">
        <f t="shared" si="148"/>
        <v>7619</v>
      </c>
      <c r="F818" s="44">
        <f t="shared" si="149"/>
        <v>664</v>
      </c>
      <c r="G818" s="13">
        <f t="shared" si="145"/>
        <v>87.150544690904312</v>
      </c>
      <c r="H818" s="17">
        <v>408</v>
      </c>
      <c r="I818" s="17">
        <v>40</v>
      </c>
      <c r="J818" s="13">
        <f t="shared" si="146"/>
        <v>98.039215686274517</v>
      </c>
      <c r="K818" s="44">
        <v>408</v>
      </c>
      <c r="L818" s="44">
        <v>39</v>
      </c>
      <c r="M818" s="13">
        <f t="shared" si="147"/>
        <v>95.588235294117652</v>
      </c>
    </row>
    <row r="819" spans="1:13" ht="12.75" customHeight="1">
      <c r="A819" s="85">
        <v>12</v>
      </c>
      <c r="B819" s="16" t="s">
        <v>41</v>
      </c>
      <c r="C819" s="16" t="s">
        <v>50</v>
      </c>
      <c r="D819" s="29">
        <v>40848</v>
      </c>
      <c r="E819" s="44">
        <f t="shared" si="148"/>
        <v>7619</v>
      </c>
      <c r="F819" s="44">
        <f t="shared" si="149"/>
        <v>665</v>
      </c>
      <c r="G819" s="13">
        <f t="shared" si="145"/>
        <v>87.281795511221944</v>
      </c>
      <c r="H819" s="17">
        <v>408</v>
      </c>
      <c r="I819" s="17">
        <v>38</v>
      </c>
      <c r="J819" s="13">
        <f t="shared" si="146"/>
        <v>93.137254901960787</v>
      </c>
      <c r="K819" s="44">
        <v>408</v>
      </c>
      <c r="L819" s="44">
        <v>39</v>
      </c>
      <c r="M819" s="13">
        <f t="shared" si="147"/>
        <v>95.588235294117652</v>
      </c>
    </row>
    <row r="820" spans="1:13" ht="12.75" customHeight="1">
      <c r="A820" s="85">
        <v>13</v>
      </c>
      <c r="B820" s="16" t="s">
        <v>41</v>
      </c>
      <c r="C820" s="16" t="s">
        <v>50</v>
      </c>
      <c r="D820" s="29">
        <v>40878</v>
      </c>
      <c r="E820" s="44">
        <f t="shared" si="148"/>
        <v>7619</v>
      </c>
      <c r="F820" s="44">
        <f t="shared" si="149"/>
        <v>664</v>
      </c>
      <c r="G820" s="13">
        <f t="shared" si="145"/>
        <v>87.150544690904312</v>
      </c>
      <c r="H820" s="17">
        <v>408</v>
      </c>
      <c r="I820" s="17">
        <v>39</v>
      </c>
      <c r="J820" s="13">
        <f t="shared" si="146"/>
        <v>95.588235294117652</v>
      </c>
      <c r="K820" s="44">
        <v>408</v>
      </c>
      <c r="L820" s="44">
        <v>39</v>
      </c>
      <c r="M820" s="13">
        <f t="shared" si="147"/>
        <v>95.588235294117652</v>
      </c>
    </row>
    <row r="821" spans="1:13" ht="12.75" customHeight="1"/>
    <row r="822" spans="1:13" ht="12.75" customHeight="1"/>
    <row r="823" spans="1:13" ht="12.75" customHeight="1"/>
    <row r="824" spans="1:13" ht="12.75" customHeight="1"/>
    <row r="825" spans="1:13" ht="12.75" customHeight="1"/>
    <row r="826" spans="1:13" ht="12.75" customHeight="1"/>
    <row r="827" spans="1:13" ht="12.75" customHeight="1"/>
    <row r="828" spans="1:13" ht="12.75" customHeight="1"/>
    <row r="829" spans="1:13" ht="12.75" customHeight="1"/>
    <row r="830" spans="1:13" ht="12.75" customHeight="1"/>
    <row r="831" spans="1:13" ht="12.75" customHeight="1"/>
    <row r="832" spans="1:13" ht="12.75" customHeight="1"/>
    <row r="833" spans="1:13" ht="12.75" customHeight="1"/>
    <row r="834" spans="1:13" ht="12.75" customHeight="1"/>
    <row r="835" spans="1:13" ht="13.5" customHeight="1">
      <c r="A835" s="80" t="s">
        <v>32</v>
      </c>
      <c r="B835" s="9"/>
      <c r="C835" s="10"/>
      <c r="D835" s="11"/>
      <c r="E835" s="40"/>
      <c r="F835" s="40"/>
      <c r="G835" s="9"/>
      <c r="H835" s="9"/>
      <c r="I835" s="9"/>
      <c r="J835" s="9"/>
      <c r="K835" s="40"/>
      <c r="L835" s="40"/>
      <c r="M835" s="12" t="s">
        <v>33</v>
      </c>
    </row>
    <row r="836" spans="1:13" ht="12.75" customHeight="1">
      <c r="A836" s="79" t="s">
        <v>0</v>
      </c>
      <c r="B836" s="14"/>
      <c r="C836" s="15"/>
      <c r="D836" s="7"/>
      <c r="E836" s="39"/>
      <c r="F836" s="39" t="s">
        <v>1</v>
      </c>
      <c r="G836" s="14"/>
      <c r="H836" s="14"/>
      <c r="I836" s="14"/>
      <c r="J836" s="14"/>
      <c r="K836" s="39"/>
      <c r="L836" s="39" t="s">
        <v>106</v>
      </c>
      <c r="M836" s="14"/>
    </row>
    <row r="837" spans="1:13">
      <c r="A837" s="80" t="s">
        <v>2</v>
      </c>
      <c r="B837" s="9"/>
      <c r="C837" s="9"/>
      <c r="D837" s="9"/>
      <c r="E837" s="40"/>
      <c r="F837" s="87" t="s">
        <v>3</v>
      </c>
      <c r="G837" s="87"/>
      <c r="H837" s="87"/>
      <c r="I837" s="87"/>
      <c r="J837" s="9" t="s">
        <v>4</v>
      </c>
      <c r="K837" s="40"/>
      <c r="L837" s="40"/>
      <c r="M837" s="9"/>
    </row>
    <row r="838" spans="1:13">
      <c r="A838" s="81"/>
      <c r="B838" s="1"/>
      <c r="C838" s="1"/>
      <c r="D838" s="1"/>
      <c r="E838" s="41"/>
      <c r="F838" s="88"/>
      <c r="G838" s="88"/>
      <c r="H838" s="88"/>
      <c r="I838" s="88"/>
      <c r="J838" s="14"/>
      <c r="K838" s="41" t="s">
        <v>5</v>
      </c>
      <c r="L838" s="41"/>
      <c r="M838" s="1"/>
    </row>
    <row r="839" spans="1:13">
      <c r="A839" s="81" t="s">
        <v>54</v>
      </c>
      <c r="B839" s="1"/>
      <c r="C839" s="77"/>
      <c r="D839" s="2"/>
      <c r="E839" s="41"/>
      <c r="F839" s="88"/>
      <c r="G839" s="88"/>
      <c r="H839" s="88"/>
      <c r="I839" s="88"/>
      <c r="J839" s="15" t="s">
        <v>40</v>
      </c>
      <c r="K839" s="41" t="s">
        <v>6</v>
      </c>
      <c r="L839" s="41"/>
      <c r="M839" s="1"/>
    </row>
    <row r="840" spans="1:13">
      <c r="A840" s="81"/>
      <c r="B840" s="1"/>
      <c r="C840" s="77"/>
      <c r="D840" s="2"/>
      <c r="E840" s="41"/>
      <c r="F840" s="88"/>
      <c r="G840" s="88"/>
      <c r="H840" s="88"/>
      <c r="I840" s="88"/>
      <c r="J840" s="15"/>
      <c r="K840" s="41" t="s">
        <v>55</v>
      </c>
      <c r="L840" s="41"/>
      <c r="M840" s="1"/>
    </row>
    <row r="841" spans="1:13">
      <c r="A841" s="79" t="s">
        <v>53</v>
      </c>
      <c r="B841" s="14"/>
      <c r="C841" s="15"/>
      <c r="D841" s="7"/>
      <c r="E841" s="39"/>
      <c r="F841" s="89"/>
      <c r="G841" s="89"/>
      <c r="H841" s="89"/>
      <c r="I841" s="89"/>
      <c r="J841" s="3" t="s">
        <v>158</v>
      </c>
      <c r="K841" s="39"/>
      <c r="L841" s="39"/>
      <c r="M841" s="14"/>
    </row>
    <row r="842" spans="1:13" ht="12.75" customHeight="1">
      <c r="A842" s="80"/>
      <c r="B842" s="9"/>
      <c r="C842" s="10"/>
      <c r="D842" s="11"/>
      <c r="E842" s="40"/>
      <c r="F842" s="42"/>
      <c r="G842" s="4"/>
      <c r="H842" s="4"/>
      <c r="I842" s="4"/>
      <c r="J842" s="9"/>
      <c r="K842" s="40"/>
      <c r="L842" s="40"/>
      <c r="M842" s="9"/>
    </row>
    <row r="843" spans="1:13" ht="12.75" customHeight="1">
      <c r="A843" s="82" t="s">
        <v>7</v>
      </c>
      <c r="B843" s="5" t="s">
        <v>8</v>
      </c>
      <c r="C843" s="5" t="s">
        <v>9</v>
      </c>
      <c r="D843" s="5" t="s">
        <v>10</v>
      </c>
      <c r="E843" s="43" t="s">
        <v>11</v>
      </c>
      <c r="F843" s="43" t="s">
        <v>12</v>
      </c>
      <c r="G843" s="5" t="s">
        <v>13</v>
      </c>
      <c r="H843" s="5" t="s">
        <v>14</v>
      </c>
      <c r="I843" s="5" t="s">
        <v>15</v>
      </c>
      <c r="J843" s="5" t="s">
        <v>16</v>
      </c>
      <c r="K843" s="43" t="s">
        <v>17</v>
      </c>
      <c r="L843" s="43" t="s">
        <v>18</v>
      </c>
      <c r="M843" s="5" t="s">
        <v>19</v>
      </c>
    </row>
    <row r="844" spans="1:13" ht="12.75" customHeight="1">
      <c r="B844" s="77"/>
      <c r="D844" s="17"/>
      <c r="E844" s="44"/>
      <c r="F844" s="44"/>
      <c r="G844" s="16"/>
      <c r="H844" s="16"/>
      <c r="I844" s="16"/>
      <c r="J844" s="16"/>
      <c r="K844" s="44"/>
      <c r="L844" s="44"/>
      <c r="M844" s="16"/>
    </row>
    <row r="845" spans="1:13" ht="12.75" customHeight="1">
      <c r="B845" s="16"/>
      <c r="E845" s="90" t="s">
        <v>37</v>
      </c>
      <c r="F845" s="90"/>
      <c r="G845" s="90"/>
      <c r="H845" s="90" t="s">
        <v>38</v>
      </c>
      <c r="I845" s="90"/>
      <c r="J845" s="90"/>
      <c r="K845" s="90" t="s">
        <v>39</v>
      </c>
      <c r="L845" s="90"/>
      <c r="M845" s="90"/>
    </row>
    <row r="846" spans="1:13" ht="12.75" customHeight="1">
      <c r="B846" s="16"/>
      <c r="E846" s="45" t="s">
        <v>23</v>
      </c>
      <c r="F846" s="45"/>
      <c r="G846" s="6"/>
      <c r="H846" s="6" t="s">
        <v>24</v>
      </c>
      <c r="I846" s="6"/>
      <c r="J846" s="6"/>
      <c r="K846" s="45" t="s">
        <v>24</v>
      </c>
      <c r="L846" s="45"/>
      <c r="M846" s="6"/>
    </row>
    <row r="847" spans="1:13" ht="28.5" customHeight="1">
      <c r="A847" s="84" t="s">
        <v>25</v>
      </c>
      <c r="B847" s="15" t="s">
        <v>26</v>
      </c>
      <c r="C847" s="15" t="s">
        <v>27</v>
      </c>
      <c r="D847" s="7" t="s">
        <v>28</v>
      </c>
      <c r="E847" s="46" t="s">
        <v>29</v>
      </c>
      <c r="F847" s="47" t="s">
        <v>30</v>
      </c>
      <c r="G847" s="15" t="s">
        <v>31</v>
      </c>
      <c r="H847" s="15" t="s">
        <v>29</v>
      </c>
      <c r="I847" s="8" t="s">
        <v>30</v>
      </c>
      <c r="J847" s="15" t="s">
        <v>31</v>
      </c>
      <c r="K847" s="46" t="s">
        <v>29</v>
      </c>
      <c r="L847" s="47" t="s">
        <v>30</v>
      </c>
      <c r="M847" s="15" t="s">
        <v>31</v>
      </c>
    </row>
    <row r="848" spans="1:13" ht="12.75" customHeight="1">
      <c r="A848" s="85">
        <v>1</v>
      </c>
      <c r="B848" s="16" t="s">
        <v>41</v>
      </c>
      <c r="C848" s="16" t="s">
        <v>50</v>
      </c>
      <c r="D848" s="29">
        <v>40513</v>
      </c>
      <c r="E848" s="44">
        <f t="shared" ref="E848:F848" si="150">E1442</f>
        <v>0</v>
      </c>
      <c r="F848" s="44">
        <f t="shared" si="150"/>
        <v>0</v>
      </c>
      <c r="G848" s="13">
        <f t="shared" ref="G848:G860" si="151">IF(E848=0,0,F848*1000/E848)</f>
        <v>0</v>
      </c>
      <c r="H848" s="17">
        <f t="shared" ref="H848:I848" si="152">H1442</f>
        <v>0</v>
      </c>
      <c r="I848" s="17">
        <f t="shared" si="152"/>
        <v>0</v>
      </c>
      <c r="J848" s="13">
        <f t="shared" ref="J848:J860" si="153">IF(H848=0,0,I848*1000/H848)</f>
        <v>0</v>
      </c>
      <c r="K848" s="44">
        <f t="shared" ref="K848:L848" si="154">K1442</f>
        <v>6131</v>
      </c>
      <c r="L848" s="44">
        <f t="shared" si="154"/>
        <v>544</v>
      </c>
      <c r="M848" s="13">
        <f t="shared" ref="M848:M860" si="155">IF(K848=0,0,L848*1000/K848)</f>
        <v>88.729407926928729</v>
      </c>
    </row>
    <row r="849" spans="1:13" ht="12.75" customHeight="1">
      <c r="A849" s="85">
        <v>2</v>
      </c>
      <c r="B849" s="16" t="s">
        <v>41</v>
      </c>
      <c r="C849" s="16" t="s">
        <v>50</v>
      </c>
      <c r="D849" s="29">
        <v>40544</v>
      </c>
      <c r="E849" s="44">
        <v>0</v>
      </c>
      <c r="F849" s="44">
        <v>0</v>
      </c>
      <c r="G849" s="13">
        <f t="shared" si="151"/>
        <v>0</v>
      </c>
      <c r="H849" s="17">
        <v>0</v>
      </c>
      <c r="I849" s="17">
        <v>0</v>
      </c>
      <c r="J849" s="13">
        <f t="shared" si="153"/>
        <v>0</v>
      </c>
      <c r="K849" s="44">
        <v>7619</v>
      </c>
      <c r="L849" s="44">
        <v>663</v>
      </c>
      <c r="M849" s="13">
        <f t="shared" si="155"/>
        <v>87.019293870586694</v>
      </c>
    </row>
    <row r="850" spans="1:13" ht="12.75" customHeight="1">
      <c r="A850" s="85">
        <v>3</v>
      </c>
      <c r="B850" s="16" t="s">
        <v>41</v>
      </c>
      <c r="C850" s="16" t="s">
        <v>50</v>
      </c>
      <c r="D850" s="29">
        <v>40575</v>
      </c>
      <c r="E850" s="44">
        <v>0</v>
      </c>
      <c r="F850" s="44">
        <v>0</v>
      </c>
      <c r="G850" s="13">
        <f t="shared" si="151"/>
        <v>0</v>
      </c>
      <c r="H850" s="17">
        <v>0</v>
      </c>
      <c r="I850" s="17">
        <v>0</v>
      </c>
      <c r="J850" s="13">
        <f t="shared" si="153"/>
        <v>0</v>
      </c>
      <c r="K850" s="44">
        <v>7619</v>
      </c>
      <c r="L850" s="44">
        <v>664</v>
      </c>
      <c r="M850" s="13">
        <f t="shared" si="155"/>
        <v>87.150544690904312</v>
      </c>
    </row>
    <row r="851" spans="1:13" ht="12.75" customHeight="1">
      <c r="A851" s="85">
        <v>4</v>
      </c>
      <c r="B851" s="16" t="s">
        <v>41</v>
      </c>
      <c r="C851" s="16" t="s">
        <v>50</v>
      </c>
      <c r="D851" s="29">
        <v>40603</v>
      </c>
      <c r="E851" s="44">
        <v>0</v>
      </c>
      <c r="F851" s="44">
        <v>0</v>
      </c>
      <c r="G851" s="13">
        <f t="shared" si="151"/>
        <v>0</v>
      </c>
      <c r="H851" s="17">
        <v>0</v>
      </c>
      <c r="I851" s="17">
        <v>0</v>
      </c>
      <c r="J851" s="13">
        <f t="shared" si="153"/>
        <v>0</v>
      </c>
      <c r="K851" s="44">
        <v>7619</v>
      </c>
      <c r="L851" s="44">
        <v>664</v>
      </c>
      <c r="M851" s="13">
        <f t="shared" si="155"/>
        <v>87.150544690904312</v>
      </c>
    </row>
    <row r="852" spans="1:13" ht="12.75" customHeight="1">
      <c r="A852" s="85">
        <v>5</v>
      </c>
      <c r="B852" s="16" t="s">
        <v>41</v>
      </c>
      <c r="C852" s="16" t="s">
        <v>50</v>
      </c>
      <c r="D852" s="29">
        <v>40634</v>
      </c>
      <c r="E852" s="44">
        <v>0</v>
      </c>
      <c r="F852" s="44">
        <v>0</v>
      </c>
      <c r="G852" s="13">
        <f t="shared" si="151"/>
        <v>0</v>
      </c>
      <c r="H852" s="17">
        <v>0</v>
      </c>
      <c r="I852" s="17">
        <v>0</v>
      </c>
      <c r="J852" s="13">
        <f t="shared" si="153"/>
        <v>0</v>
      </c>
      <c r="K852" s="44">
        <v>7619</v>
      </c>
      <c r="L852" s="44">
        <v>665</v>
      </c>
      <c r="M852" s="13">
        <f t="shared" si="155"/>
        <v>87.281795511221944</v>
      </c>
    </row>
    <row r="853" spans="1:13" ht="12.75" customHeight="1">
      <c r="A853" s="85">
        <v>6</v>
      </c>
      <c r="B853" s="16" t="s">
        <v>41</v>
      </c>
      <c r="C853" s="16" t="s">
        <v>50</v>
      </c>
      <c r="D853" s="29">
        <v>40664</v>
      </c>
      <c r="E853" s="44">
        <v>0</v>
      </c>
      <c r="F853" s="44">
        <v>0</v>
      </c>
      <c r="G853" s="13">
        <f t="shared" si="151"/>
        <v>0</v>
      </c>
      <c r="H853" s="17">
        <v>0</v>
      </c>
      <c r="I853" s="17">
        <v>0</v>
      </c>
      <c r="J853" s="13">
        <f t="shared" si="153"/>
        <v>0</v>
      </c>
      <c r="K853" s="44">
        <v>7619</v>
      </c>
      <c r="L853" s="44">
        <v>664</v>
      </c>
      <c r="M853" s="13">
        <f t="shared" si="155"/>
        <v>87.150544690904312</v>
      </c>
    </row>
    <row r="854" spans="1:13" ht="12.75" customHeight="1">
      <c r="A854" s="85">
        <v>7</v>
      </c>
      <c r="B854" s="16" t="s">
        <v>41</v>
      </c>
      <c r="C854" s="16" t="s">
        <v>50</v>
      </c>
      <c r="D854" s="29">
        <v>40695</v>
      </c>
      <c r="E854" s="44">
        <v>0</v>
      </c>
      <c r="F854" s="44">
        <v>0</v>
      </c>
      <c r="G854" s="13">
        <f t="shared" si="151"/>
        <v>0</v>
      </c>
      <c r="H854" s="17">
        <v>0</v>
      </c>
      <c r="I854" s="17">
        <v>0</v>
      </c>
      <c r="J854" s="13">
        <f t="shared" si="153"/>
        <v>0</v>
      </c>
      <c r="K854" s="44">
        <v>7619</v>
      </c>
      <c r="L854" s="44">
        <v>664</v>
      </c>
      <c r="M854" s="13">
        <f t="shared" si="155"/>
        <v>87.150544690904312</v>
      </c>
    </row>
    <row r="855" spans="1:13" ht="12.75" customHeight="1">
      <c r="A855" s="85">
        <v>8</v>
      </c>
      <c r="B855" s="16" t="s">
        <v>41</v>
      </c>
      <c r="C855" s="16" t="s">
        <v>50</v>
      </c>
      <c r="D855" s="29">
        <v>40725</v>
      </c>
      <c r="E855" s="44">
        <v>0</v>
      </c>
      <c r="F855" s="44">
        <v>0</v>
      </c>
      <c r="G855" s="13">
        <f t="shared" si="151"/>
        <v>0</v>
      </c>
      <c r="H855" s="17">
        <v>0</v>
      </c>
      <c r="I855" s="17">
        <v>0</v>
      </c>
      <c r="J855" s="13">
        <f t="shared" si="153"/>
        <v>0</v>
      </c>
      <c r="K855" s="44">
        <v>7619</v>
      </c>
      <c r="L855" s="44">
        <v>664</v>
      </c>
      <c r="M855" s="13">
        <f t="shared" si="155"/>
        <v>87.150544690904312</v>
      </c>
    </row>
    <row r="856" spans="1:13" ht="12.75" customHeight="1">
      <c r="A856" s="85">
        <v>9</v>
      </c>
      <c r="B856" s="16" t="s">
        <v>41</v>
      </c>
      <c r="C856" s="16" t="s">
        <v>50</v>
      </c>
      <c r="D856" s="29">
        <v>40756</v>
      </c>
      <c r="E856" s="44">
        <v>0</v>
      </c>
      <c r="F856" s="44">
        <v>0</v>
      </c>
      <c r="G856" s="13">
        <f t="shared" si="151"/>
        <v>0</v>
      </c>
      <c r="H856" s="17">
        <v>0</v>
      </c>
      <c r="I856" s="17">
        <v>0</v>
      </c>
      <c r="J856" s="13">
        <f t="shared" si="153"/>
        <v>0</v>
      </c>
      <c r="K856" s="44">
        <v>7619</v>
      </c>
      <c r="L856" s="44">
        <v>664</v>
      </c>
      <c r="M856" s="13">
        <f t="shared" si="155"/>
        <v>87.150544690904312</v>
      </c>
    </row>
    <row r="857" spans="1:13" ht="12.75" customHeight="1">
      <c r="A857" s="85">
        <v>10</v>
      </c>
      <c r="B857" s="16" t="s">
        <v>41</v>
      </c>
      <c r="C857" s="16" t="s">
        <v>50</v>
      </c>
      <c r="D857" s="29">
        <v>40787</v>
      </c>
      <c r="E857" s="44">
        <v>0</v>
      </c>
      <c r="F857" s="44">
        <v>0</v>
      </c>
      <c r="G857" s="13">
        <f t="shared" si="151"/>
        <v>0</v>
      </c>
      <c r="H857" s="17">
        <v>0</v>
      </c>
      <c r="I857" s="17">
        <v>0</v>
      </c>
      <c r="J857" s="13">
        <f t="shared" si="153"/>
        <v>0</v>
      </c>
      <c r="K857" s="44">
        <v>7619</v>
      </c>
      <c r="L857" s="44">
        <v>664</v>
      </c>
      <c r="M857" s="13">
        <f t="shared" si="155"/>
        <v>87.150544690904312</v>
      </c>
    </row>
    <row r="858" spans="1:13" ht="12.75" customHeight="1">
      <c r="A858" s="85">
        <v>11</v>
      </c>
      <c r="B858" s="16" t="s">
        <v>41</v>
      </c>
      <c r="C858" s="16" t="s">
        <v>50</v>
      </c>
      <c r="D858" s="29">
        <v>40817</v>
      </c>
      <c r="E858" s="44">
        <v>0</v>
      </c>
      <c r="F858" s="44">
        <v>0</v>
      </c>
      <c r="G858" s="13">
        <f t="shared" si="151"/>
        <v>0</v>
      </c>
      <c r="H858" s="17">
        <v>0</v>
      </c>
      <c r="I858" s="17">
        <v>0</v>
      </c>
      <c r="J858" s="13">
        <f t="shared" si="153"/>
        <v>0</v>
      </c>
      <c r="K858" s="44">
        <v>7619</v>
      </c>
      <c r="L858" s="44">
        <v>665</v>
      </c>
      <c r="M858" s="13">
        <f t="shared" si="155"/>
        <v>87.281795511221944</v>
      </c>
    </row>
    <row r="859" spans="1:13" ht="12.75" customHeight="1">
      <c r="A859" s="85">
        <v>12</v>
      </c>
      <c r="B859" s="16" t="s">
        <v>41</v>
      </c>
      <c r="C859" s="16" t="s">
        <v>50</v>
      </c>
      <c r="D859" s="29">
        <v>40848</v>
      </c>
      <c r="E859" s="44">
        <v>0</v>
      </c>
      <c r="F859" s="44">
        <v>0</v>
      </c>
      <c r="G859" s="13">
        <f t="shared" si="151"/>
        <v>0</v>
      </c>
      <c r="H859" s="17">
        <v>0</v>
      </c>
      <c r="I859" s="17">
        <v>0</v>
      </c>
      <c r="J859" s="13">
        <f t="shared" si="153"/>
        <v>0</v>
      </c>
      <c r="K859" s="44">
        <v>7619</v>
      </c>
      <c r="L859" s="44">
        <v>664</v>
      </c>
      <c r="M859" s="13">
        <f t="shared" si="155"/>
        <v>87.150544690904312</v>
      </c>
    </row>
    <row r="860" spans="1:13" ht="12.75" customHeight="1">
      <c r="A860" s="85">
        <v>13</v>
      </c>
      <c r="B860" s="16" t="s">
        <v>41</v>
      </c>
      <c r="C860" s="16" t="s">
        <v>50</v>
      </c>
      <c r="D860" s="29">
        <v>40878</v>
      </c>
      <c r="E860" s="44">
        <v>0</v>
      </c>
      <c r="F860" s="44">
        <v>0</v>
      </c>
      <c r="G860" s="13">
        <f t="shared" si="151"/>
        <v>0</v>
      </c>
      <c r="H860" s="17">
        <v>0</v>
      </c>
      <c r="I860" s="17">
        <v>0</v>
      </c>
      <c r="J860" s="13">
        <f t="shared" si="153"/>
        <v>0</v>
      </c>
      <c r="K860" s="44">
        <v>7619</v>
      </c>
      <c r="L860" s="44">
        <v>664</v>
      </c>
      <c r="M860" s="13">
        <f t="shared" si="155"/>
        <v>87.150544690904312</v>
      </c>
    </row>
    <row r="861" spans="1:13" ht="12.75" customHeight="1"/>
    <row r="862" spans="1:13" ht="12.75" customHeight="1">
      <c r="A862" s="85">
        <v>14</v>
      </c>
      <c r="B862" s="16" t="s">
        <v>44</v>
      </c>
      <c r="C862" s="16"/>
      <c r="D862" s="29"/>
      <c r="E862" s="44"/>
      <c r="F862" s="44"/>
      <c r="G862" s="13"/>
      <c r="H862" s="17"/>
      <c r="I862" s="17"/>
      <c r="J862" s="13"/>
      <c r="K862" s="44">
        <f>ROUND(SUM(K848:K860),0)</f>
        <v>97559</v>
      </c>
      <c r="L862" s="44">
        <f>ROUND(SUM(L848:L860),0)</f>
        <v>8513</v>
      </c>
      <c r="M862" s="13"/>
    </row>
    <row r="863" spans="1:13" ht="12.75" customHeight="1"/>
    <row r="864" spans="1:13" ht="12.75" customHeight="1">
      <c r="A864" s="85">
        <v>15</v>
      </c>
      <c r="B864" s="16" t="s">
        <v>41</v>
      </c>
      <c r="C864" s="16" t="s">
        <v>50</v>
      </c>
      <c r="D864" s="29" t="s">
        <v>36</v>
      </c>
      <c r="K864" s="49">
        <f>ROUND(AVERAGE(K848:K860),0)</f>
        <v>7505</v>
      </c>
      <c r="L864" s="49">
        <f>ROUND(AVERAGE(L848:L860),0)</f>
        <v>655</v>
      </c>
      <c r="M864" s="13">
        <f>ROUND(IF(K864=0,0,L864*1000/K864),2)</f>
        <v>87.28</v>
      </c>
    </row>
    <row r="865" spans="1:13" ht="12.75" customHeight="1"/>
    <row r="866" spans="1:13" ht="12.75" customHeight="1"/>
    <row r="867" spans="1:13" ht="12.75" customHeight="1"/>
    <row r="868" spans="1:13" ht="12.75" customHeight="1"/>
    <row r="869" spans="1:13" ht="12.75" customHeight="1"/>
    <row r="870" spans="1:13" ht="12.75" customHeight="1"/>
    <row r="871" spans="1:13" ht="12.75" customHeight="1"/>
    <row r="872" spans="1:13" ht="12.75" customHeight="1"/>
    <row r="873" spans="1:13" ht="12.75" customHeight="1"/>
    <row r="874" spans="1:13" ht="12.75" customHeight="1"/>
    <row r="875" spans="1:13" ht="13.5" customHeight="1">
      <c r="A875" s="80" t="s">
        <v>32</v>
      </c>
      <c r="B875" s="9"/>
      <c r="C875" s="10"/>
      <c r="D875" s="11"/>
      <c r="E875" s="40"/>
      <c r="F875" s="40"/>
      <c r="G875" s="9"/>
      <c r="H875" s="9"/>
      <c r="I875" s="9"/>
      <c r="J875" s="9"/>
      <c r="K875" s="40"/>
      <c r="L875" s="40"/>
      <c r="M875" s="12" t="s">
        <v>33</v>
      </c>
    </row>
    <row r="876" spans="1:13" ht="12.75" customHeight="1">
      <c r="A876" s="79" t="s">
        <v>0</v>
      </c>
      <c r="B876" s="14"/>
      <c r="C876" s="15"/>
      <c r="D876" s="7"/>
      <c r="E876" s="39"/>
      <c r="F876" s="39" t="s">
        <v>1</v>
      </c>
      <c r="G876" s="14"/>
      <c r="H876" s="14"/>
      <c r="I876" s="14"/>
      <c r="J876" s="14"/>
      <c r="K876" s="39"/>
      <c r="L876" s="39" t="s">
        <v>107</v>
      </c>
      <c r="M876" s="14"/>
    </row>
    <row r="877" spans="1:13">
      <c r="A877" s="80" t="s">
        <v>2</v>
      </c>
      <c r="B877" s="9"/>
      <c r="C877" s="9"/>
      <c r="D877" s="9"/>
      <c r="E877" s="40"/>
      <c r="F877" s="87" t="s">
        <v>3</v>
      </c>
      <c r="G877" s="87"/>
      <c r="H877" s="87"/>
      <c r="I877" s="87"/>
      <c r="J877" s="9" t="s">
        <v>4</v>
      </c>
      <c r="K877" s="40"/>
      <c r="L877" s="40"/>
      <c r="M877" s="9"/>
    </row>
    <row r="878" spans="1:13">
      <c r="A878" s="81"/>
      <c r="B878" s="1"/>
      <c r="C878" s="1"/>
      <c r="D878" s="1"/>
      <c r="E878" s="41"/>
      <c r="F878" s="88"/>
      <c r="G878" s="88"/>
      <c r="H878" s="88"/>
      <c r="I878" s="88"/>
      <c r="J878" s="14"/>
      <c r="K878" s="41" t="s">
        <v>5</v>
      </c>
      <c r="L878" s="41"/>
      <c r="M878" s="1"/>
    </row>
    <row r="879" spans="1:13">
      <c r="A879" s="81" t="s">
        <v>54</v>
      </c>
      <c r="B879" s="1"/>
      <c r="C879" s="77"/>
      <c r="D879" s="2"/>
      <c r="E879" s="41"/>
      <c r="F879" s="88"/>
      <c r="G879" s="88"/>
      <c r="H879" s="88"/>
      <c r="I879" s="88"/>
      <c r="J879" s="15" t="s">
        <v>40</v>
      </c>
      <c r="K879" s="41" t="s">
        <v>6</v>
      </c>
      <c r="L879" s="41"/>
      <c r="M879" s="1"/>
    </row>
    <row r="880" spans="1:13">
      <c r="A880" s="81"/>
      <c r="B880" s="1"/>
      <c r="C880" s="77"/>
      <c r="D880" s="2"/>
      <c r="E880" s="41"/>
      <c r="F880" s="88"/>
      <c r="G880" s="88"/>
      <c r="H880" s="88"/>
      <c r="I880" s="88"/>
      <c r="J880" s="15"/>
      <c r="K880" s="41" t="s">
        <v>55</v>
      </c>
      <c r="L880" s="41"/>
      <c r="M880" s="1"/>
    </row>
    <row r="881" spans="1:13">
      <c r="A881" s="79" t="s">
        <v>53</v>
      </c>
      <c r="B881" s="14"/>
      <c r="C881" s="15"/>
      <c r="D881" s="7"/>
      <c r="E881" s="39"/>
      <c r="F881" s="89"/>
      <c r="G881" s="89"/>
      <c r="H881" s="89"/>
      <c r="I881" s="89"/>
      <c r="J881" s="3" t="s">
        <v>158</v>
      </c>
      <c r="K881" s="39"/>
      <c r="L881" s="39"/>
      <c r="M881" s="14"/>
    </row>
    <row r="882" spans="1:13" ht="12.75" customHeight="1">
      <c r="A882" s="80"/>
      <c r="B882" s="9"/>
      <c r="C882" s="10"/>
      <c r="D882" s="11"/>
      <c r="E882" s="40"/>
      <c r="F882" s="42"/>
      <c r="G882" s="4"/>
      <c r="H882" s="4"/>
      <c r="I882" s="4"/>
      <c r="J882" s="9"/>
      <c r="K882" s="40"/>
      <c r="L882" s="40"/>
      <c r="M882" s="9"/>
    </row>
    <row r="883" spans="1:13" ht="12.75" customHeight="1">
      <c r="A883" s="82" t="s">
        <v>7</v>
      </c>
      <c r="B883" s="5" t="s">
        <v>8</v>
      </c>
      <c r="C883" s="5" t="s">
        <v>9</v>
      </c>
      <c r="D883" s="5" t="s">
        <v>10</v>
      </c>
      <c r="E883" s="43" t="s">
        <v>11</v>
      </c>
      <c r="F883" s="43" t="s">
        <v>12</v>
      </c>
      <c r="G883" s="5" t="s">
        <v>13</v>
      </c>
      <c r="H883" s="5" t="s">
        <v>14</v>
      </c>
      <c r="I883" s="5" t="s">
        <v>15</v>
      </c>
      <c r="J883" s="5" t="s">
        <v>16</v>
      </c>
      <c r="K883" s="43" t="s">
        <v>17</v>
      </c>
      <c r="L883" s="43" t="s">
        <v>18</v>
      </c>
      <c r="M883" s="5" t="s">
        <v>19</v>
      </c>
    </row>
    <row r="884" spans="1:13" ht="12.75" customHeight="1">
      <c r="B884" s="77"/>
      <c r="D884" s="17"/>
      <c r="E884" s="44"/>
      <c r="F884" s="44"/>
      <c r="G884" s="16"/>
      <c r="H884" s="16"/>
      <c r="I884" s="16"/>
      <c r="J884" s="16"/>
      <c r="K884" s="44"/>
      <c r="L884" s="44"/>
      <c r="M884" s="16"/>
    </row>
    <row r="885" spans="1:13" ht="12.75" customHeight="1">
      <c r="B885" s="16"/>
      <c r="E885" s="90" t="s">
        <v>20</v>
      </c>
      <c r="F885" s="90"/>
      <c r="G885" s="90"/>
      <c r="H885" s="90" t="s">
        <v>21</v>
      </c>
      <c r="I885" s="90"/>
      <c r="J885" s="90"/>
      <c r="K885" s="90" t="s">
        <v>22</v>
      </c>
      <c r="L885" s="90"/>
      <c r="M885" s="90"/>
    </row>
    <row r="886" spans="1:13" ht="12.75" customHeight="1">
      <c r="B886" s="16"/>
      <c r="E886" s="45" t="s">
        <v>23</v>
      </c>
      <c r="F886" s="45"/>
      <c r="G886" s="6"/>
      <c r="H886" s="6" t="s">
        <v>24</v>
      </c>
      <c r="I886" s="6"/>
      <c r="J886" s="6"/>
      <c r="K886" s="45" t="s">
        <v>24</v>
      </c>
      <c r="L886" s="45"/>
      <c r="M886" s="6"/>
    </row>
    <row r="887" spans="1:13" ht="28.5" customHeight="1">
      <c r="A887" s="84" t="s">
        <v>25</v>
      </c>
      <c r="B887" s="15" t="s">
        <v>26</v>
      </c>
      <c r="C887" s="15" t="s">
        <v>27</v>
      </c>
      <c r="D887" s="7" t="s">
        <v>28</v>
      </c>
      <c r="E887" s="46" t="s">
        <v>29</v>
      </c>
      <c r="F887" s="47" t="s">
        <v>30</v>
      </c>
      <c r="G887" s="15" t="s">
        <v>31</v>
      </c>
      <c r="H887" s="15" t="s">
        <v>29</v>
      </c>
      <c r="I887" s="8" t="s">
        <v>30</v>
      </c>
      <c r="J887" s="15" t="s">
        <v>31</v>
      </c>
      <c r="K887" s="46" t="s">
        <v>29</v>
      </c>
      <c r="L887" s="47" t="s">
        <v>30</v>
      </c>
      <c r="M887" s="15" t="s">
        <v>31</v>
      </c>
    </row>
    <row r="888" spans="1:13" ht="12.75" customHeight="1">
      <c r="A888" s="85">
        <v>1</v>
      </c>
      <c r="B888" s="16" t="s">
        <v>42</v>
      </c>
      <c r="C888" s="16" t="s">
        <v>50</v>
      </c>
      <c r="D888" s="29">
        <v>40513</v>
      </c>
      <c r="E888" s="44">
        <f>E1484</f>
        <v>169</v>
      </c>
      <c r="F888" s="44">
        <f>F1484</f>
        <v>17</v>
      </c>
      <c r="G888" s="13">
        <f t="shared" ref="G888:G900" si="156">IF(E888=0,0,F888*1000/E888)</f>
        <v>100.59171597633136</v>
      </c>
      <c r="H888" s="17">
        <f>H1484</f>
        <v>0</v>
      </c>
      <c r="I888" s="17">
        <f>I1484</f>
        <v>0</v>
      </c>
      <c r="J888" s="13">
        <f t="shared" ref="J888:J899" si="157">IF(H888=0,0,I888*1000/H888)</f>
        <v>0</v>
      </c>
      <c r="K888" s="44">
        <f>K1484</f>
        <v>24</v>
      </c>
      <c r="L888" s="44">
        <f>L1484</f>
        <v>2</v>
      </c>
      <c r="M888" s="13">
        <f t="shared" ref="M888:M900" si="158">IF(K888=0,0,L888*1000/K888)</f>
        <v>83.333333333333329</v>
      </c>
    </row>
    <row r="889" spans="1:13" ht="12.75" customHeight="1">
      <c r="A889" s="85">
        <v>2</v>
      </c>
      <c r="B889" s="16" t="s">
        <v>42</v>
      </c>
      <c r="C889" s="16" t="s">
        <v>50</v>
      </c>
      <c r="D889" s="29">
        <v>40544</v>
      </c>
      <c r="E889" s="52">
        <v>357</v>
      </c>
      <c r="F889" s="52">
        <v>34</v>
      </c>
      <c r="G889" s="13">
        <f t="shared" si="156"/>
        <v>95.238095238095241</v>
      </c>
      <c r="H889" s="17">
        <v>2</v>
      </c>
      <c r="I889" s="17">
        <v>0.193</v>
      </c>
      <c r="J889" s="13">
        <f t="shared" si="157"/>
        <v>96.5</v>
      </c>
      <c r="K889" s="56">
        <v>2</v>
      </c>
      <c r="L889" s="44">
        <v>0.193</v>
      </c>
      <c r="M889" s="13">
        <f t="shared" si="158"/>
        <v>96.5</v>
      </c>
    </row>
    <row r="890" spans="1:13" ht="12.75" customHeight="1">
      <c r="A890" s="85">
        <v>3</v>
      </c>
      <c r="B890" s="16" t="s">
        <v>42</v>
      </c>
      <c r="C890" s="16" t="s">
        <v>50</v>
      </c>
      <c r="D890" s="29">
        <v>40575</v>
      </c>
      <c r="E890" s="44">
        <f t="shared" ref="E890:E900" si="159">K929</f>
        <v>357</v>
      </c>
      <c r="F890" s="44">
        <f t="shared" ref="F890:F900" si="160">L929</f>
        <v>34</v>
      </c>
      <c r="G890" s="13">
        <f t="shared" si="156"/>
        <v>95.238095238095241</v>
      </c>
      <c r="H890" s="17">
        <v>0</v>
      </c>
      <c r="I890" s="17">
        <v>0</v>
      </c>
      <c r="J890" s="13">
        <f t="shared" si="157"/>
        <v>0</v>
      </c>
      <c r="K890" s="56">
        <v>0</v>
      </c>
      <c r="L890" s="44">
        <v>0</v>
      </c>
      <c r="M890" s="13">
        <f t="shared" si="158"/>
        <v>0</v>
      </c>
    </row>
    <row r="891" spans="1:13" ht="12.75" customHeight="1">
      <c r="A891" s="85">
        <v>4</v>
      </c>
      <c r="B891" s="16" t="s">
        <v>42</v>
      </c>
      <c r="C891" s="16" t="s">
        <v>50</v>
      </c>
      <c r="D891" s="29">
        <v>40603</v>
      </c>
      <c r="E891" s="44">
        <f t="shared" si="159"/>
        <v>357</v>
      </c>
      <c r="F891" s="44">
        <f t="shared" si="160"/>
        <v>34</v>
      </c>
      <c r="G891" s="13">
        <f t="shared" si="156"/>
        <v>95.238095238095241</v>
      </c>
      <c r="H891" s="17">
        <v>2</v>
      </c>
      <c r="I891" s="17">
        <v>0.193</v>
      </c>
      <c r="J891" s="13">
        <f t="shared" si="157"/>
        <v>96.5</v>
      </c>
      <c r="K891" s="56">
        <v>2</v>
      </c>
      <c r="L891" s="44">
        <v>0.193</v>
      </c>
      <c r="M891" s="13">
        <f t="shared" si="158"/>
        <v>96.5</v>
      </c>
    </row>
    <row r="892" spans="1:13" ht="12.75" customHeight="1">
      <c r="A892" s="85">
        <v>5</v>
      </c>
      <c r="B892" s="16" t="s">
        <v>42</v>
      </c>
      <c r="C892" s="16" t="s">
        <v>50</v>
      </c>
      <c r="D892" s="29">
        <v>40634</v>
      </c>
      <c r="E892" s="44">
        <f t="shared" si="159"/>
        <v>357</v>
      </c>
      <c r="F892" s="44">
        <f t="shared" si="160"/>
        <v>34</v>
      </c>
      <c r="G892" s="13">
        <f t="shared" si="156"/>
        <v>95.238095238095241</v>
      </c>
      <c r="H892" s="17">
        <v>2</v>
      </c>
      <c r="I892" s="17">
        <v>0.193</v>
      </c>
      <c r="J892" s="13">
        <f t="shared" si="157"/>
        <v>96.5</v>
      </c>
      <c r="K892" s="56">
        <v>2</v>
      </c>
      <c r="L892" s="44">
        <v>0.193</v>
      </c>
      <c r="M892" s="13">
        <f t="shared" si="158"/>
        <v>96.5</v>
      </c>
    </row>
    <row r="893" spans="1:13" ht="12.75" customHeight="1">
      <c r="A893" s="85">
        <v>6</v>
      </c>
      <c r="B893" s="16" t="s">
        <v>42</v>
      </c>
      <c r="C893" s="16" t="s">
        <v>50</v>
      </c>
      <c r="D893" s="29">
        <v>40664</v>
      </c>
      <c r="E893" s="44">
        <f t="shared" si="159"/>
        <v>357</v>
      </c>
      <c r="F893" s="44">
        <f t="shared" si="160"/>
        <v>34</v>
      </c>
      <c r="G893" s="13">
        <f t="shared" si="156"/>
        <v>95.238095238095241</v>
      </c>
      <c r="H893" s="17">
        <v>2</v>
      </c>
      <c r="I893" s="17">
        <v>0.193</v>
      </c>
      <c r="J893" s="13">
        <f t="shared" si="157"/>
        <v>96.5</v>
      </c>
      <c r="K893" s="56">
        <v>2</v>
      </c>
      <c r="L893" s="44">
        <v>0.193</v>
      </c>
      <c r="M893" s="13">
        <f t="shared" si="158"/>
        <v>96.5</v>
      </c>
    </row>
    <row r="894" spans="1:13" ht="12.75" customHeight="1">
      <c r="A894" s="85">
        <v>7</v>
      </c>
      <c r="B894" s="16" t="s">
        <v>42</v>
      </c>
      <c r="C894" s="16" t="s">
        <v>50</v>
      </c>
      <c r="D894" s="29">
        <v>40695</v>
      </c>
      <c r="E894" s="44">
        <f t="shared" si="159"/>
        <v>357</v>
      </c>
      <c r="F894" s="44">
        <f t="shared" si="160"/>
        <v>34</v>
      </c>
      <c r="G894" s="13">
        <f t="shared" si="156"/>
        <v>95.238095238095241</v>
      </c>
      <c r="H894" s="17">
        <v>2</v>
      </c>
      <c r="I894" s="17">
        <v>0.193</v>
      </c>
      <c r="J894" s="13">
        <f t="shared" si="157"/>
        <v>96.5</v>
      </c>
      <c r="K894" s="56">
        <v>2</v>
      </c>
      <c r="L894" s="44">
        <v>0.193</v>
      </c>
      <c r="M894" s="13">
        <f t="shared" si="158"/>
        <v>96.5</v>
      </c>
    </row>
    <row r="895" spans="1:13" ht="12.75" customHeight="1">
      <c r="A895" s="85">
        <v>8</v>
      </c>
      <c r="B895" s="16" t="s">
        <v>42</v>
      </c>
      <c r="C895" s="16" t="s">
        <v>50</v>
      </c>
      <c r="D895" s="29">
        <v>40725</v>
      </c>
      <c r="E895" s="44">
        <f t="shared" si="159"/>
        <v>357</v>
      </c>
      <c r="F895" s="44">
        <f t="shared" si="160"/>
        <v>34</v>
      </c>
      <c r="G895" s="13">
        <f t="shared" si="156"/>
        <v>95.238095238095241</v>
      </c>
      <c r="H895" s="17">
        <v>2</v>
      </c>
      <c r="I895" s="17">
        <v>0.193</v>
      </c>
      <c r="J895" s="13">
        <f t="shared" si="157"/>
        <v>96.5</v>
      </c>
      <c r="K895" s="56">
        <v>2</v>
      </c>
      <c r="L895" s="44">
        <v>0.193</v>
      </c>
      <c r="M895" s="13">
        <f t="shared" si="158"/>
        <v>96.5</v>
      </c>
    </row>
    <row r="896" spans="1:13" ht="12.75" customHeight="1">
      <c r="A896" s="85">
        <v>9</v>
      </c>
      <c r="B896" s="16" t="s">
        <v>42</v>
      </c>
      <c r="C896" s="16" t="s">
        <v>50</v>
      </c>
      <c r="D896" s="29">
        <v>40756</v>
      </c>
      <c r="E896" s="44">
        <f t="shared" si="159"/>
        <v>357</v>
      </c>
      <c r="F896" s="44">
        <f t="shared" si="160"/>
        <v>34</v>
      </c>
      <c r="G896" s="13">
        <f t="shared" si="156"/>
        <v>95.238095238095241</v>
      </c>
      <c r="H896" s="17">
        <v>2</v>
      </c>
      <c r="I896" s="17">
        <v>0.19400000000000001</v>
      </c>
      <c r="J896" s="13">
        <f t="shared" si="157"/>
        <v>97</v>
      </c>
      <c r="K896" s="56">
        <v>2</v>
      </c>
      <c r="L896" s="44">
        <v>0.19400000000000001</v>
      </c>
      <c r="M896" s="13">
        <f t="shared" si="158"/>
        <v>97</v>
      </c>
    </row>
    <row r="897" spans="1:13" ht="12.75" customHeight="1">
      <c r="A897" s="85">
        <v>10</v>
      </c>
      <c r="B897" s="16" t="s">
        <v>42</v>
      </c>
      <c r="C897" s="16" t="s">
        <v>50</v>
      </c>
      <c r="D897" s="29">
        <v>40787</v>
      </c>
      <c r="E897" s="44">
        <f t="shared" si="159"/>
        <v>357</v>
      </c>
      <c r="F897" s="44">
        <f t="shared" si="160"/>
        <v>34</v>
      </c>
      <c r="G897" s="13">
        <f t="shared" si="156"/>
        <v>95.238095238095241</v>
      </c>
      <c r="H897" s="17">
        <v>2</v>
      </c>
      <c r="I897" s="17">
        <v>0.19400000000000001</v>
      </c>
      <c r="J897" s="13">
        <f t="shared" si="157"/>
        <v>97</v>
      </c>
      <c r="K897" s="56">
        <v>2</v>
      </c>
      <c r="L897" s="44">
        <v>0.19400000000000001</v>
      </c>
      <c r="M897" s="13">
        <f t="shared" si="158"/>
        <v>97</v>
      </c>
    </row>
    <row r="898" spans="1:13" ht="12.75" customHeight="1">
      <c r="A898" s="85">
        <v>11</v>
      </c>
      <c r="B898" s="16" t="s">
        <v>42</v>
      </c>
      <c r="C898" s="16" t="s">
        <v>50</v>
      </c>
      <c r="D898" s="29">
        <v>40817</v>
      </c>
      <c r="E898" s="44">
        <f t="shared" si="159"/>
        <v>357</v>
      </c>
      <c r="F898" s="44">
        <f t="shared" si="160"/>
        <v>34</v>
      </c>
      <c r="G898" s="13">
        <f t="shared" si="156"/>
        <v>95.238095238095241</v>
      </c>
      <c r="H898" s="17">
        <v>2</v>
      </c>
      <c r="I898" s="17">
        <v>0.19400000000000001</v>
      </c>
      <c r="J898" s="13">
        <f t="shared" si="157"/>
        <v>97</v>
      </c>
      <c r="K898" s="56">
        <v>2</v>
      </c>
      <c r="L898" s="44">
        <v>0.19400000000000001</v>
      </c>
      <c r="M898" s="13">
        <f t="shared" si="158"/>
        <v>97</v>
      </c>
    </row>
    <row r="899" spans="1:13" ht="12.75" customHeight="1">
      <c r="A899" s="85">
        <v>12</v>
      </c>
      <c r="B899" s="16" t="s">
        <v>42</v>
      </c>
      <c r="C899" s="16" t="s">
        <v>50</v>
      </c>
      <c r="D899" s="29">
        <v>40848</v>
      </c>
      <c r="E899" s="44">
        <f t="shared" si="159"/>
        <v>357</v>
      </c>
      <c r="F899" s="44">
        <f t="shared" si="160"/>
        <v>34</v>
      </c>
      <c r="G899" s="13">
        <f t="shared" si="156"/>
        <v>95.238095238095241</v>
      </c>
      <c r="H899" s="17">
        <v>2</v>
      </c>
      <c r="I899" s="17">
        <v>0.19400000000000001</v>
      </c>
      <c r="J899" s="13">
        <f t="shared" si="157"/>
        <v>97</v>
      </c>
      <c r="K899" s="56">
        <v>2</v>
      </c>
      <c r="L899" s="44">
        <v>0.19400000000000001</v>
      </c>
      <c r="M899" s="13">
        <f t="shared" si="158"/>
        <v>97</v>
      </c>
    </row>
    <row r="900" spans="1:13" ht="12.75" customHeight="1">
      <c r="A900" s="85">
        <v>13</v>
      </c>
      <c r="B900" s="16" t="s">
        <v>42</v>
      </c>
      <c r="C900" s="16" t="s">
        <v>50</v>
      </c>
      <c r="D900" s="29">
        <v>40878</v>
      </c>
      <c r="E900" s="44">
        <f t="shared" si="159"/>
        <v>357</v>
      </c>
      <c r="F900" s="44">
        <f t="shared" si="160"/>
        <v>34</v>
      </c>
      <c r="G900" s="13">
        <f t="shared" si="156"/>
        <v>95.238095238095241</v>
      </c>
      <c r="H900" s="17">
        <v>2</v>
      </c>
      <c r="I900" s="17">
        <v>0</v>
      </c>
      <c r="J900" s="13">
        <v>97</v>
      </c>
      <c r="K900" s="56">
        <v>359</v>
      </c>
      <c r="L900" s="44">
        <v>34</v>
      </c>
      <c r="M900" s="13">
        <f t="shared" si="158"/>
        <v>94.707520891364908</v>
      </c>
    </row>
    <row r="901" spans="1:13" ht="12.75" customHeight="1"/>
    <row r="902" spans="1:13" ht="12.75" customHeight="1"/>
    <row r="903" spans="1:13" ht="12.75" customHeight="1"/>
    <row r="904" spans="1:13" ht="12.75" customHeight="1"/>
    <row r="905" spans="1:13" ht="12.75" customHeight="1"/>
    <row r="906" spans="1:13" ht="12.75" customHeight="1"/>
    <row r="907" spans="1:13" ht="12.75" customHeight="1"/>
    <row r="908" spans="1:13" ht="12.75" customHeight="1"/>
    <row r="909" spans="1:13" ht="12.75" customHeight="1"/>
    <row r="910" spans="1:13" ht="12.75" customHeight="1"/>
    <row r="911" spans="1:13" ht="12.75" customHeight="1"/>
    <row r="912" spans="1:13" ht="12.75" customHeight="1"/>
    <row r="913" spans="1:13" ht="12.75" customHeight="1"/>
    <row r="914" spans="1:13" ht="12.75" customHeight="1"/>
    <row r="915" spans="1:13" ht="13.5" customHeight="1">
      <c r="A915" s="80" t="s">
        <v>32</v>
      </c>
      <c r="B915" s="9"/>
      <c r="C915" s="10"/>
      <c r="D915" s="11"/>
      <c r="E915" s="40"/>
      <c r="F915" s="40"/>
      <c r="G915" s="9"/>
      <c r="H915" s="9"/>
      <c r="I915" s="9"/>
      <c r="J915" s="9"/>
      <c r="K915" s="40"/>
      <c r="L915" s="40"/>
      <c r="M915" s="12" t="s">
        <v>33</v>
      </c>
    </row>
    <row r="916" spans="1:13" ht="12.75" customHeight="1">
      <c r="A916" s="79" t="s">
        <v>0</v>
      </c>
      <c r="B916" s="14"/>
      <c r="C916" s="15"/>
      <c r="D916" s="7"/>
      <c r="E916" s="39"/>
      <c r="F916" s="39" t="s">
        <v>1</v>
      </c>
      <c r="G916" s="14"/>
      <c r="H916" s="14"/>
      <c r="I916" s="14"/>
      <c r="J916" s="14"/>
      <c r="K916" s="39"/>
      <c r="L916" s="39" t="s">
        <v>108</v>
      </c>
      <c r="M916" s="14"/>
    </row>
    <row r="917" spans="1:13">
      <c r="A917" s="80" t="s">
        <v>2</v>
      </c>
      <c r="B917" s="9"/>
      <c r="C917" s="9"/>
      <c r="D917" s="9"/>
      <c r="E917" s="40"/>
      <c r="F917" s="87" t="s">
        <v>3</v>
      </c>
      <c r="G917" s="87"/>
      <c r="H917" s="87"/>
      <c r="I917" s="87"/>
      <c r="J917" s="9" t="s">
        <v>4</v>
      </c>
      <c r="K917" s="40"/>
      <c r="L917" s="40"/>
      <c r="M917" s="9"/>
    </row>
    <row r="918" spans="1:13">
      <c r="A918" s="81"/>
      <c r="B918" s="1"/>
      <c r="C918" s="1"/>
      <c r="D918" s="1"/>
      <c r="E918" s="41"/>
      <c r="F918" s="88"/>
      <c r="G918" s="88"/>
      <c r="H918" s="88"/>
      <c r="I918" s="88"/>
      <c r="J918" s="14"/>
      <c r="K918" s="41" t="s">
        <v>5</v>
      </c>
      <c r="L918" s="41"/>
      <c r="M918" s="1"/>
    </row>
    <row r="919" spans="1:13">
      <c r="A919" s="81" t="s">
        <v>54</v>
      </c>
      <c r="B919" s="1"/>
      <c r="C919" s="77"/>
      <c r="D919" s="2"/>
      <c r="E919" s="41"/>
      <c r="F919" s="88"/>
      <c r="G919" s="88"/>
      <c r="H919" s="88"/>
      <c r="I919" s="88"/>
      <c r="J919" s="15" t="s">
        <v>40</v>
      </c>
      <c r="K919" s="41" t="s">
        <v>6</v>
      </c>
      <c r="L919" s="41"/>
      <c r="M919" s="1"/>
    </row>
    <row r="920" spans="1:13">
      <c r="A920" s="81"/>
      <c r="B920" s="1"/>
      <c r="C920" s="77"/>
      <c r="D920" s="2"/>
      <c r="E920" s="41"/>
      <c r="F920" s="88"/>
      <c r="G920" s="88"/>
      <c r="H920" s="88"/>
      <c r="I920" s="88"/>
      <c r="J920" s="15"/>
      <c r="K920" s="41" t="s">
        <v>55</v>
      </c>
      <c r="L920" s="41"/>
      <c r="M920" s="1"/>
    </row>
    <row r="921" spans="1:13">
      <c r="A921" s="79" t="s">
        <v>53</v>
      </c>
      <c r="B921" s="14"/>
      <c r="C921" s="15"/>
      <c r="D921" s="7"/>
      <c r="E921" s="39"/>
      <c r="F921" s="89"/>
      <c r="G921" s="89"/>
      <c r="H921" s="89"/>
      <c r="I921" s="89"/>
      <c r="J921" s="3" t="s">
        <v>158</v>
      </c>
      <c r="K921" s="39"/>
      <c r="L921" s="39"/>
      <c r="M921" s="14"/>
    </row>
    <row r="922" spans="1:13" ht="12.75" customHeight="1">
      <c r="A922" s="80"/>
      <c r="B922" s="9"/>
      <c r="C922" s="10"/>
      <c r="D922" s="11"/>
      <c r="E922" s="40"/>
      <c r="F922" s="42"/>
      <c r="G922" s="4"/>
      <c r="H922" s="4"/>
      <c r="I922" s="4"/>
      <c r="J922" s="9"/>
      <c r="K922" s="40"/>
      <c r="L922" s="40"/>
      <c r="M922" s="9"/>
    </row>
    <row r="923" spans="1:13" ht="12.75" customHeight="1">
      <c r="A923" s="82" t="s">
        <v>7</v>
      </c>
      <c r="B923" s="5" t="s">
        <v>8</v>
      </c>
      <c r="C923" s="5" t="s">
        <v>9</v>
      </c>
      <c r="D923" s="5" t="s">
        <v>10</v>
      </c>
      <c r="E923" s="43" t="s">
        <v>11</v>
      </c>
      <c r="F923" s="43" t="s">
        <v>12</v>
      </c>
      <c r="G923" s="5" t="s">
        <v>13</v>
      </c>
      <c r="H923" s="5" t="s">
        <v>14</v>
      </c>
      <c r="I923" s="5" t="s">
        <v>15</v>
      </c>
      <c r="J923" s="5" t="s">
        <v>16</v>
      </c>
      <c r="K923" s="43" t="s">
        <v>17</v>
      </c>
      <c r="L923" s="43" t="s">
        <v>18</v>
      </c>
      <c r="M923" s="5" t="s">
        <v>19</v>
      </c>
    </row>
    <row r="924" spans="1:13" ht="12.75" customHeight="1">
      <c r="B924" s="77"/>
      <c r="D924" s="17"/>
      <c r="E924" s="44"/>
      <c r="F924" s="44"/>
      <c r="G924" s="16"/>
      <c r="H924" s="16"/>
      <c r="I924" s="16"/>
      <c r="J924" s="16"/>
      <c r="K924" s="44"/>
      <c r="L924" s="44"/>
      <c r="M924" s="16"/>
    </row>
    <row r="925" spans="1:13" ht="12.75" customHeight="1">
      <c r="B925" s="16"/>
      <c r="E925" s="90" t="s">
        <v>37</v>
      </c>
      <c r="F925" s="90"/>
      <c r="G925" s="90"/>
      <c r="H925" s="90" t="s">
        <v>38</v>
      </c>
      <c r="I925" s="90"/>
      <c r="J925" s="90"/>
      <c r="K925" s="90" t="s">
        <v>39</v>
      </c>
      <c r="L925" s="90"/>
      <c r="M925" s="90"/>
    </row>
    <row r="926" spans="1:13" ht="12.75" customHeight="1">
      <c r="B926" s="16"/>
      <c r="E926" s="45" t="s">
        <v>23</v>
      </c>
      <c r="F926" s="45"/>
      <c r="G926" s="6"/>
      <c r="H926" s="6" t="s">
        <v>24</v>
      </c>
      <c r="I926" s="6"/>
      <c r="J926" s="6"/>
      <c r="K926" s="45" t="s">
        <v>24</v>
      </c>
      <c r="L926" s="45"/>
      <c r="M926" s="6"/>
    </row>
    <row r="927" spans="1:13" ht="28.5" customHeight="1">
      <c r="A927" s="84" t="s">
        <v>25</v>
      </c>
      <c r="B927" s="15" t="s">
        <v>26</v>
      </c>
      <c r="C927" s="15" t="s">
        <v>27</v>
      </c>
      <c r="D927" s="7" t="s">
        <v>28</v>
      </c>
      <c r="E927" s="46" t="s">
        <v>29</v>
      </c>
      <c r="F927" s="47" t="s">
        <v>30</v>
      </c>
      <c r="G927" s="15" t="s">
        <v>31</v>
      </c>
      <c r="H927" s="15" t="s">
        <v>29</v>
      </c>
      <c r="I927" s="8" t="s">
        <v>30</v>
      </c>
      <c r="J927" s="15" t="s">
        <v>31</v>
      </c>
      <c r="K927" s="46" t="s">
        <v>29</v>
      </c>
      <c r="L927" s="47" t="s">
        <v>30</v>
      </c>
      <c r="M927" s="15" t="s">
        <v>31</v>
      </c>
    </row>
    <row r="928" spans="1:13" ht="12.75" customHeight="1">
      <c r="A928" s="85">
        <v>1</v>
      </c>
      <c r="B928" s="16" t="s">
        <v>42</v>
      </c>
      <c r="C928" s="16" t="s">
        <v>50</v>
      </c>
      <c r="D928" s="29">
        <v>40513</v>
      </c>
      <c r="E928" s="44">
        <f>E1526</f>
        <v>0</v>
      </c>
      <c r="F928" s="44">
        <f>F1526</f>
        <v>0</v>
      </c>
      <c r="G928" s="13">
        <f t="shared" ref="G928:G940" si="161">IF(E928=0,0,F928*1000/E928)</f>
        <v>0</v>
      </c>
      <c r="H928" s="17">
        <f>H1526</f>
        <v>0</v>
      </c>
      <c r="I928" s="17">
        <f>I1526</f>
        <v>0</v>
      </c>
      <c r="J928" s="13">
        <f t="shared" ref="J928:J940" si="162">IF(H928=0,0,I928*1000/H928)</f>
        <v>0</v>
      </c>
      <c r="K928" s="44">
        <f t="shared" ref="K928:L928" si="163">K1526</f>
        <v>145</v>
      </c>
      <c r="L928" s="44">
        <f t="shared" si="163"/>
        <v>15</v>
      </c>
      <c r="M928" s="13">
        <f t="shared" ref="M928:M940" si="164">IF(K928=0,0,L928*1000/K928)</f>
        <v>103.44827586206897</v>
      </c>
    </row>
    <row r="929" spans="1:13" ht="12.75" customHeight="1">
      <c r="A929" s="85">
        <v>2</v>
      </c>
      <c r="B929" s="16" t="s">
        <v>42</v>
      </c>
      <c r="C929" s="16" t="s">
        <v>50</v>
      </c>
      <c r="D929" s="29">
        <v>40544</v>
      </c>
      <c r="E929" s="44">
        <v>0</v>
      </c>
      <c r="F929" s="44">
        <v>0</v>
      </c>
      <c r="G929" s="13">
        <f t="shared" si="161"/>
        <v>0</v>
      </c>
      <c r="H929" s="17">
        <v>0</v>
      </c>
      <c r="I929" s="17">
        <v>0</v>
      </c>
      <c r="J929" s="13">
        <f t="shared" si="162"/>
        <v>0</v>
      </c>
      <c r="K929" s="44">
        <v>357</v>
      </c>
      <c r="L929" s="44">
        <v>34</v>
      </c>
      <c r="M929" s="13">
        <f t="shared" si="164"/>
        <v>95.238095238095241</v>
      </c>
    </row>
    <row r="930" spans="1:13" ht="12.75" customHeight="1">
      <c r="A930" s="85">
        <v>3</v>
      </c>
      <c r="B930" s="16" t="s">
        <v>42</v>
      </c>
      <c r="C930" s="16" t="s">
        <v>50</v>
      </c>
      <c r="D930" s="29">
        <v>40575</v>
      </c>
      <c r="E930" s="44">
        <v>0</v>
      </c>
      <c r="F930" s="44">
        <v>0</v>
      </c>
      <c r="G930" s="13">
        <f t="shared" si="161"/>
        <v>0</v>
      </c>
      <c r="H930" s="17">
        <v>0</v>
      </c>
      <c r="I930" s="17">
        <v>0</v>
      </c>
      <c r="J930" s="13">
        <f t="shared" si="162"/>
        <v>0</v>
      </c>
      <c r="K930" s="44">
        <v>357</v>
      </c>
      <c r="L930" s="44">
        <v>34</v>
      </c>
      <c r="M930" s="13">
        <f t="shared" si="164"/>
        <v>95.238095238095241</v>
      </c>
    </row>
    <row r="931" spans="1:13" ht="12.75" customHeight="1">
      <c r="A931" s="85">
        <v>4</v>
      </c>
      <c r="B931" s="16" t="s">
        <v>42</v>
      </c>
      <c r="C931" s="16" t="s">
        <v>50</v>
      </c>
      <c r="D931" s="29">
        <v>40603</v>
      </c>
      <c r="E931" s="44">
        <v>0</v>
      </c>
      <c r="F931" s="44">
        <v>0</v>
      </c>
      <c r="G931" s="13">
        <f t="shared" si="161"/>
        <v>0</v>
      </c>
      <c r="H931" s="17">
        <v>0</v>
      </c>
      <c r="I931" s="17">
        <v>0</v>
      </c>
      <c r="J931" s="13">
        <f t="shared" si="162"/>
        <v>0</v>
      </c>
      <c r="K931" s="44">
        <v>357</v>
      </c>
      <c r="L931" s="44">
        <v>34</v>
      </c>
      <c r="M931" s="13">
        <f t="shared" si="164"/>
        <v>95.238095238095241</v>
      </c>
    </row>
    <row r="932" spans="1:13" ht="12.75" customHeight="1">
      <c r="A932" s="85">
        <v>5</v>
      </c>
      <c r="B932" s="16" t="s">
        <v>42</v>
      </c>
      <c r="C932" s="16" t="s">
        <v>50</v>
      </c>
      <c r="D932" s="29">
        <v>40634</v>
      </c>
      <c r="E932" s="44">
        <v>0</v>
      </c>
      <c r="F932" s="44">
        <v>0</v>
      </c>
      <c r="G932" s="13">
        <f t="shared" si="161"/>
        <v>0</v>
      </c>
      <c r="H932" s="17">
        <v>0</v>
      </c>
      <c r="I932" s="17">
        <v>0</v>
      </c>
      <c r="J932" s="13">
        <f t="shared" si="162"/>
        <v>0</v>
      </c>
      <c r="K932" s="44">
        <v>357</v>
      </c>
      <c r="L932" s="44">
        <v>34</v>
      </c>
      <c r="M932" s="13">
        <f t="shared" si="164"/>
        <v>95.238095238095241</v>
      </c>
    </row>
    <row r="933" spans="1:13" ht="12.75" customHeight="1">
      <c r="A933" s="85">
        <v>6</v>
      </c>
      <c r="B933" s="16" t="s">
        <v>42</v>
      </c>
      <c r="C933" s="16" t="s">
        <v>50</v>
      </c>
      <c r="D933" s="29">
        <v>40664</v>
      </c>
      <c r="E933" s="44">
        <v>0</v>
      </c>
      <c r="F933" s="44">
        <v>0</v>
      </c>
      <c r="G933" s="13">
        <f t="shared" si="161"/>
        <v>0</v>
      </c>
      <c r="H933" s="17">
        <v>0</v>
      </c>
      <c r="I933" s="17">
        <v>0</v>
      </c>
      <c r="J933" s="13">
        <f t="shared" si="162"/>
        <v>0</v>
      </c>
      <c r="K933" s="44">
        <v>357</v>
      </c>
      <c r="L933" s="44">
        <v>34</v>
      </c>
      <c r="M933" s="13">
        <f t="shared" si="164"/>
        <v>95.238095238095241</v>
      </c>
    </row>
    <row r="934" spans="1:13" ht="12.75" customHeight="1">
      <c r="A934" s="85">
        <v>7</v>
      </c>
      <c r="B934" s="16" t="s">
        <v>42</v>
      </c>
      <c r="C934" s="16" t="s">
        <v>50</v>
      </c>
      <c r="D934" s="29">
        <v>40695</v>
      </c>
      <c r="E934" s="44">
        <v>0</v>
      </c>
      <c r="F934" s="44">
        <v>0</v>
      </c>
      <c r="G934" s="13">
        <f t="shared" si="161"/>
        <v>0</v>
      </c>
      <c r="H934" s="17">
        <v>0</v>
      </c>
      <c r="I934" s="17">
        <v>0</v>
      </c>
      <c r="J934" s="13">
        <f t="shared" si="162"/>
        <v>0</v>
      </c>
      <c r="K934" s="44">
        <v>357</v>
      </c>
      <c r="L934" s="44">
        <v>34</v>
      </c>
      <c r="M934" s="13">
        <f t="shared" si="164"/>
        <v>95.238095238095241</v>
      </c>
    </row>
    <row r="935" spans="1:13" ht="12.75" customHeight="1">
      <c r="A935" s="85">
        <v>8</v>
      </c>
      <c r="B935" s="16" t="s">
        <v>42</v>
      </c>
      <c r="C935" s="16" t="s">
        <v>50</v>
      </c>
      <c r="D935" s="29">
        <v>40725</v>
      </c>
      <c r="E935" s="44">
        <v>0</v>
      </c>
      <c r="F935" s="44">
        <v>0</v>
      </c>
      <c r="G935" s="13">
        <f t="shared" si="161"/>
        <v>0</v>
      </c>
      <c r="H935" s="17">
        <v>0</v>
      </c>
      <c r="I935" s="17">
        <v>0</v>
      </c>
      <c r="J935" s="13">
        <f t="shared" si="162"/>
        <v>0</v>
      </c>
      <c r="K935" s="44">
        <v>357</v>
      </c>
      <c r="L935" s="44">
        <v>34</v>
      </c>
      <c r="M935" s="13">
        <f t="shared" si="164"/>
        <v>95.238095238095241</v>
      </c>
    </row>
    <row r="936" spans="1:13" ht="12.75" customHeight="1">
      <c r="A936" s="85">
        <v>9</v>
      </c>
      <c r="B936" s="16" t="s">
        <v>42</v>
      </c>
      <c r="C936" s="16" t="s">
        <v>50</v>
      </c>
      <c r="D936" s="29">
        <v>40756</v>
      </c>
      <c r="E936" s="44">
        <v>0</v>
      </c>
      <c r="F936" s="44">
        <v>0</v>
      </c>
      <c r="G936" s="13">
        <f t="shared" si="161"/>
        <v>0</v>
      </c>
      <c r="H936" s="17">
        <v>0</v>
      </c>
      <c r="I936" s="17">
        <v>0</v>
      </c>
      <c r="J936" s="13">
        <f t="shared" si="162"/>
        <v>0</v>
      </c>
      <c r="K936" s="44">
        <v>357</v>
      </c>
      <c r="L936" s="44">
        <v>34</v>
      </c>
      <c r="M936" s="13">
        <f t="shared" si="164"/>
        <v>95.238095238095241</v>
      </c>
    </row>
    <row r="937" spans="1:13" ht="12.75" customHeight="1">
      <c r="A937" s="85">
        <v>10</v>
      </c>
      <c r="B937" s="16" t="s">
        <v>42</v>
      </c>
      <c r="C937" s="16" t="s">
        <v>50</v>
      </c>
      <c r="D937" s="29">
        <v>40787</v>
      </c>
      <c r="E937" s="44">
        <v>0</v>
      </c>
      <c r="F937" s="44">
        <v>0</v>
      </c>
      <c r="G937" s="13">
        <f t="shared" si="161"/>
        <v>0</v>
      </c>
      <c r="H937" s="17">
        <v>0</v>
      </c>
      <c r="I937" s="17">
        <v>0</v>
      </c>
      <c r="J937" s="13">
        <f t="shared" si="162"/>
        <v>0</v>
      </c>
      <c r="K937" s="44">
        <v>357</v>
      </c>
      <c r="L937" s="44">
        <v>34</v>
      </c>
      <c r="M937" s="13">
        <f t="shared" si="164"/>
        <v>95.238095238095241</v>
      </c>
    </row>
    <row r="938" spans="1:13" ht="12.75" customHeight="1">
      <c r="A938" s="85">
        <v>11</v>
      </c>
      <c r="B938" s="16" t="s">
        <v>42</v>
      </c>
      <c r="C938" s="16" t="s">
        <v>50</v>
      </c>
      <c r="D938" s="29">
        <v>40817</v>
      </c>
      <c r="E938" s="44">
        <v>0</v>
      </c>
      <c r="F938" s="44">
        <v>0</v>
      </c>
      <c r="G938" s="13">
        <f t="shared" si="161"/>
        <v>0</v>
      </c>
      <c r="H938" s="17">
        <v>0</v>
      </c>
      <c r="I938" s="17">
        <v>0</v>
      </c>
      <c r="J938" s="13">
        <f t="shared" si="162"/>
        <v>0</v>
      </c>
      <c r="K938" s="44">
        <v>357</v>
      </c>
      <c r="L938" s="44">
        <v>34</v>
      </c>
      <c r="M938" s="13">
        <f t="shared" si="164"/>
        <v>95.238095238095241</v>
      </c>
    </row>
    <row r="939" spans="1:13" ht="12.75" customHeight="1">
      <c r="A939" s="85">
        <v>12</v>
      </c>
      <c r="B939" s="16" t="s">
        <v>42</v>
      </c>
      <c r="C939" s="16" t="s">
        <v>50</v>
      </c>
      <c r="D939" s="29">
        <v>40848</v>
      </c>
      <c r="E939" s="44">
        <v>0</v>
      </c>
      <c r="F939" s="44">
        <v>0</v>
      </c>
      <c r="G939" s="13">
        <f t="shared" si="161"/>
        <v>0</v>
      </c>
      <c r="H939" s="17">
        <v>0</v>
      </c>
      <c r="I939" s="17">
        <v>0</v>
      </c>
      <c r="J939" s="13">
        <f t="shared" si="162"/>
        <v>0</v>
      </c>
      <c r="K939" s="44">
        <v>357</v>
      </c>
      <c r="L939" s="44">
        <v>34</v>
      </c>
      <c r="M939" s="13">
        <f t="shared" si="164"/>
        <v>95.238095238095241</v>
      </c>
    </row>
    <row r="940" spans="1:13" ht="12.75" customHeight="1">
      <c r="A940" s="85">
        <v>13</v>
      </c>
      <c r="B940" s="16" t="s">
        <v>42</v>
      </c>
      <c r="C940" s="16" t="s">
        <v>50</v>
      </c>
      <c r="D940" s="29">
        <v>40878</v>
      </c>
      <c r="E940" s="44">
        <v>0</v>
      </c>
      <c r="F940" s="44">
        <v>0</v>
      </c>
      <c r="G940" s="13">
        <f t="shared" si="161"/>
        <v>0</v>
      </c>
      <c r="H940" s="17">
        <v>0</v>
      </c>
      <c r="I940" s="17">
        <v>0</v>
      </c>
      <c r="J940" s="13">
        <f t="shared" si="162"/>
        <v>0</v>
      </c>
      <c r="K940" s="44">
        <v>0</v>
      </c>
      <c r="L940" s="44">
        <v>0</v>
      </c>
      <c r="M940" s="13">
        <f t="shared" si="164"/>
        <v>0</v>
      </c>
    </row>
    <row r="941" spans="1:13" ht="12.75" customHeight="1"/>
    <row r="942" spans="1:13" ht="12.75" customHeight="1">
      <c r="A942" s="85">
        <v>14</v>
      </c>
      <c r="B942" s="16" t="s">
        <v>44</v>
      </c>
      <c r="C942" s="16"/>
      <c r="D942" s="29"/>
      <c r="E942" s="44"/>
      <c r="F942" s="44"/>
      <c r="G942" s="13"/>
      <c r="H942" s="17"/>
      <c r="I942" s="17"/>
      <c r="J942" s="13"/>
      <c r="K942" s="44">
        <f>ROUND(SUM(K928:K940),0)</f>
        <v>4072</v>
      </c>
      <c r="L942" s="44">
        <f>ROUND(SUM(L928:L940),0)</f>
        <v>389</v>
      </c>
      <c r="M942" s="13"/>
    </row>
    <row r="943" spans="1:13" ht="12.75" customHeight="1"/>
    <row r="944" spans="1:13" ht="12.75" customHeight="1">
      <c r="A944" s="85">
        <v>15</v>
      </c>
      <c r="B944" s="16" t="s">
        <v>42</v>
      </c>
      <c r="C944" s="16" t="s">
        <v>50</v>
      </c>
      <c r="D944" s="29" t="s">
        <v>36</v>
      </c>
      <c r="K944" s="49">
        <f>ROUND(AVERAGE(K928:K940),0)</f>
        <v>313</v>
      </c>
      <c r="L944" s="49">
        <f>ROUND(AVERAGE(L928:L940),0)</f>
        <v>30</v>
      </c>
      <c r="M944" s="13">
        <f>ROUND(IF(K944=0,0,L944*1000/K944),2)</f>
        <v>95.85</v>
      </c>
    </row>
    <row r="945" spans="1:13" ht="12.75" customHeight="1"/>
    <row r="946" spans="1:13" ht="12.75" customHeight="1"/>
    <row r="947" spans="1:13" ht="12.75" customHeight="1"/>
    <row r="948" spans="1:13" ht="12.75" customHeight="1"/>
    <row r="949" spans="1:13" ht="12.75" customHeight="1"/>
    <row r="950" spans="1:13" ht="12.75" customHeight="1"/>
    <row r="951" spans="1:13" ht="12.75" customHeight="1"/>
    <row r="952" spans="1:13" ht="12.75" customHeight="1"/>
    <row r="953" spans="1:13" ht="12.75" customHeight="1"/>
    <row r="954" spans="1:13" ht="12.75" customHeight="1"/>
    <row r="955" spans="1:13">
      <c r="A955" s="80" t="s">
        <v>32</v>
      </c>
      <c r="B955" s="9"/>
      <c r="C955" s="10"/>
      <c r="D955" s="11"/>
      <c r="E955" s="40"/>
      <c r="F955" s="40"/>
      <c r="G955" s="9"/>
      <c r="H955" s="9"/>
      <c r="I955" s="9"/>
      <c r="J955" s="9"/>
      <c r="K955" s="40"/>
      <c r="L955" s="40"/>
      <c r="M955" s="12" t="s">
        <v>33</v>
      </c>
    </row>
    <row r="956" spans="1:13">
      <c r="A956" s="79" t="s">
        <v>0</v>
      </c>
      <c r="B956" s="14"/>
      <c r="C956" s="15"/>
      <c r="D956" s="7"/>
      <c r="E956" s="39"/>
      <c r="F956" s="39" t="s">
        <v>1</v>
      </c>
      <c r="G956" s="14"/>
      <c r="H956" s="14"/>
      <c r="I956" s="14"/>
      <c r="J956" s="14"/>
      <c r="K956" s="39"/>
      <c r="L956" s="39" t="s">
        <v>109</v>
      </c>
      <c r="M956" s="14"/>
    </row>
    <row r="957" spans="1:13">
      <c r="A957" s="80" t="s">
        <v>2</v>
      </c>
      <c r="B957" s="9"/>
      <c r="C957" s="9"/>
      <c r="D957" s="9"/>
      <c r="E957" s="40"/>
      <c r="F957" s="87" t="s">
        <v>3</v>
      </c>
      <c r="G957" s="87"/>
      <c r="H957" s="87"/>
      <c r="I957" s="87"/>
      <c r="J957" s="9" t="s">
        <v>4</v>
      </c>
      <c r="K957" s="40"/>
      <c r="L957" s="40"/>
      <c r="M957" s="9"/>
    </row>
    <row r="958" spans="1:13">
      <c r="A958" s="81"/>
      <c r="B958" s="1"/>
      <c r="C958" s="1"/>
      <c r="D958" s="1"/>
      <c r="E958" s="41"/>
      <c r="F958" s="88"/>
      <c r="G958" s="88"/>
      <c r="H958" s="88"/>
      <c r="I958" s="88"/>
      <c r="J958" s="14"/>
      <c r="K958" s="41" t="s">
        <v>5</v>
      </c>
      <c r="L958" s="41"/>
      <c r="M958" s="1"/>
    </row>
    <row r="959" spans="1:13">
      <c r="A959" s="81" t="s">
        <v>54</v>
      </c>
      <c r="B959" s="1"/>
      <c r="C959" s="77"/>
      <c r="D959" s="2"/>
      <c r="E959" s="41"/>
      <c r="F959" s="88"/>
      <c r="G959" s="88"/>
      <c r="H959" s="88"/>
      <c r="I959" s="88"/>
      <c r="J959" s="15" t="s">
        <v>40</v>
      </c>
      <c r="K959" s="41" t="s">
        <v>6</v>
      </c>
      <c r="L959" s="41"/>
      <c r="M959" s="1"/>
    </row>
    <row r="960" spans="1:13">
      <c r="A960" s="81"/>
      <c r="B960" s="1"/>
      <c r="C960" s="77"/>
      <c r="D960" s="2"/>
      <c r="E960" s="41"/>
      <c r="F960" s="88"/>
      <c r="G960" s="88"/>
      <c r="H960" s="88"/>
      <c r="I960" s="88"/>
      <c r="J960" s="15"/>
      <c r="K960" s="41" t="s">
        <v>55</v>
      </c>
      <c r="L960" s="41"/>
      <c r="M960" s="1"/>
    </row>
    <row r="961" spans="1:13">
      <c r="A961" s="79" t="s">
        <v>53</v>
      </c>
      <c r="B961" s="14"/>
      <c r="C961" s="15"/>
      <c r="D961" s="7"/>
      <c r="E961" s="39"/>
      <c r="F961" s="89"/>
      <c r="G961" s="89"/>
      <c r="H961" s="89"/>
      <c r="I961" s="89"/>
      <c r="J961" s="3" t="s">
        <v>158</v>
      </c>
      <c r="K961" s="39"/>
      <c r="L961" s="39"/>
      <c r="M961" s="14"/>
    </row>
    <row r="962" spans="1:13">
      <c r="A962" s="80"/>
      <c r="B962" s="9"/>
      <c r="C962" s="10"/>
      <c r="D962" s="11"/>
      <c r="E962" s="40"/>
      <c r="F962" s="42"/>
      <c r="G962" s="4"/>
      <c r="H962" s="4"/>
      <c r="I962" s="4"/>
      <c r="J962" s="9"/>
      <c r="K962" s="40"/>
      <c r="L962" s="40"/>
      <c r="M962" s="9"/>
    </row>
    <row r="963" spans="1:13">
      <c r="A963" s="82" t="s">
        <v>7</v>
      </c>
      <c r="B963" s="5" t="s">
        <v>8</v>
      </c>
      <c r="C963" s="5" t="s">
        <v>9</v>
      </c>
      <c r="D963" s="5" t="s">
        <v>10</v>
      </c>
      <c r="E963" s="43" t="s">
        <v>11</v>
      </c>
      <c r="F963" s="43" t="s">
        <v>12</v>
      </c>
      <c r="G963" s="5" t="s">
        <v>13</v>
      </c>
      <c r="H963" s="5" t="s">
        <v>14</v>
      </c>
      <c r="I963" s="5" t="s">
        <v>15</v>
      </c>
      <c r="J963" s="5" t="s">
        <v>16</v>
      </c>
      <c r="K963" s="43" t="s">
        <v>17</v>
      </c>
      <c r="L963" s="43" t="s">
        <v>18</v>
      </c>
      <c r="M963" s="5" t="s">
        <v>19</v>
      </c>
    </row>
    <row r="964" spans="1:13">
      <c r="B964" s="77"/>
      <c r="D964" s="17"/>
      <c r="E964" s="44"/>
      <c r="F964" s="44"/>
      <c r="G964" s="16"/>
      <c r="H964" s="16"/>
      <c r="I964" s="16"/>
      <c r="J964" s="16"/>
      <c r="K964" s="44"/>
      <c r="L964" s="44"/>
      <c r="M964" s="16"/>
    </row>
    <row r="965" spans="1:13">
      <c r="B965" s="16"/>
      <c r="E965" s="90" t="s">
        <v>20</v>
      </c>
      <c r="F965" s="90"/>
      <c r="G965" s="90"/>
      <c r="H965" s="90" t="s">
        <v>21</v>
      </c>
      <c r="I965" s="90"/>
      <c r="J965" s="90"/>
      <c r="K965" s="90" t="s">
        <v>22</v>
      </c>
      <c r="L965" s="90"/>
      <c r="M965" s="90"/>
    </row>
    <row r="966" spans="1:13">
      <c r="B966" s="16"/>
      <c r="E966" s="45" t="s">
        <v>23</v>
      </c>
      <c r="F966" s="45"/>
      <c r="G966" s="6"/>
      <c r="H966" s="6" t="s">
        <v>24</v>
      </c>
      <c r="I966" s="6"/>
      <c r="J966" s="6"/>
      <c r="K966" s="45" t="s">
        <v>24</v>
      </c>
      <c r="L966" s="45"/>
      <c r="M966" s="6"/>
    </row>
    <row r="967" spans="1:13" ht="24">
      <c r="A967" s="84" t="s">
        <v>25</v>
      </c>
      <c r="B967" s="15" t="s">
        <v>26</v>
      </c>
      <c r="C967" s="15" t="s">
        <v>27</v>
      </c>
      <c r="D967" s="7" t="s">
        <v>28</v>
      </c>
      <c r="E967" s="46" t="s">
        <v>29</v>
      </c>
      <c r="F967" s="47" t="s">
        <v>30</v>
      </c>
      <c r="G967" s="15" t="s">
        <v>31</v>
      </c>
      <c r="H967" s="15" t="s">
        <v>29</v>
      </c>
      <c r="I967" s="8" t="s">
        <v>30</v>
      </c>
      <c r="J967" s="15" t="s">
        <v>31</v>
      </c>
      <c r="K967" s="46" t="s">
        <v>29</v>
      </c>
      <c r="L967" s="47" t="s">
        <v>30</v>
      </c>
      <c r="M967" s="15" t="s">
        <v>31</v>
      </c>
    </row>
    <row r="968" spans="1:13">
      <c r="A968" s="85">
        <v>1</v>
      </c>
      <c r="B968" s="16" t="s">
        <v>43</v>
      </c>
      <c r="C968" s="16" t="s">
        <v>50</v>
      </c>
      <c r="D968" s="29">
        <v>40513</v>
      </c>
      <c r="E968" s="44">
        <f>E1568</f>
        <v>2699</v>
      </c>
      <c r="F968" s="44">
        <f>F1568</f>
        <v>255</v>
      </c>
      <c r="G968" s="13">
        <f t="shared" ref="G968:G980" si="165">IF(E968=0,0,F968*1000/E968)</f>
        <v>94.479436828454979</v>
      </c>
      <c r="H968" s="17">
        <f>H1568</f>
        <v>0</v>
      </c>
      <c r="I968" s="17">
        <f>I1568</f>
        <v>0</v>
      </c>
      <c r="J968" s="13">
        <f t="shared" ref="J968:J980" si="166">IF(H968=0,0,I968*1000/H968)</f>
        <v>0</v>
      </c>
      <c r="K968" s="44">
        <f>K1568</f>
        <v>703</v>
      </c>
      <c r="L968" s="44">
        <f>L1568</f>
        <v>66</v>
      </c>
      <c r="M968" s="13">
        <f t="shared" ref="M968:M980" si="167">IF(K968=0,0,L968*1000/K968)</f>
        <v>93.883357041251784</v>
      </c>
    </row>
    <row r="969" spans="1:13">
      <c r="A969" s="85">
        <v>2</v>
      </c>
      <c r="B969" s="16" t="s">
        <v>43</v>
      </c>
      <c r="C969" s="16" t="s">
        <v>50</v>
      </c>
      <c r="D969" s="29">
        <v>40544</v>
      </c>
      <c r="E969" s="53">
        <v>2404</v>
      </c>
      <c r="F969" s="53">
        <v>214</v>
      </c>
      <c r="G969" s="13">
        <f t="shared" si="165"/>
        <v>89.018302828618971</v>
      </c>
      <c r="H969" s="17">
        <v>235</v>
      </c>
      <c r="I969" s="17">
        <v>23</v>
      </c>
      <c r="J969" s="13">
        <f t="shared" si="166"/>
        <v>97.872340425531917</v>
      </c>
      <c r="K969" s="44">
        <v>235</v>
      </c>
      <c r="L969" s="44">
        <v>21</v>
      </c>
      <c r="M969" s="13">
        <f t="shared" si="167"/>
        <v>89.361702127659569</v>
      </c>
    </row>
    <row r="970" spans="1:13">
      <c r="A970" s="85">
        <v>3</v>
      </c>
      <c r="B970" s="16" t="s">
        <v>43</v>
      </c>
      <c r="C970" s="16" t="s">
        <v>50</v>
      </c>
      <c r="D970" s="29">
        <v>40575</v>
      </c>
      <c r="E970" s="44">
        <f t="shared" ref="E970:F980" si="168">K1011</f>
        <v>2404</v>
      </c>
      <c r="F970" s="44">
        <f t="shared" si="168"/>
        <v>216</v>
      </c>
      <c r="G970" s="13">
        <f t="shared" si="165"/>
        <v>89.850249584026628</v>
      </c>
      <c r="H970" s="17">
        <v>235</v>
      </c>
      <c r="I970" s="17">
        <v>22</v>
      </c>
      <c r="J970" s="13">
        <f t="shared" si="166"/>
        <v>93.61702127659575</v>
      </c>
      <c r="K970" s="44">
        <v>235</v>
      </c>
      <c r="L970" s="44">
        <v>21</v>
      </c>
      <c r="M970" s="13">
        <f t="shared" si="167"/>
        <v>89.361702127659569</v>
      </c>
    </row>
    <row r="971" spans="1:13">
      <c r="A971" s="85">
        <v>4</v>
      </c>
      <c r="B971" s="16" t="s">
        <v>43</v>
      </c>
      <c r="C971" s="16" t="s">
        <v>50</v>
      </c>
      <c r="D971" s="29">
        <v>40603</v>
      </c>
      <c r="E971" s="44">
        <f t="shared" si="168"/>
        <v>2404</v>
      </c>
      <c r="F971" s="44">
        <f t="shared" si="168"/>
        <v>217</v>
      </c>
      <c r="G971" s="13">
        <f t="shared" si="165"/>
        <v>90.266222961730449</v>
      </c>
      <c r="H971" s="17">
        <v>511</v>
      </c>
      <c r="I971" s="17">
        <v>49</v>
      </c>
      <c r="J971" s="13">
        <f t="shared" si="166"/>
        <v>95.890410958904113</v>
      </c>
      <c r="K971" s="44">
        <v>511</v>
      </c>
      <c r="L971" s="44">
        <v>47</v>
      </c>
      <c r="M971" s="13">
        <f t="shared" si="167"/>
        <v>91.976516634050881</v>
      </c>
    </row>
    <row r="972" spans="1:13">
      <c r="A972" s="85">
        <v>5</v>
      </c>
      <c r="B972" s="16" t="s">
        <v>43</v>
      </c>
      <c r="C972" s="16" t="s">
        <v>50</v>
      </c>
      <c r="D972" s="29">
        <v>40634</v>
      </c>
      <c r="E972" s="44">
        <f t="shared" si="168"/>
        <v>2404</v>
      </c>
      <c r="F972" s="44">
        <f t="shared" si="168"/>
        <v>219</v>
      </c>
      <c r="G972" s="13">
        <f t="shared" si="165"/>
        <v>91.098169717138106</v>
      </c>
      <c r="H972" s="17">
        <v>511</v>
      </c>
      <c r="I972" s="17">
        <v>49</v>
      </c>
      <c r="J972" s="13">
        <f t="shared" si="166"/>
        <v>95.890410958904113</v>
      </c>
      <c r="K972" s="44">
        <v>511</v>
      </c>
      <c r="L972" s="44">
        <v>47</v>
      </c>
      <c r="M972" s="13">
        <f t="shared" si="167"/>
        <v>91.976516634050881</v>
      </c>
    </row>
    <row r="973" spans="1:13">
      <c r="A973" s="85">
        <v>6</v>
      </c>
      <c r="B973" s="16" t="s">
        <v>43</v>
      </c>
      <c r="C973" s="16" t="s">
        <v>50</v>
      </c>
      <c r="D973" s="29">
        <v>40664</v>
      </c>
      <c r="E973" s="44">
        <f t="shared" si="168"/>
        <v>2404</v>
      </c>
      <c r="F973" s="44">
        <f t="shared" si="168"/>
        <v>221</v>
      </c>
      <c r="G973" s="13">
        <f t="shared" si="165"/>
        <v>91.930116472545762</v>
      </c>
      <c r="H973" s="17">
        <v>511</v>
      </c>
      <c r="I973" s="17">
        <v>49</v>
      </c>
      <c r="J973" s="13">
        <f t="shared" si="166"/>
        <v>95.890410958904113</v>
      </c>
      <c r="K973" s="44">
        <v>511</v>
      </c>
      <c r="L973" s="44">
        <v>47</v>
      </c>
      <c r="M973" s="13">
        <f t="shared" si="167"/>
        <v>91.976516634050881</v>
      </c>
    </row>
    <row r="974" spans="1:13">
      <c r="A974" s="85">
        <v>7</v>
      </c>
      <c r="B974" s="16" t="s">
        <v>43</v>
      </c>
      <c r="C974" s="16" t="s">
        <v>50</v>
      </c>
      <c r="D974" s="29">
        <v>40695</v>
      </c>
      <c r="E974" s="44">
        <f t="shared" si="168"/>
        <v>2404</v>
      </c>
      <c r="F974" s="44">
        <f t="shared" si="168"/>
        <v>223</v>
      </c>
      <c r="G974" s="13">
        <f t="shared" si="165"/>
        <v>92.762063227953405</v>
      </c>
      <c r="H974" s="17">
        <v>511</v>
      </c>
      <c r="I974" s="17">
        <v>49</v>
      </c>
      <c r="J974" s="13">
        <f t="shared" si="166"/>
        <v>95.890410958904113</v>
      </c>
      <c r="K974" s="44">
        <v>511</v>
      </c>
      <c r="L974" s="44">
        <v>48</v>
      </c>
      <c r="M974" s="13">
        <f t="shared" si="167"/>
        <v>93.933463796477497</v>
      </c>
    </row>
    <row r="975" spans="1:13">
      <c r="A975" s="85">
        <v>8</v>
      </c>
      <c r="B975" s="16" t="s">
        <v>43</v>
      </c>
      <c r="C975" s="16" t="s">
        <v>50</v>
      </c>
      <c r="D975" s="29">
        <v>40725</v>
      </c>
      <c r="E975" s="44">
        <f t="shared" si="168"/>
        <v>2404</v>
      </c>
      <c r="F975" s="44">
        <f t="shared" si="168"/>
        <v>224</v>
      </c>
      <c r="G975" s="13">
        <f t="shared" si="165"/>
        <v>93.17803660565724</v>
      </c>
      <c r="H975" s="17">
        <v>511</v>
      </c>
      <c r="I975" s="17">
        <v>49</v>
      </c>
      <c r="J975" s="13">
        <f t="shared" si="166"/>
        <v>95.890410958904113</v>
      </c>
      <c r="K975" s="44">
        <v>511</v>
      </c>
      <c r="L975" s="44">
        <v>48</v>
      </c>
      <c r="M975" s="13">
        <f t="shared" si="167"/>
        <v>93.933463796477497</v>
      </c>
    </row>
    <row r="976" spans="1:13">
      <c r="A976" s="85">
        <v>9</v>
      </c>
      <c r="B976" s="16" t="s">
        <v>43</v>
      </c>
      <c r="C976" s="16" t="s">
        <v>50</v>
      </c>
      <c r="D976" s="29">
        <v>40756</v>
      </c>
      <c r="E976" s="44">
        <f t="shared" si="168"/>
        <v>2404</v>
      </c>
      <c r="F976" s="44">
        <f t="shared" si="168"/>
        <v>225</v>
      </c>
      <c r="G976" s="13">
        <f t="shared" si="165"/>
        <v>93.594009983361062</v>
      </c>
      <c r="H976" s="17">
        <v>511</v>
      </c>
      <c r="I976" s="17">
        <v>49</v>
      </c>
      <c r="J976" s="13">
        <f t="shared" si="166"/>
        <v>95.890410958904113</v>
      </c>
      <c r="K976" s="44">
        <v>511</v>
      </c>
      <c r="L976" s="44">
        <v>48</v>
      </c>
      <c r="M976" s="13">
        <f t="shared" si="167"/>
        <v>93.933463796477497</v>
      </c>
    </row>
    <row r="977" spans="1:13">
      <c r="A977" s="85">
        <v>10</v>
      </c>
      <c r="B977" s="16" t="s">
        <v>43</v>
      </c>
      <c r="C977" s="16" t="s">
        <v>50</v>
      </c>
      <c r="D977" s="29">
        <v>40787</v>
      </c>
      <c r="E977" s="44">
        <f t="shared" si="168"/>
        <v>2404</v>
      </c>
      <c r="F977" s="44">
        <f t="shared" si="168"/>
        <v>226</v>
      </c>
      <c r="G977" s="13">
        <f t="shared" si="165"/>
        <v>94.009983361064897</v>
      </c>
      <c r="H977" s="17">
        <v>511</v>
      </c>
      <c r="I977" s="17">
        <v>49</v>
      </c>
      <c r="J977" s="13">
        <f t="shared" si="166"/>
        <v>95.890410958904113</v>
      </c>
      <c r="K977" s="44">
        <v>511</v>
      </c>
      <c r="L977" s="44">
        <v>48</v>
      </c>
      <c r="M977" s="13">
        <f t="shared" si="167"/>
        <v>93.933463796477497</v>
      </c>
    </row>
    <row r="978" spans="1:13">
      <c r="A978" s="85">
        <v>11</v>
      </c>
      <c r="B978" s="16" t="s">
        <v>43</v>
      </c>
      <c r="C978" s="16" t="s">
        <v>50</v>
      </c>
      <c r="D978" s="29">
        <v>40817</v>
      </c>
      <c r="E978" s="44">
        <f t="shared" si="168"/>
        <v>2404</v>
      </c>
      <c r="F978" s="44">
        <f t="shared" si="168"/>
        <v>227</v>
      </c>
      <c r="G978" s="13">
        <f t="shared" si="165"/>
        <v>94.425956738768718</v>
      </c>
      <c r="H978" s="17">
        <v>511</v>
      </c>
      <c r="I978" s="17">
        <v>48</v>
      </c>
      <c r="J978" s="13">
        <f t="shared" si="166"/>
        <v>93.933463796477497</v>
      </c>
      <c r="K978" s="44">
        <v>511</v>
      </c>
      <c r="L978" s="44">
        <v>48</v>
      </c>
      <c r="M978" s="13">
        <f t="shared" si="167"/>
        <v>93.933463796477497</v>
      </c>
    </row>
    <row r="979" spans="1:13">
      <c r="A979" s="85">
        <v>12</v>
      </c>
      <c r="B979" s="16" t="s">
        <v>43</v>
      </c>
      <c r="C979" s="16" t="s">
        <v>50</v>
      </c>
      <c r="D979" s="29">
        <v>40848</v>
      </c>
      <c r="E979" s="44">
        <f t="shared" si="168"/>
        <v>2404</v>
      </c>
      <c r="F979" s="44">
        <f t="shared" si="168"/>
        <v>227</v>
      </c>
      <c r="G979" s="13">
        <f t="shared" si="165"/>
        <v>94.425956738768718</v>
      </c>
      <c r="H979" s="17">
        <v>511</v>
      </c>
      <c r="I979" s="17">
        <v>49</v>
      </c>
      <c r="J979" s="13">
        <f t="shared" si="166"/>
        <v>95.890410958904113</v>
      </c>
      <c r="K979" s="44">
        <v>511</v>
      </c>
      <c r="L979" s="44">
        <v>48</v>
      </c>
      <c r="M979" s="13">
        <f t="shared" si="167"/>
        <v>93.933463796477497</v>
      </c>
    </row>
    <row r="980" spans="1:13">
      <c r="A980" s="85">
        <v>13</v>
      </c>
      <c r="B980" s="16" t="s">
        <v>43</v>
      </c>
      <c r="C980" s="16" t="s">
        <v>50</v>
      </c>
      <c r="D980" s="29">
        <v>40878</v>
      </c>
      <c r="E980" s="44">
        <f t="shared" si="168"/>
        <v>2404</v>
      </c>
      <c r="F980" s="44">
        <f t="shared" si="168"/>
        <v>228</v>
      </c>
      <c r="G980" s="13">
        <f t="shared" si="165"/>
        <v>94.84193011647254</v>
      </c>
      <c r="H980" s="17">
        <v>511</v>
      </c>
      <c r="I980" s="17">
        <v>48</v>
      </c>
      <c r="J980" s="13">
        <f t="shared" si="166"/>
        <v>93.933463796477497</v>
      </c>
      <c r="K980" s="44">
        <v>511</v>
      </c>
      <c r="L980" s="44">
        <v>48</v>
      </c>
      <c r="M980" s="13">
        <f t="shared" si="167"/>
        <v>93.933463796477497</v>
      </c>
    </row>
    <row r="981" spans="1:13">
      <c r="B981" s="16"/>
      <c r="C981" s="16"/>
      <c r="D981" s="29"/>
    </row>
    <row r="997" spans="1:13">
      <c r="A997" s="80" t="s">
        <v>32</v>
      </c>
      <c r="B997" s="9"/>
      <c r="C997" s="10"/>
      <c r="D997" s="11"/>
      <c r="E997" s="40"/>
      <c r="F997" s="40"/>
      <c r="G997" s="9"/>
      <c r="H997" s="9"/>
      <c r="I997" s="9"/>
      <c r="J997" s="9"/>
      <c r="K997" s="40"/>
      <c r="L997" s="40"/>
      <c r="M997" s="12" t="s">
        <v>33</v>
      </c>
    </row>
    <row r="998" spans="1:13">
      <c r="A998" s="79" t="s">
        <v>0</v>
      </c>
      <c r="B998" s="14"/>
      <c r="C998" s="15"/>
      <c r="D998" s="7"/>
      <c r="E998" s="39"/>
      <c r="F998" s="39" t="s">
        <v>1</v>
      </c>
      <c r="G998" s="14"/>
      <c r="H998" s="14"/>
      <c r="I998" s="14"/>
      <c r="J998" s="14"/>
      <c r="K998" s="39"/>
      <c r="L998" s="39" t="s">
        <v>110</v>
      </c>
      <c r="M998" s="14"/>
    </row>
    <row r="999" spans="1:13">
      <c r="A999" s="80" t="s">
        <v>2</v>
      </c>
      <c r="B999" s="9"/>
      <c r="C999" s="9"/>
      <c r="D999" s="9"/>
      <c r="E999" s="40"/>
      <c r="F999" s="87" t="s">
        <v>3</v>
      </c>
      <c r="G999" s="87"/>
      <c r="H999" s="87"/>
      <c r="I999" s="87"/>
      <c r="J999" s="9" t="s">
        <v>4</v>
      </c>
      <c r="K999" s="40"/>
      <c r="L999" s="40"/>
      <c r="M999" s="9"/>
    </row>
    <row r="1000" spans="1:13">
      <c r="A1000" s="81"/>
      <c r="B1000" s="1"/>
      <c r="C1000" s="1"/>
      <c r="D1000" s="1"/>
      <c r="E1000" s="41"/>
      <c r="F1000" s="88"/>
      <c r="G1000" s="88"/>
      <c r="H1000" s="88"/>
      <c r="I1000" s="88"/>
      <c r="J1000" s="14"/>
      <c r="K1000" s="41" t="s">
        <v>5</v>
      </c>
      <c r="L1000" s="41"/>
      <c r="M1000" s="1"/>
    </row>
    <row r="1001" spans="1:13">
      <c r="A1001" s="81" t="s">
        <v>54</v>
      </c>
      <c r="B1001" s="1"/>
      <c r="C1001" s="77"/>
      <c r="D1001" s="2"/>
      <c r="E1001" s="41"/>
      <c r="F1001" s="88"/>
      <c r="G1001" s="88"/>
      <c r="H1001" s="88"/>
      <c r="I1001" s="88"/>
      <c r="J1001" s="15" t="s">
        <v>40</v>
      </c>
      <c r="K1001" s="41" t="s">
        <v>6</v>
      </c>
      <c r="L1001" s="41"/>
      <c r="M1001" s="1"/>
    </row>
    <row r="1002" spans="1:13">
      <c r="A1002" s="81"/>
      <c r="B1002" s="1"/>
      <c r="C1002" s="77"/>
      <c r="D1002" s="2"/>
      <c r="E1002" s="41"/>
      <c r="F1002" s="88"/>
      <c r="G1002" s="88"/>
      <c r="H1002" s="88"/>
      <c r="I1002" s="88"/>
      <c r="J1002" s="15"/>
      <c r="K1002" s="41" t="s">
        <v>55</v>
      </c>
      <c r="L1002" s="41"/>
      <c r="M1002" s="1"/>
    </row>
    <row r="1003" spans="1:13">
      <c r="A1003" s="79" t="s">
        <v>53</v>
      </c>
      <c r="B1003" s="14"/>
      <c r="C1003" s="15"/>
      <c r="D1003" s="7"/>
      <c r="E1003" s="39"/>
      <c r="F1003" s="89"/>
      <c r="G1003" s="89"/>
      <c r="H1003" s="89"/>
      <c r="I1003" s="89"/>
      <c r="J1003" s="3" t="s">
        <v>158</v>
      </c>
      <c r="K1003" s="39"/>
      <c r="L1003" s="39"/>
      <c r="M1003" s="14"/>
    </row>
    <row r="1004" spans="1:13">
      <c r="A1004" s="80"/>
      <c r="B1004" s="9"/>
      <c r="C1004" s="10"/>
      <c r="D1004" s="11"/>
      <c r="E1004" s="40"/>
      <c r="F1004" s="42"/>
      <c r="G1004" s="4"/>
      <c r="H1004" s="4"/>
      <c r="I1004" s="4"/>
      <c r="J1004" s="9"/>
      <c r="K1004" s="40"/>
      <c r="L1004" s="40"/>
      <c r="M1004" s="9"/>
    </row>
    <row r="1005" spans="1:13">
      <c r="A1005" s="82" t="s">
        <v>7</v>
      </c>
      <c r="B1005" s="5" t="s">
        <v>8</v>
      </c>
      <c r="C1005" s="5" t="s">
        <v>9</v>
      </c>
      <c r="D1005" s="5" t="s">
        <v>10</v>
      </c>
      <c r="E1005" s="43" t="s">
        <v>11</v>
      </c>
      <c r="F1005" s="43" t="s">
        <v>12</v>
      </c>
      <c r="G1005" s="5" t="s">
        <v>13</v>
      </c>
      <c r="H1005" s="5" t="s">
        <v>14</v>
      </c>
      <c r="I1005" s="5" t="s">
        <v>15</v>
      </c>
      <c r="J1005" s="5" t="s">
        <v>16</v>
      </c>
      <c r="K1005" s="43" t="s">
        <v>17</v>
      </c>
      <c r="L1005" s="43" t="s">
        <v>18</v>
      </c>
      <c r="M1005" s="5" t="s">
        <v>19</v>
      </c>
    </row>
    <row r="1006" spans="1:13">
      <c r="B1006" s="77"/>
      <c r="D1006" s="17"/>
      <c r="E1006" s="44"/>
      <c r="F1006" s="44"/>
      <c r="G1006" s="16"/>
      <c r="H1006" s="16"/>
      <c r="I1006" s="16"/>
      <c r="J1006" s="16"/>
      <c r="K1006" s="44"/>
      <c r="L1006" s="44"/>
      <c r="M1006" s="16"/>
    </row>
    <row r="1007" spans="1:13">
      <c r="B1007" s="16"/>
      <c r="E1007" s="90" t="s">
        <v>37</v>
      </c>
      <c r="F1007" s="90"/>
      <c r="G1007" s="90"/>
      <c r="H1007" s="90" t="s">
        <v>38</v>
      </c>
      <c r="I1007" s="90"/>
      <c r="J1007" s="90"/>
      <c r="K1007" s="90" t="s">
        <v>39</v>
      </c>
      <c r="L1007" s="90"/>
      <c r="M1007" s="90"/>
    </row>
    <row r="1008" spans="1:13">
      <c r="B1008" s="16"/>
      <c r="E1008" s="45" t="s">
        <v>23</v>
      </c>
      <c r="F1008" s="45"/>
      <c r="G1008" s="6"/>
      <c r="H1008" s="6" t="s">
        <v>24</v>
      </c>
      <c r="I1008" s="6"/>
      <c r="J1008" s="6"/>
      <c r="K1008" s="45" t="s">
        <v>24</v>
      </c>
      <c r="L1008" s="45"/>
      <c r="M1008" s="6"/>
    </row>
    <row r="1009" spans="1:13" ht="24">
      <c r="A1009" s="84" t="s">
        <v>25</v>
      </c>
      <c r="B1009" s="15" t="s">
        <v>26</v>
      </c>
      <c r="C1009" s="15" t="s">
        <v>27</v>
      </c>
      <c r="D1009" s="7" t="s">
        <v>28</v>
      </c>
      <c r="E1009" s="46" t="s">
        <v>29</v>
      </c>
      <c r="F1009" s="47" t="s">
        <v>30</v>
      </c>
      <c r="G1009" s="15" t="s">
        <v>31</v>
      </c>
      <c r="H1009" s="15" t="s">
        <v>29</v>
      </c>
      <c r="I1009" s="8" t="s">
        <v>30</v>
      </c>
      <c r="J1009" s="15" t="s">
        <v>31</v>
      </c>
      <c r="K1009" s="46" t="s">
        <v>29</v>
      </c>
      <c r="L1009" s="47" t="s">
        <v>30</v>
      </c>
      <c r="M1009" s="15" t="s">
        <v>31</v>
      </c>
    </row>
    <row r="1010" spans="1:13">
      <c r="A1010" s="85">
        <v>1</v>
      </c>
      <c r="B1010" s="16" t="s">
        <v>43</v>
      </c>
      <c r="C1010" s="16" t="s">
        <v>50</v>
      </c>
      <c r="D1010" s="29">
        <v>40513</v>
      </c>
      <c r="E1010" s="44">
        <f>E1610</f>
        <v>0</v>
      </c>
      <c r="F1010" s="44">
        <f>F1610</f>
        <v>0</v>
      </c>
      <c r="G1010" s="13">
        <f t="shared" ref="G1010:G1022" si="169">IF(E1010=0,0,F1010*1000/E1010)</f>
        <v>0</v>
      </c>
      <c r="H1010" s="17">
        <f t="shared" ref="H1010:I1010" si="170">H1610</f>
        <v>0</v>
      </c>
      <c r="I1010" s="17">
        <f t="shared" si="170"/>
        <v>0</v>
      </c>
      <c r="J1010" s="13">
        <f t="shared" ref="J1010:J1022" si="171">IF(H1010=0,0,I1010*1000/H1010)</f>
        <v>0</v>
      </c>
      <c r="K1010" s="44">
        <f t="shared" ref="K1010:L1010" si="172">K1610</f>
        <v>1996</v>
      </c>
      <c r="L1010" s="44">
        <f t="shared" si="172"/>
        <v>189</v>
      </c>
      <c r="M1010" s="13">
        <f t="shared" ref="M1010:M1022" si="173">IF(K1010=0,0,L1010*1000/K1010)</f>
        <v>94.68937875751503</v>
      </c>
    </row>
    <row r="1011" spans="1:13">
      <c r="A1011" s="85">
        <v>2</v>
      </c>
      <c r="B1011" s="16" t="s">
        <v>43</v>
      </c>
      <c r="C1011" s="16" t="s">
        <v>50</v>
      </c>
      <c r="D1011" s="29">
        <v>40544</v>
      </c>
      <c r="E1011" s="44">
        <v>0</v>
      </c>
      <c r="F1011" s="44">
        <v>0</v>
      </c>
      <c r="G1011" s="13">
        <f t="shared" si="169"/>
        <v>0</v>
      </c>
      <c r="H1011" s="17">
        <v>0</v>
      </c>
      <c r="I1011" s="17">
        <v>0</v>
      </c>
      <c r="J1011" s="13">
        <f t="shared" si="171"/>
        <v>0</v>
      </c>
      <c r="K1011" s="44">
        <v>2404</v>
      </c>
      <c r="L1011" s="44">
        <v>216</v>
      </c>
      <c r="M1011" s="13">
        <f t="shared" si="173"/>
        <v>89.850249584026628</v>
      </c>
    </row>
    <row r="1012" spans="1:13">
      <c r="A1012" s="85">
        <v>3</v>
      </c>
      <c r="B1012" s="16" t="s">
        <v>43</v>
      </c>
      <c r="C1012" s="16" t="s">
        <v>50</v>
      </c>
      <c r="D1012" s="29">
        <v>40575</v>
      </c>
      <c r="E1012" s="44">
        <v>0</v>
      </c>
      <c r="F1012" s="44">
        <v>0</v>
      </c>
      <c r="G1012" s="13">
        <f t="shared" si="169"/>
        <v>0</v>
      </c>
      <c r="H1012" s="17">
        <v>0</v>
      </c>
      <c r="I1012" s="17">
        <v>0</v>
      </c>
      <c r="J1012" s="13">
        <f t="shared" si="171"/>
        <v>0</v>
      </c>
      <c r="K1012" s="44">
        <v>2404</v>
      </c>
      <c r="L1012" s="44">
        <v>217</v>
      </c>
      <c r="M1012" s="13">
        <f t="shared" si="173"/>
        <v>90.266222961730449</v>
      </c>
    </row>
    <row r="1013" spans="1:13">
      <c r="A1013" s="85">
        <v>4</v>
      </c>
      <c r="B1013" s="16" t="s">
        <v>43</v>
      </c>
      <c r="C1013" s="16" t="s">
        <v>50</v>
      </c>
      <c r="D1013" s="29">
        <v>40603</v>
      </c>
      <c r="E1013" s="44">
        <v>0</v>
      </c>
      <c r="F1013" s="44">
        <v>0</v>
      </c>
      <c r="G1013" s="13">
        <f t="shared" si="169"/>
        <v>0</v>
      </c>
      <c r="H1013" s="17">
        <v>0</v>
      </c>
      <c r="I1013" s="17">
        <v>0</v>
      </c>
      <c r="J1013" s="13">
        <f t="shared" si="171"/>
        <v>0</v>
      </c>
      <c r="K1013" s="44">
        <v>2404</v>
      </c>
      <c r="L1013" s="44">
        <v>219</v>
      </c>
      <c r="M1013" s="13">
        <f t="shared" si="173"/>
        <v>91.098169717138106</v>
      </c>
    </row>
    <row r="1014" spans="1:13">
      <c r="A1014" s="85">
        <v>5</v>
      </c>
      <c r="B1014" s="16" t="s">
        <v>43</v>
      </c>
      <c r="C1014" s="16" t="s">
        <v>50</v>
      </c>
      <c r="D1014" s="29">
        <v>40634</v>
      </c>
      <c r="E1014" s="44">
        <v>0</v>
      </c>
      <c r="F1014" s="44">
        <v>0</v>
      </c>
      <c r="G1014" s="13">
        <f t="shared" si="169"/>
        <v>0</v>
      </c>
      <c r="H1014" s="17">
        <v>0</v>
      </c>
      <c r="I1014" s="17">
        <v>0</v>
      </c>
      <c r="J1014" s="13">
        <f t="shared" si="171"/>
        <v>0</v>
      </c>
      <c r="K1014" s="44">
        <v>2404</v>
      </c>
      <c r="L1014" s="44">
        <v>221</v>
      </c>
      <c r="M1014" s="13">
        <f t="shared" si="173"/>
        <v>91.930116472545762</v>
      </c>
    </row>
    <row r="1015" spans="1:13">
      <c r="A1015" s="85">
        <v>6</v>
      </c>
      <c r="B1015" s="16" t="s">
        <v>43</v>
      </c>
      <c r="C1015" s="16" t="s">
        <v>50</v>
      </c>
      <c r="D1015" s="29">
        <v>40664</v>
      </c>
      <c r="E1015" s="44">
        <v>0</v>
      </c>
      <c r="F1015" s="44">
        <v>0</v>
      </c>
      <c r="G1015" s="13">
        <f t="shared" si="169"/>
        <v>0</v>
      </c>
      <c r="H1015" s="17">
        <v>0</v>
      </c>
      <c r="I1015" s="17">
        <v>0</v>
      </c>
      <c r="J1015" s="13">
        <f t="shared" si="171"/>
        <v>0</v>
      </c>
      <c r="K1015" s="44">
        <v>2404</v>
      </c>
      <c r="L1015" s="44">
        <v>223</v>
      </c>
      <c r="M1015" s="13">
        <f t="shared" si="173"/>
        <v>92.762063227953405</v>
      </c>
    </row>
    <row r="1016" spans="1:13">
      <c r="A1016" s="85">
        <v>7</v>
      </c>
      <c r="B1016" s="16" t="s">
        <v>43</v>
      </c>
      <c r="C1016" s="16" t="s">
        <v>50</v>
      </c>
      <c r="D1016" s="29">
        <v>40695</v>
      </c>
      <c r="E1016" s="44">
        <v>0</v>
      </c>
      <c r="F1016" s="44">
        <v>0</v>
      </c>
      <c r="G1016" s="13">
        <f t="shared" si="169"/>
        <v>0</v>
      </c>
      <c r="H1016" s="17">
        <v>0</v>
      </c>
      <c r="I1016" s="17">
        <v>0</v>
      </c>
      <c r="J1016" s="13">
        <f t="shared" si="171"/>
        <v>0</v>
      </c>
      <c r="K1016" s="44">
        <v>2404</v>
      </c>
      <c r="L1016" s="44">
        <v>224</v>
      </c>
      <c r="M1016" s="13">
        <f t="shared" si="173"/>
        <v>93.17803660565724</v>
      </c>
    </row>
    <row r="1017" spans="1:13">
      <c r="A1017" s="85">
        <v>8</v>
      </c>
      <c r="B1017" s="16" t="s">
        <v>43</v>
      </c>
      <c r="C1017" s="16" t="s">
        <v>50</v>
      </c>
      <c r="D1017" s="29">
        <v>40725</v>
      </c>
      <c r="E1017" s="44">
        <v>0</v>
      </c>
      <c r="F1017" s="44">
        <v>0</v>
      </c>
      <c r="G1017" s="13">
        <f t="shared" si="169"/>
        <v>0</v>
      </c>
      <c r="H1017" s="17">
        <v>0</v>
      </c>
      <c r="I1017" s="17">
        <v>0</v>
      </c>
      <c r="J1017" s="13">
        <f t="shared" si="171"/>
        <v>0</v>
      </c>
      <c r="K1017" s="44">
        <v>2404</v>
      </c>
      <c r="L1017" s="44">
        <v>225</v>
      </c>
      <c r="M1017" s="13">
        <f t="shared" si="173"/>
        <v>93.594009983361062</v>
      </c>
    </row>
    <row r="1018" spans="1:13">
      <c r="A1018" s="85">
        <v>9</v>
      </c>
      <c r="B1018" s="16" t="s">
        <v>43</v>
      </c>
      <c r="C1018" s="16" t="s">
        <v>50</v>
      </c>
      <c r="D1018" s="29">
        <v>40756</v>
      </c>
      <c r="E1018" s="44">
        <v>0</v>
      </c>
      <c r="F1018" s="44">
        <v>0</v>
      </c>
      <c r="G1018" s="13">
        <f t="shared" si="169"/>
        <v>0</v>
      </c>
      <c r="H1018" s="17">
        <v>0</v>
      </c>
      <c r="I1018" s="17">
        <v>0</v>
      </c>
      <c r="J1018" s="13">
        <f t="shared" si="171"/>
        <v>0</v>
      </c>
      <c r="K1018" s="44">
        <v>2404</v>
      </c>
      <c r="L1018" s="44">
        <v>226</v>
      </c>
      <c r="M1018" s="13">
        <f t="shared" si="173"/>
        <v>94.009983361064897</v>
      </c>
    </row>
    <row r="1019" spans="1:13">
      <c r="A1019" s="85">
        <v>10</v>
      </c>
      <c r="B1019" s="16" t="s">
        <v>43</v>
      </c>
      <c r="C1019" s="16" t="s">
        <v>50</v>
      </c>
      <c r="D1019" s="29">
        <v>40787</v>
      </c>
      <c r="E1019" s="44">
        <v>0</v>
      </c>
      <c r="F1019" s="44">
        <v>0</v>
      </c>
      <c r="G1019" s="13">
        <f t="shared" si="169"/>
        <v>0</v>
      </c>
      <c r="H1019" s="17">
        <v>0</v>
      </c>
      <c r="I1019" s="17">
        <v>0</v>
      </c>
      <c r="J1019" s="13">
        <f t="shared" si="171"/>
        <v>0</v>
      </c>
      <c r="K1019" s="44">
        <v>2404</v>
      </c>
      <c r="L1019" s="44">
        <v>227</v>
      </c>
      <c r="M1019" s="13">
        <f t="shared" si="173"/>
        <v>94.425956738768718</v>
      </c>
    </row>
    <row r="1020" spans="1:13">
      <c r="A1020" s="85">
        <v>11</v>
      </c>
      <c r="B1020" s="16" t="s">
        <v>43</v>
      </c>
      <c r="C1020" s="16" t="s">
        <v>50</v>
      </c>
      <c r="D1020" s="29">
        <v>40817</v>
      </c>
      <c r="E1020" s="44">
        <v>0</v>
      </c>
      <c r="F1020" s="44">
        <v>0</v>
      </c>
      <c r="G1020" s="13">
        <f t="shared" si="169"/>
        <v>0</v>
      </c>
      <c r="H1020" s="17">
        <v>0</v>
      </c>
      <c r="I1020" s="17">
        <v>0</v>
      </c>
      <c r="J1020" s="13">
        <f t="shared" si="171"/>
        <v>0</v>
      </c>
      <c r="K1020" s="44">
        <v>2404</v>
      </c>
      <c r="L1020" s="44">
        <v>227</v>
      </c>
      <c r="M1020" s="13">
        <f t="shared" si="173"/>
        <v>94.425956738768718</v>
      </c>
    </row>
    <row r="1021" spans="1:13">
      <c r="A1021" s="85">
        <v>12</v>
      </c>
      <c r="B1021" s="16" t="s">
        <v>43</v>
      </c>
      <c r="C1021" s="16" t="s">
        <v>50</v>
      </c>
      <c r="D1021" s="29">
        <v>40848</v>
      </c>
      <c r="E1021" s="44">
        <v>0</v>
      </c>
      <c r="F1021" s="44">
        <v>0</v>
      </c>
      <c r="G1021" s="13">
        <f t="shared" si="169"/>
        <v>0</v>
      </c>
      <c r="H1021" s="17">
        <v>0</v>
      </c>
      <c r="I1021" s="17">
        <v>0</v>
      </c>
      <c r="J1021" s="13">
        <f t="shared" si="171"/>
        <v>0</v>
      </c>
      <c r="K1021" s="44">
        <v>2404</v>
      </c>
      <c r="L1021" s="44">
        <v>228</v>
      </c>
      <c r="M1021" s="13">
        <f t="shared" si="173"/>
        <v>94.84193011647254</v>
      </c>
    </row>
    <row r="1022" spans="1:13">
      <c r="A1022" s="85">
        <v>13</v>
      </c>
      <c r="B1022" s="16" t="s">
        <v>43</v>
      </c>
      <c r="C1022" s="16" t="s">
        <v>50</v>
      </c>
      <c r="D1022" s="29">
        <v>40878</v>
      </c>
      <c r="E1022" s="44">
        <v>0</v>
      </c>
      <c r="F1022" s="44">
        <v>0</v>
      </c>
      <c r="G1022" s="13">
        <f t="shared" si="169"/>
        <v>0</v>
      </c>
      <c r="H1022" s="17">
        <v>0</v>
      </c>
      <c r="I1022" s="17">
        <v>0</v>
      </c>
      <c r="J1022" s="13">
        <f t="shared" si="171"/>
        <v>0</v>
      </c>
      <c r="K1022" s="44">
        <v>2404</v>
      </c>
      <c r="L1022" s="44">
        <v>228</v>
      </c>
      <c r="M1022" s="13">
        <f t="shared" si="173"/>
        <v>94.84193011647254</v>
      </c>
    </row>
    <row r="1024" spans="1:13">
      <c r="A1024" s="85">
        <v>14</v>
      </c>
      <c r="B1024" s="16" t="s">
        <v>44</v>
      </c>
      <c r="C1024" s="16"/>
      <c r="D1024" s="29"/>
      <c r="E1024" s="44"/>
      <c r="F1024" s="44"/>
      <c r="G1024" s="13"/>
      <c r="H1024" s="17"/>
      <c r="I1024" s="17"/>
      <c r="J1024" s="13"/>
      <c r="K1024" s="44">
        <f>ROUND(SUM(K1010:K1022),0)</f>
        <v>30844</v>
      </c>
      <c r="L1024" s="44">
        <f>ROUND(SUM(L1010:L1022),0)</f>
        <v>2870</v>
      </c>
      <c r="M1024" s="13"/>
    </row>
    <row r="1026" spans="1:13">
      <c r="A1026" s="85">
        <v>15</v>
      </c>
      <c r="B1026" s="16" t="s">
        <v>43</v>
      </c>
      <c r="C1026" s="16" t="s">
        <v>50</v>
      </c>
      <c r="D1026" s="29" t="s">
        <v>36</v>
      </c>
      <c r="K1026" s="49">
        <f>ROUND(AVERAGE(K1010:K1022),0)</f>
        <v>2373</v>
      </c>
      <c r="L1026" s="49">
        <f>ROUND(AVERAGE(L1010:L1022),0)</f>
        <v>221</v>
      </c>
      <c r="M1026" s="13">
        <f>ROUND(IF(K1026=0,0,L1026*1000/K1026),2)</f>
        <v>93.13</v>
      </c>
    </row>
    <row r="1039" spans="1:13">
      <c r="A1039" s="80" t="s">
        <v>32</v>
      </c>
      <c r="B1039" s="9"/>
      <c r="C1039" s="10"/>
      <c r="D1039" s="11"/>
      <c r="E1039" s="40"/>
      <c r="F1039" s="40"/>
      <c r="G1039" s="9"/>
      <c r="H1039" s="9"/>
      <c r="I1039" s="9"/>
      <c r="J1039" s="9"/>
      <c r="K1039" s="40"/>
      <c r="L1039" s="40"/>
      <c r="M1039" s="12" t="s">
        <v>33</v>
      </c>
    </row>
    <row r="1040" spans="1:13">
      <c r="A1040" s="79" t="s">
        <v>0</v>
      </c>
      <c r="B1040" s="14"/>
      <c r="C1040" s="15"/>
      <c r="D1040" s="7"/>
      <c r="E1040" s="39"/>
      <c r="F1040" s="39" t="s">
        <v>1</v>
      </c>
      <c r="G1040" s="14"/>
      <c r="H1040" s="14"/>
      <c r="I1040" s="14"/>
      <c r="J1040" s="14"/>
      <c r="K1040" s="39"/>
      <c r="L1040" s="39" t="s">
        <v>111</v>
      </c>
      <c r="M1040" s="14"/>
    </row>
    <row r="1041" spans="1:13">
      <c r="A1041" s="80" t="s">
        <v>2</v>
      </c>
      <c r="B1041" s="9"/>
      <c r="C1041" s="9"/>
      <c r="D1041" s="9"/>
      <c r="E1041" s="40"/>
      <c r="F1041" s="87" t="s">
        <v>3</v>
      </c>
      <c r="G1041" s="87"/>
      <c r="H1041" s="87"/>
      <c r="I1041" s="87"/>
      <c r="J1041" s="9" t="s">
        <v>4</v>
      </c>
      <c r="K1041" s="40"/>
      <c r="L1041" s="40"/>
      <c r="M1041" s="9"/>
    </row>
    <row r="1042" spans="1:13">
      <c r="A1042" s="81"/>
      <c r="B1042" s="1"/>
      <c r="C1042" s="1"/>
      <c r="D1042" s="1"/>
      <c r="E1042" s="41"/>
      <c r="F1042" s="88"/>
      <c r="G1042" s="88"/>
      <c r="H1042" s="88"/>
      <c r="I1042" s="88"/>
      <c r="J1042" s="14"/>
      <c r="K1042" s="41" t="s">
        <v>5</v>
      </c>
      <c r="L1042" s="41"/>
      <c r="M1042" s="1"/>
    </row>
    <row r="1043" spans="1:13">
      <c r="A1043" s="81" t="s">
        <v>54</v>
      </c>
      <c r="B1043" s="1"/>
      <c r="C1043" s="77"/>
      <c r="D1043" s="2"/>
      <c r="E1043" s="41"/>
      <c r="F1043" s="88"/>
      <c r="G1043" s="88"/>
      <c r="H1043" s="88"/>
      <c r="I1043" s="88"/>
      <c r="J1043" s="15" t="s">
        <v>40</v>
      </c>
      <c r="K1043" s="41" t="s">
        <v>6</v>
      </c>
      <c r="L1043" s="41"/>
      <c r="M1043" s="1"/>
    </row>
    <row r="1044" spans="1:13">
      <c r="A1044" s="81"/>
      <c r="B1044" s="1"/>
      <c r="C1044" s="77"/>
      <c r="D1044" s="2"/>
      <c r="E1044" s="41"/>
      <c r="F1044" s="88"/>
      <c r="G1044" s="88"/>
      <c r="H1044" s="88"/>
      <c r="I1044" s="88"/>
      <c r="J1044" s="15"/>
      <c r="K1044" s="41" t="s">
        <v>55</v>
      </c>
      <c r="L1044" s="41"/>
      <c r="M1044" s="1"/>
    </row>
    <row r="1045" spans="1:13">
      <c r="A1045" s="79" t="s">
        <v>53</v>
      </c>
      <c r="B1045" s="14"/>
      <c r="C1045" s="15"/>
      <c r="D1045" s="7"/>
      <c r="E1045" s="39"/>
      <c r="F1045" s="89"/>
      <c r="G1045" s="89"/>
      <c r="H1045" s="89"/>
      <c r="I1045" s="89"/>
      <c r="J1045" s="3" t="s">
        <v>158</v>
      </c>
      <c r="K1045" s="39"/>
      <c r="L1045" s="39"/>
      <c r="M1045" s="14"/>
    </row>
    <row r="1046" spans="1:13">
      <c r="A1046" s="80"/>
      <c r="B1046" s="9"/>
      <c r="C1046" s="10"/>
      <c r="D1046" s="11"/>
      <c r="E1046" s="40"/>
      <c r="F1046" s="42"/>
      <c r="G1046" s="4"/>
      <c r="H1046" s="4"/>
      <c r="I1046" s="4"/>
      <c r="J1046" s="9"/>
      <c r="K1046" s="40"/>
      <c r="L1046" s="40"/>
      <c r="M1046" s="9"/>
    </row>
    <row r="1047" spans="1:13">
      <c r="A1047" s="82" t="s">
        <v>7</v>
      </c>
      <c r="B1047" s="5" t="s">
        <v>8</v>
      </c>
      <c r="C1047" s="5" t="s">
        <v>9</v>
      </c>
      <c r="D1047" s="5" t="s">
        <v>10</v>
      </c>
      <c r="E1047" s="43" t="s">
        <v>11</v>
      </c>
      <c r="F1047" s="43" t="s">
        <v>12</v>
      </c>
      <c r="G1047" s="5" t="s">
        <v>13</v>
      </c>
      <c r="H1047" s="5" t="s">
        <v>14</v>
      </c>
      <c r="I1047" s="5" t="s">
        <v>15</v>
      </c>
      <c r="J1047" s="5" t="s">
        <v>16</v>
      </c>
      <c r="K1047" s="43" t="s">
        <v>17</v>
      </c>
      <c r="L1047" s="43" t="s">
        <v>18</v>
      </c>
      <c r="M1047" s="5" t="s">
        <v>19</v>
      </c>
    </row>
    <row r="1048" spans="1:13">
      <c r="B1048" s="77"/>
      <c r="D1048" s="17"/>
      <c r="E1048" s="44"/>
      <c r="F1048" s="44"/>
      <c r="G1048" s="16"/>
      <c r="H1048" s="16"/>
      <c r="I1048" s="16"/>
      <c r="J1048" s="16"/>
      <c r="K1048" s="44"/>
      <c r="L1048" s="44"/>
      <c r="M1048" s="16"/>
    </row>
    <row r="1049" spans="1:13">
      <c r="B1049" s="16"/>
      <c r="E1049" s="90" t="s">
        <v>20</v>
      </c>
      <c r="F1049" s="90"/>
      <c r="G1049" s="90"/>
      <c r="H1049" s="90" t="s">
        <v>21</v>
      </c>
      <c r="I1049" s="90"/>
      <c r="J1049" s="90"/>
      <c r="K1049" s="90" t="s">
        <v>22</v>
      </c>
      <c r="L1049" s="90"/>
      <c r="M1049" s="90"/>
    </row>
    <row r="1050" spans="1:13">
      <c r="B1050" s="16"/>
      <c r="E1050" s="45" t="s">
        <v>23</v>
      </c>
      <c r="F1050" s="45"/>
      <c r="G1050" s="6"/>
      <c r="H1050" s="6" t="s">
        <v>24</v>
      </c>
      <c r="I1050" s="6"/>
      <c r="J1050" s="6"/>
      <c r="K1050" s="45" t="s">
        <v>24</v>
      </c>
      <c r="L1050" s="45"/>
      <c r="M1050" s="6"/>
    </row>
    <row r="1051" spans="1:13" ht="24">
      <c r="A1051" s="84" t="s">
        <v>25</v>
      </c>
      <c r="B1051" s="15" t="s">
        <v>26</v>
      </c>
      <c r="C1051" s="15" t="s">
        <v>27</v>
      </c>
      <c r="D1051" s="7" t="s">
        <v>28</v>
      </c>
      <c r="E1051" s="46" t="s">
        <v>29</v>
      </c>
      <c r="F1051" s="47" t="s">
        <v>30</v>
      </c>
      <c r="G1051" s="15" t="s">
        <v>31</v>
      </c>
      <c r="H1051" s="15" t="s">
        <v>29</v>
      </c>
      <c r="I1051" s="8" t="s">
        <v>30</v>
      </c>
      <c r="J1051" s="15" t="s">
        <v>31</v>
      </c>
      <c r="K1051" s="46" t="s">
        <v>29</v>
      </c>
      <c r="L1051" s="47" t="s">
        <v>30</v>
      </c>
      <c r="M1051" s="15" t="s">
        <v>31</v>
      </c>
    </row>
    <row r="1052" spans="1:13">
      <c r="A1052" s="85">
        <v>1</v>
      </c>
      <c r="B1052" s="16" t="s">
        <v>48</v>
      </c>
      <c r="C1052" s="16" t="s">
        <v>50</v>
      </c>
      <c r="D1052" s="29">
        <v>40513</v>
      </c>
      <c r="E1052" s="44">
        <f>E1652</f>
        <v>1218</v>
      </c>
      <c r="F1052" s="44">
        <f>F1652</f>
        <v>115</v>
      </c>
      <c r="G1052" s="13">
        <f t="shared" ref="G1052:G1064" si="174">IF(E1052=0,0,F1052*1000/E1052)</f>
        <v>94.41707717569787</v>
      </c>
      <c r="H1052" s="17">
        <f t="shared" ref="H1052:I1052" si="175">H1652</f>
        <v>269</v>
      </c>
      <c r="I1052" s="17">
        <f t="shared" si="175"/>
        <v>30</v>
      </c>
      <c r="J1052" s="13">
        <f t="shared" ref="J1052:J1064" si="176">IF(H1052=0,0,I1052*1000/H1052)</f>
        <v>111.52416356877323</v>
      </c>
      <c r="K1052" s="44">
        <f t="shared" ref="K1052:L1052" si="177">K1652</f>
        <v>735</v>
      </c>
      <c r="L1052" s="44">
        <f t="shared" si="177"/>
        <v>73</v>
      </c>
      <c r="M1052" s="13">
        <f t="shared" ref="M1052:M1064" si="178">IF(K1052=0,0,L1052*1000/K1052)</f>
        <v>99.319727891156461</v>
      </c>
    </row>
    <row r="1053" spans="1:13">
      <c r="A1053" s="85">
        <v>2</v>
      </c>
      <c r="B1053" s="16" t="s">
        <v>48</v>
      </c>
      <c r="C1053" s="16" t="s">
        <v>50</v>
      </c>
      <c r="D1053" s="29">
        <v>40544</v>
      </c>
      <c r="E1053" s="53">
        <v>1003</v>
      </c>
      <c r="F1053" s="53">
        <v>100</v>
      </c>
      <c r="G1053" s="13">
        <f t="shared" si="174"/>
        <v>99.700897308075767</v>
      </c>
      <c r="H1053" s="17">
        <v>0</v>
      </c>
      <c r="I1053" s="17">
        <v>0</v>
      </c>
      <c r="J1053" s="13">
        <f t="shared" si="176"/>
        <v>0</v>
      </c>
      <c r="K1053" s="44">
        <v>29</v>
      </c>
      <c r="L1053" s="44">
        <v>3</v>
      </c>
      <c r="M1053" s="13">
        <f t="shared" si="178"/>
        <v>103.44827586206897</v>
      </c>
    </row>
    <row r="1054" spans="1:13">
      <c r="A1054" s="85">
        <v>3</v>
      </c>
      <c r="B1054" s="16" t="s">
        <v>48</v>
      </c>
      <c r="C1054" s="16" t="s">
        <v>50</v>
      </c>
      <c r="D1054" s="29">
        <v>40575</v>
      </c>
      <c r="E1054" s="44">
        <f t="shared" ref="E1054:E1064" si="179">K1095</f>
        <v>974</v>
      </c>
      <c r="F1054" s="44">
        <f t="shared" ref="F1054:F1064" si="180">L1095</f>
        <v>97</v>
      </c>
      <c r="G1054" s="13">
        <f t="shared" si="174"/>
        <v>99.589322381930188</v>
      </c>
      <c r="H1054" s="17">
        <v>0</v>
      </c>
      <c r="I1054" s="17">
        <v>0</v>
      </c>
      <c r="J1054" s="13">
        <f t="shared" si="176"/>
        <v>0</v>
      </c>
      <c r="K1054" s="44">
        <v>29</v>
      </c>
      <c r="L1054" s="44">
        <v>3</v>
      </c>
      <c r="M1054" s="13">
        <f t="shared" si="178"/>
        <v>103.44827586206897</v>
      </c>
    </row>
    <row r="1055" spans="1:13">
      <c r="A1055" s="85">
        <v>4</v>
      </c>
      <c r="B1055" s="16" t="s">
        <v>48</v>
      </c>
      <c r="C1055" s="16" t="s">
        <v>50</v>
      </c>
      <c r="D1055" s="29">
        <v>40603</v>
      </c>
      <c r="E1055" s="44">
        <f t="shared" si="179"/>
        <v>945</v>
      </c>
      <c r="F1055" s="44">
        <f t="shared" si="180"/>
        <v>94</v>
      </c>
      <c r="G1055" s="13">
        <f t="shared" si="174"/>
        <v>99.470899470899468</v>
      </c>
      <c r="H1055" s="17">
        <v>0</v>
      </c>
      <c r="I1055" s="17">
        <v>0</v>
      </c>
      <c r="J1055" s="13">
        <f t="shared" si="176"/>
        <v>0</v>
      </c>
      <c r="K1055" s="44">
        <v>29</v>
      </c>
      <c r="L1055" s="44">
        <v>3</v>
      </c>
      <c r="M1055" s="13">
        <f t="shared" si="178"/>
        <v>103.44827586206897</v>
      </c>
    </row>
    <row r="1056" spans="1:13">
      <c r="A1056" s="85">
        <v>5</v>
      </c>
      <c r="B1056" s="16" t="s">
        <v>48</v>
      </c>
      <c r="C1056" s="16" t="s">
        <v>50</v>
      </c>
      <c r="D1056" s="29">
        <v>40634</v>
      </c>
      <c r="E1056" s="44">
        <f t="shared" si="179"/>
        <v>916</v>
      </c>
      <c r="F1056" s="44">
        <f t="shared" si="180"/>
        <v>91</v>
      </c>
      <c r="G1056" s="13">
        <f t="shared" si="174"/>
        <v>99.344978165938869</v>
      </c>
      <c r="H1056" s="17">
        <v>0</v>
      </c>
      <c r="I1056" s="17">
        <v>0</v>
      </c>
      <c r="J1056" s="13">
        <f t="shared" si="176"/>
        <v>0</v>
      </c>
      <c r="K1056" s="44">
        <v>29</v>
      </c>
      <c r="L1056" s="44">
        <v>3</v>
      </c>
      <c r="M1056" s="13">
        <f t="shared" si="178"/>
        <v>103.44827586206897</v>
      </c>
    </row>
    <row r="1057" spans="1:13">
      <c r="A1057" s="85">
        <v>6</v>
      </c>
      <c r="B1057" s="16" t="s">
        <v>48</v>
      </c>
      <c r="C1057" s="16" t="s">
        <v>50</v>
      </c>
      <c r="D1057" s="29">
        <v>40664</v>
      </c>
      <c r="E1057" s="44">
        <f t="shared" si="179"/>
        <v>887</v>
      </c>
      <c r="F1057" s="44">
        <f t="shared" si="180"/>
        <v>88</v>
      </c>
      <c r="G1057" s="13">
        <f t="shared" si="174"/>
        <v>99.210822998872601</v>
      </c>
      <c r="H1057" s="17">
        <v>0</v>
      </c>
      <c r="I1057" s="17">
        <v>0</v>
      </c>
      <c r="J1057" s="13">
        <f t="shared" si="176"/>
        <v>0</v>
      </c>
      <c r="K1057" s="44">
        <v>29</v>
      </c>
      <c r="L1057" s="44">
        <v>3</v>
      </c>
      <c r="M1057" s="13">
        <f t="shared" si="178"/>
        <v>103.44827586206897</v>
      </c>
    </row>
    <row r="1058" spans="1:13">
      <c r="A1058" s="85">
        <v>7</v>
      </c>
      <c r="B1058" s="16" t="s">
        <v>48</v>
      </c>
      <c r="C1058" s="16" t="s">
        <v>50</v>
      </c>
      <c r="D1058" s="29">
        <v>40695</v>
      </c>
      <c r="E1058" s="44">
        <f t="shared" si="179"/>
        <v>858</v>
      </c>
      <c r="F1058" s="44">
        <f t="shared" si="180"/>
        <v>85</v>
      </c>
      <c r="G1058" s="13">
        <f t="shared" si="174"/>
        <v>99.067599067599062</v>
      </c>
      <c r="H1058" s="17">
        <v>16</v>
      </c>
      <c r="I1058" s="17">
        <v>2</v>
      </c>
      <c r="J1058" s="13">
        <f t="shared" si="176"/>
        <v>125</v>
      </c>
      <c r="K1058" s="44">
        <v>29</v>
      </c>
      <c r="L1058" s="44">
        <v>3</v>
      </c>
      <c r="M1058" s="13">
        <f t="shared" si="178"/>
        <v>103.44827586206897</v>
      </c>
    </row>
    <row r="1059" spans="1:13">
      <c r="A1059" s="85">
        <v>8</v>
      </c>
      <c r="B1059" s="16" t="s">
        <v>48</v>
      </c>
      <c r="C1059" s="16" t="s">
        <v>50</v>
      </c>
      <c r="D1059" s="29">
        <v>40725</v>
      </c>
      <c r="E1059" s="44">
        <f t="shared" si="179"/>
        <v>845</v>
      </c>
      <c r="F1059" s="44">
        <f t="shared" si="180"/>
        <v>84</v>
      </c>
      <c r="G1059" s="13">
        <f t="shared" si="174"/>
        <v>99.408284023668642</v>
      </c>
      <c r="H1059" s="17">
        <v>29</v>
      </c>
      <c r="I1059" s="17">
        <v>3</v>
      </c>
      <c r="J1059" s="13">
        <f t="shared" si="176"/>
        <v>103.44827586206897</v>
      </c>
      <c r="K1059" s="44">
        <v>29</v>
      </c>
      <c r="L1059" s="44">
        <v>3</v>
      </c>
      <c r="M1059" s="13">
        <f t="shared" si="178"/>
        <v>103.44827586206897</v>
      </c>
    </row>
    <row r="1060" spans="1:13">
      <c r="A1060" s="85">
        <v>9</v>
      </c>
      <c r="B1060" s="16" t="s">
        <v>48</v>
      </c>
      <c r="C1060" s="16" t="s">
        <v>50</v>
      </c>
      <c r="D1060" s="29">
        <v>40756</v>
      </c>
      <c r="E1060" s="44">
        <f t="shared" si="179"/>
        <v>845</v>
      </c>
      <c r="F1060" s="44">
        <f t="shared" si="180"/>
        <v>84</v>
      </c>
      <c r="G1060" s="13">
        <f t="shared" si="174"/>
        <v>99.408284023668642</v>
      </c>
      <c r="H1060" s="17">
        <v>29</v>
      </c>
      <c r="I1060" s="17">
        <v>3</v>
      </c>
      <c r="J1060" s="13">
        <f t="shared" si="176"/>
        <v>103.44827586206897</v>
      </c>
      <c r="K1060" s="44">
        <v>29</v>
      </c>
      <c r="L1060" s="44">
        <v>3</v>
      </c>
      <c r="M1060" s="13">
        <f t="shared" si="178"/>
        <v>103.44827586206897</v>
      </c>
    </row>
    <row r="1061" spans="1:13">
      <c r="A1061" s="85">
        <v>10</v>
      </c>
      <c r="B1061" s="16" t="s">
        <v>48</v>
      </c>
      <c r="C1061" s="16" t="s">
        <v>50</v>
      </c>
      <c r="D1061" s="29">
        <v>40787</v>
      </c>
      <c r="E1061" s="44">
        <f t="shared" si="179"/>
        <v>845</v>
      </c>
      <c r="F1061" s="44">
        <f t="shared" si="180"/>
        <v>84</v>
      </c>
      <c r="G1061" s="13">
        <f t="shared" si="174"/>
        <v>99.408284023668642</v>
      </c>
      <c r="H1061" s="17">
        <v>29</v>
      </c>
      <c r="I1061" s="17">
        <v>3</v>
      </c>
      <c r="J1061" s="13">
        <f t="shared" si="176"/>
        <v>103.44827586206897</v>
      </c>
      <c r="K1061" s="44">
        <v>29</v>
      </c>
      <c r="L1061" s="44">
        <v>3</v>
      </c>
      <c r="M1061" s="13">
        <f t="shared" si="178"/>
        <v>103.44827586206897</v>
      </c>
    </row>
    <row r="1062" spans="1:13">
      <c r="A1062" s="85">
        <v>11</v>
      </c>
      <c r="B1062" s="16" t="s">
        <v>48</v>
      </c>
      <c r="C1062" s="16" t="s">
        <v>50</v>
      </c>
      <c r="D1062" s="29">
        <v>40817</v>
      </c>
      <c r="E1062" s="44">
        <f t="shared" si="179"/>
        <v>845</v>
      </c>
      <c r="F1062" s="44">
        <f t="shared" si="180"/>
        <v>84</v>
      </c>
      <c r="G1062" s="13">
        <f t="shared" si="174"/>
        <v>99.408284023668642</v>
      </c>
      <c r="H1062" s="17">
        <v>29</v>
      </c>
      <c r="I1062" s="17">
        <v>3</v>
      </c>
      <c r="J1062" s="13">
        <f t="shared" si="176"/>
        <v>103.44827586206897</v>
      </c>
      <c r="K1062" s="44">
        <v>29</v>
      </c>
      <c r="L1062" s="44">
        <v>3</v>
      </c>
      <c r="M1062" s="13">
        <f t="shared" si="178"/>
        <v>103.44827586206897</v>
      </c>
    </row>
    <row r="1063" spans="1:13">
      <c r="A1063" s="85">
        <v>12</v>
      </c>
      <c r="B1063" s="16" t="s">
        <v>48</v>
      </c>
      <c r="C1063" s="16" t="s">
        <v>50</v>
      </c>
      <c r="D1063" s="29">
        <v>40848</v>
      </c>
      <c r="E1063" s="44">
        <f t="shared" si="179"/>
        <v>845</v>
      </c>
      <c r="F1063" s="44">
        <f t="shared" si="180"/>
        <v>84</v>
      </c>
      <c r="G1063" s="13">
        <f t="shared" si="174"/>
        <v>99.408284023668642</v>
      </c>
      <c r="H1063" s="17">
        <v>29</v>
      </c>
      <c r="I1063" s="17">
        <v>3</v>
      </c>
      <c r="J1063" s="13">
        <f t="shared" si="176"/>
        <v>103.44827586206897</v>
      </c>
      <c r="K1063" s="44">
        <v>29</v>
      </c>
      <c r="L1063" s="44">
        <v>3</v>
      </c>
      <c r="M1063" s="13">
        <f t="shared" si="178"/>
        <v>103.44827586206897</v>
      </c>
    </row>
    <row r="1064" spans="1:13">
      <c r="A1064" s="85">
        <v>13</v>
      </c>
      <c r="B1064" s="16" t="s">
        <v>48</v>
      </c>
      <c r="C1064" s="16" t="s">
        <v>50</v>
      </c>
      <c r="D1064" s="29">
        <v>40878</v>
      </c>
      <c r="E1064" s="44">
        <f t="shared" si="179"/>
        <v>845</v>
      </c>
      <c r="F1064" s="44">
        <f t="shared" si="180"/>
        <v>84</v>
      </c>
      <c r="G1064" s="13">
        <f t="shared" si="174"/>
        <v>99.408284023668642</v>
      </c>
      <c r="H1064" s="17">
        <v>29</v>
      </c>
      <c r="I1064" s="17">
        <v>4</v>
      </c>
      <c r="J1064" s="13">
        <f t="shared" si="176"/>
        <v>137.93103448275863</v>
      </c>
      <c r="K1064" s="44">
        <v>29</v>
      </c>
      <c r="L1064" s="44">
        <v>3</v>
      </c>
      <c r="M1064" s="13">
        <f t="shared" si="178"/>
        <v>103.44827586206897</v>
      </c>
    </row>
    <row r="1065" spans="1:13">
      <c r="B1065" s="16"/>
      <c r="C1065" s="16"/>
      <c r="D1065" s="29"/>
    </row>
    <row r="1081" spans="1:13">
      <c r="A1081" s="80" t="s">
        <v>32</v>
      </c>
      <c r="B1081" s="9"/>
      <c r="C1081" s="10"/>
      <c r="D1081" s="11"/>
      <c r="E1081" s="40"/>
      <c r="F1081" s="40"/>
      <c r="G1081" s="9"/>
      <c r="H1081" s="9"/>
      <c r="I1081" s="9"/>
      <c r="J1081" s="9"/>
      <c r="K1081" s="40"/>
      <c r="L1081" s="40"/>
      <c r="M1081" s="12" t="s">
        <v>33</v>
      </c>
    </row>
    <row r="1082" spans="1:13">
      <c r="A1082" s="79" t="s">
        <v>0</v>
      </c>
      <c r="B1082" s="14"/>
      <c r="C1082" s="15"/>
      <c r="D1082" s="7"/>
      <c r="E1082" s="39"/>
      <c r="F1082" s="39" t="s">
        <v>1</v>
      </c>
      <c r="G1082" s="14"/>
      <c r="H1082" s="14"/>
      <c r="I1082" s="14"/>
      <c r="J1082" s="14"/>
      <c r="K1082" s="39"/>
      <c r="L1082" s="39" t="s">
        <v>112</v>
      </c>
      <c r="M1082" s="14"/>
    </row>
    <row r="1083" spans="1:13">
      <c r="A1083" s="80" t="s">
        <v>2</v>
      </c>
      <c r="B1083" s="9"/>
      <c r="C1083" s="9"/>
      <c r="D1083" s="9"/>
      <c r="E1083" s="40"/>
      <c r="F1083" s="87" t="s">
        <v>3</v>
      </c>
      <c r="G1083" s="87"/>
      <c r="H1083" s="87"/>
      <c r="I1083" s="87"/>
      <c r="J1083" s="9" t="s">
        <v>4</v>
      </c>
      <c r="K1083" s="40"/>
      <c r="L1083" s="40"/>
      <c r="M1083" s="9"/>
    </row>
    <row r="1084" spans="1:13">
      <c r="A1084" s="81"/>
      <c r="B1084" s="1"/>
      <c r="C1084" s="1"/>
      <c r="D1084" s="1"/>
      <c r="E1084" s="41"/>
      <c r="F1084" s="88"/>
      <c r="G1084" s="88"/>
      <c r="H1084" s="88"/>
      <c r="I1084" s="88"/>
      <c r="J1084" s="14"/>
      <c r="K1084" s="41" t="s">
        <v>5</v>
      </c>
      <c r="L1084" s="41"/>
      <c r="M1084" s="1"/>
    </row>
    <row r="1085" spans="1:13">
      <c r="A1085" s="81" t="s">
        <v>54</v>
      </c>
      <c r="B1085" s="1"/>
      <c r="C1085" s="77"/>
      <c r="D1085" s="2"/>
      <c r="E1085" s="41"/>
      <c r="F1085" s="88"/>
      <c r="G1085" s="88"/>
      <c r="H1085" s="88"/>
      <c r="I1085" s="88"/>
      <c r="J1085" s="15" t="s">
        <v>40</v>
      </c>
      <c r="K1085" s="41" t="s">
        <v>6</v>
      </c>
      <c r="L1085" s="41"/>
      <c r="M1085" s="1"/>
    </row>
    <row r="1086" spans="1:13">
      <c r="A1086" s="81"/>
      <c r="B1086" s="1"/>
      <c r="C1086" s="77"/>
      <c r="D1086" s="2"/>
      <c r="E1086" s="41"/>
      <c r="F1086" s="88"/>
      <c r="G1086" s="88"/>
      <c r="H1086" s="88"/>
      <c r="I1086" s="88"/>
      <c r="J1086" s="15"/>
      <c r="K1086" s="41" t="s">
        <v>55</v>
      </c>
      <c r="L1086" s="41"/>
      <c r="M1086" s="1"/>
    </row>
    <row r="1087" spans="1:13">
      <c r="A1087" s="79" t="s">
        <v>53</v>
      </c>
      <c r="B1087" s="14"/>
      <c r="C1087" s="15"/>
      <c r="D1087" s="7"/>
      <c r="E1087" s="39"/>
      <c r="F1087" s="89"/>
      <c r="G1087" s="89"/>
      <c r="H1087" s="89"/>
      <c r="I1087" s="89"/>
      <c r="J1087" s="3" t="s">
        <v>158</v>
      </c>
      <c r="K1087" s="39"/>
      <c r="L1087" s="39"/>
      <c r="M1087" s="14"/>
    </row>
    <row r="1088" spans="1:13">
      <c r="A1088" s="80"/>
      <c r="B1088" s="9"/>
      <c r="C1088" s="10"/>
      <c r="D1088" s="11"/>
      <c r="E1088" s="40"/>
      <c r="F1088" s="42"/>
      <c r="G1088" s="4"/>
      <c r="H1088" s="4"/>
      <c r="I1088" s="4"/>
      <c r="J1088" s="9"/>
      <c r="K1088" s="40"/>
      <c r="L1088" s="40"/>
      <c r="M1088" s="9"/>
    </row>
    <row r="1089" spans="1:13">
      <c r="A1089" s="82" t="s">
        <v>7</v>
      </c>
      <c r="B1089" s="5" t="s">
        <v>8</v>
      </c>
      <c r="C1089" s="5" t="s">
        <v>9</v>
      </c>
      <c r="D1089" s="5" t="s">
        <v>10</v>
      </c>
      <c r="E1089" s="43" t="s">
        <v>11</v>
      </c>
      <c r="F1089" s="43" t="s">
        <v>12</v>
      </c>
      <c r="G1089" s="5" t="s">
        <v>13</v>
      </c>
      <c r="H1089" s="5" t="s">
        <v>14</v>
      </c>
      <c r="I1089" s="5" t="s">
        <v>15</v>
      </c>
      <c r="J1089" s="5" t="s">
        <v>16</v>
      </c>
      <c r="K1089" s="43" t="s">
        <v>17</v>
      </c>
      <c r="L1089" s="43" t="s">
        <v>18</v>
      </c>
      <c r="M1089" s="5" t="s">
        <v>19</v>
      </c>
    </row>
    <row r="1090" spans="1:13">
      <c r="B1090" s="77"/>
      <c r="D1090" s="17"/>
      <c r="E1090" s="44"/>
      <c r="F1090" s="44"/>
      <c r="G1090" s="16"/>
      <c r="H1090" s="16"/>
      <c r="I1090" s="16"/>
      <c r="J1090" s="16"/>
      <c r="K1090" s="44"/>
      <c r="L1090" s="44"/>
      <c r="M1090" s="16"/>
    </row>
    <row r="1091" spans="1:13">
      <c r="B1091" s="16"/>
      <c r="E1091" s="90" t="s">
        <v>37</v>
      </c>
      <c r="F1091" s="90"/>
      <c r="G1091" s="90"/>
      <c r="H1091" s="90" t="s">
        <v>38</v>
      </c>
      <c r="I1091" s="90"/>
      <c r="J1091" s="90"/>
      <c r="K1091" s="90" t="s">
        <v>39</v>
      </c>
      <c r="L1091" s="90"/>
      <c r="M1091" s="90"/>
    </row>
    <row r="1092" spans="1:13">
      <c r="B1092" s="16"/>
      <c r="E1092" s="45" t="s">
        <v>23</v>
      </c>
      <c r="F1092" s="45"/>
      <c r="G1092" s="6"/>
      <c r="H1092" s="6" t="s">
        <v>24</v>
      </c>
      <c r="I1092" s="6"/>
      <c r="J1092" s="6"/>
      <c r="K1092" s="45" t="s">
        <v>24</v>
      </c>
      <c r="L1092" s="45"/>
      <c r="M1092" s="6"/>
    </row>
    <row r="1093" spans="1:13" ht="24">
      <c r="A1093" s="84" t="s">
        <v>25</v>
      </c>
      <c r="B1093" s="15" t="s">
        <v>26</v>
      </c>
      <c r="C1093" s="15" t="s">
        <v>27</v>
      </c>
      <c r="D1093" s="7" t="s">
        <v>28</v>
      </c>
      <c r="E1093" s="46" t="s">
        <v>29</v>
      </c>
      <c r="F1093" s="47" t="s">
        <v>30</v>
      </c>
      <c r="G1093" s="15" t="s">
        <v>31</v>
      </c>
      <c r="H1093" s="15" t="s">
        <v>29</v>
      </c>
      <c r="I1093" s="8" t="s">
        <v>30</v>
      </c>
      <c r="J1093" s="15" t="s">
        <v>31</v>
      </c>
      <c r="K1093" s="46" t="s">
        <v>29</v>
      </c>
      <c r="L1093" s="47" t="s">
        <v>30</v>
      </c>
      <c r="M1093" s="15" t="s">
        <v>31</v>
      </c>
    </row>
    <row r="1094" spans="1:13">
      <c r="A1094" s="85">
        <v>1</v>
      </c>
      <c r="B1094" s="16" t="s">
        <v>48</v>
      </c>
      <c r="C1094" s="16" t="s">
        <v>50</v>
      </c>
      <c r="D1094" s="29">
        <v>40513</v>
      </c>
      <c r="E1094" s="44">
        <f t="shared" ref="E1094:F1094" si="181">E1694</f>
        <v>-4</v>
      </c>
      <c r="F1094" s="44">
        <f t="shared" si="181"/>
        <v>0</v>
      </c>
      <c r="G1094" s="13">
        <f t="shared" ref="G1094:G1106" si="182">IF(E1094=0,0,F1094*1000/E1094)</f>
        <v>0</v>
      </c>
      <c r="H1094" s="17">
        <f t="shared" ref="H1094:I1094" si="183">H1694</f>
        <v>492</v>
      </c>
      <c r="I1094" s="17">
        <f t="shared" si="183"/>
        <v>49</v>
      </c>
      <c r="J1094" s="13">
        <f t="shared" ref="J1094:J1106" si="184">IF(H1094=0,0,I1094*1000/H1094)</f>
        <v>99.59349593495935</v>
      </c>
      <c r="K1094" s="44">
        <f t="shared" ref="K1094:L1094" si="185">K1694</f>
        <v>1248</v>
      </c>
      <c r="L1094" s="44">
        <f t="shared" si="185"/>
        <v>121</v>
      </c>
      <c r="M1094" s="13">
        <f t="shared" ref="M1094:M1106" si="186">IF(K1094=0,0,L1094*1000/K1094)</f>
        <v>96.955128205128204</v>
      </c>
    </row>
    <row r="1095" spans="1:13">
      <c r="A1095" s="85">
        <v>2</v>
      </c>
      <c r="B1095" s="16" t="s">
        <v>48</v>
      </c>
      <c r="C1095" s="16" t="s">
        <v>50</v>
      </c>
      <c r="D1095" s="29">
        <v>40544</v>
      </c>
      <c r="E1095" s="44">
        <v>0</v>
      </c>
      <c r="F1095" s="44">
        <v>0</v>
      </c>
      <c r="G1095" s="13">
        <f t="shared" si="182"/>
        <v>0</v>
      </c>
      <c r="H1095" s="17">
        <v>0</v>
      </c>
      <c r="I1095" s="17">
        <v>0</v>
      </c>
      <c r="J1095" s="13">
        <f t="shared" si="184"/>
        <v>0</v>
      </c>
      <c r="K1095" s="44">
        <v>974</v>
      </c>
      <c r="L1095" s="44">
        <v>97</v>
      </c>
      <c r="M1095" s="13">
        <f t="shared" si="186"/>
        <v>99.589322381930188</v>
      </c>
    </row>
    <row r="1096" spans="1:13">
      <c r="A1096" s="85">
        <v>3</v>
      </c>
      <c r="B1096" s="16" t="s">
        <v>48</v>
      </c>
      <c r="C1096" s="16" t="s">
        <v>50</v>
      </c>
      <c r="D1096" s="29">
        <v>40575</v>
      </c>
      <c r="E1096" s="44">
        <v>0</v>
      </c>
      <c r="F1096" s="44">
        <v>0</v>
      </c>
      <c r="G1096" s="13">
        <f t="shared" si="182"/>
        <v>0</v>
      </c>
      <c r="H1096" s="17">
        <v>0</v>
      </c>
      <c r="I1096" s="17">
        <v>0</v>
      </c>
      <c r="J1096" s="13">
        <f t="shared" si="184"/>
        <v>0</v>
      </c>
      <c r="K1096" s="44">
        <v>945</v>
      </c>
      <c r="L1096" s="44">
        <v>94</v>
      </c>
      <c r="M1096" s="13">
        <f t="shared" si="186"/>
        <v>99.470899470899468</v>
      </c>
    </row>
    <row r="1097" spans="1:13">
      <c r="A1097" s="85">
        <v>4</v>
      </c>
      <c r="B1097" s="16" t="s">
        <v>48</v>
      </c>
      <c r="C1097" s="16" t="s">
        <v>50</v>
      </c>
      <c r="D1097" s="29">
        <v>40603</v>
      </c>
      <c r="E1097" s="44">
        <v>0</v>
      </c>
      <c r="F1097" s="44">
        <v>0</v>
      </c>
      <c r="G1097" s="13">
        <f t="shared" si="182"/>
        <v>0</v>
      </c>
      <c r="H1097" s="17">
        <v>0</v>
      </c>
      <c r="I1097" s="17">
        <v>0</v>
      </c>
      <c r="J1097" s="13">
        <f t="shared" si="184"/>
        <v>0</v>
      </c>
      <c r="K1097" s="44">
        <v>916</v>
      </c>
      <c r="L1097" s="44">
        <v>91</v>
      </c>
      <c r="M1097" s="13">
        <f t="shared" si="186"/>
        <v>99.344978165938869</v>
      </c>
    </row>
    <row r="1098" spans="1:13">
      <c r="A1098" s="85">
        <v>5</v>
      </c>
      <c r="B1098" s="16" t="s">
        <v>48</v>
      </c>
      <c r="C1098" s="16" t="s">
        <v>50</v>
      </c>
      <c r="D1098" s="29">
        <v>40634</v>
      </c>
      <c r="E1098" s="44">
        <v>0</v>
      </c>
      <c r="F1098" s="44">
        <v>0</v>
      </c>
      <c r="G1098" s="13">
        <f t="shared" si="182"/>
        <v>0</v>
      </c>
      <c r="H1098" s="17">
        <v>0</v>
      </c>
      <c r="I1098" s="17">
        <v>0</v>
      </c>
      <c r="J1098" s="13">
        <f t="shared" si="184"/>
        <v>0</v>
      </c>
      <c r="K1098" s="44">
        <v>887</v>
      </c>
      <c r="L1098" s="44">
        <v>88</v>
      </c>
      <c r="M1098" s="13">
        <f t="shared" si="186"/>
        <v>99.210822998872601</v>
      </c>
    </row>
    <row r="1099" spans="1:13">
      <c r="A1099" s="85">
        <v>6</v>
      </c>
      <c r="B1099" s="16" t="s">
        <v>48</v>
      </c>
      <c r="C1099" s="16" t="s">
        <v>50</v>
      </c>
      <c r="D1099" s="29">
        <v>40664</v>
      </c>
      <c r="E1099" s="44">
        <v>0</v>
      </c>
      <c r="F1099" s="44">
        <v>0</v>
      </c>
      <c r="G1099" s="13">
        <f t="shared" si="182"/>
        <v>0</v>
      </c>
      <c r="H1099" s="17">
        <v>0</v>
      </c>
      <c r="I1099" s="17">
        <v>0</v>
      </c>
      <c r="J1099" s="13">
        <f t="shared" si="184"/>
        <v>0</v>
      </c>
      <c r="K1099" s="44">
        <v>858</v>
      </c>
      <c r="L1099" s="44">
        <v>85</v>
      </c>
      <c r="M1099" s="13">
        <f t="shared" si="186"/>
        <v>99.067599067599062</v>
      </c>
    </row>
    <row r="1100" spans="1:13">
      <c r="A1100" s="85">
        <v>7</v>
      </c>
      <c r="B1100" s="16" t="s">
        <v>48</v>
      </c>
      <c r="C1100" s="16" t="s">
        <v>50</v>
      </c>
      <c r="D1100" s="29">
        <v>40695</v>
      </c>
      <c r="E1100" s="44">
        <v>0</v>
      </c>
      <c r="F1100" s="44">
        <v>0</v>
      </c>
      <c r="G1100" s="13">
        <f t="shared" si="182"/>
        <v>0</v>
      </c>
      <c r="H1100" s="17">
        <v>0</v>
      </c>
      <c r="I1100" s="17">
        <v>0</v>
      </c>
      <c r="J1100" s="13">
        <f t="shared" si="184"/>
        <v>0</v>
      </c>
      <c r="K1100" s="44">
        <v>845</v>
      </c>
      <c r="L1100" s="44">
        <v>84</v>
      </c>
      <c r="M1100" s="13">
        <f t="shared" si="186"/>
        <v>99.408284023668642</v>
      </c>
    </row>
    <row r="1101" spans="1:13">
      <c r="A1101" s="85">
        <v>8</v>
      </c>
      <c r="B1101" s="16" t="s">
        <v>48</v>
      </c>
      <c r="C1101" s="16" t="s">
        <v>50</v>
      </c>
      <c r="D1101" s="29">
        <v>40725</v>
      </c>
      <c r="E1101" s="44">
        <v>0</v>
      </c>
      <c r="F1101" s="44">
        <v>0</v>
      </c>
      <c r="G1101" s="13">
        <f t="shared" si="182"/>
        <v>0</v>
      </c>
      <c r="H1101" s="17">
        <v>0</v>
      </c>
      <c r="I1101" s="17">
        <v>0</v>
      </c>
      <c r="J1101" s="13">
        <f t="shared" si="184"/>
        <v>0</v>
      </c>
      <c r="K1101" s="44">
        <v>845</v>
      </c>
      <c r="L1101" s="44">
        <v>84</v>
      </c>
      <c r="M1101" s="13">
        <f t="shared" si="186"/>
        <v>99.408284023668642</v>
      </c>
    </row>
    <row r="1102" spans="1:13">
      <c r="A1102" s="85">
        <v>9</v>
      </c>
      <c r="B1102" s="16" t="s">
        <v>48</v>
      </c>
      <c r="C1102" s="16" t="s">
        <v>50</v>
      </c>
      <c r="D1102" s="29">
        <v>40756</v>
      </c>
      <c r="E1102" s="44">
        <v>0</v>
      </c>
      <c r="F1102" s="44">
        <v>0</v>
      </c>
      <c r="G1102" s="13">
        <f t="shared" si="182"/>
        <v>0</v>
      </c>
      <c r="H1102" s="17">
        <v>0</v>
      </c>
      <c r="I1102" s="17">
        <v>0</v>
      </c>
      <c r="J1102" s="13">
        <f t="shared" si="184"/>
        <v>0</v>
      </c>
      <c r="K1102" s="44">
        <v>845</v>
      </c>
      <c r="L1102" s="44">
        <v>84</v>
      </c>
      <c r="M1102" s="13">
        <f t="shared" si="186"/>
        <v>99.408284023668642</v>
      </c>
    </row>
    <row r="1103" spans="1:13">
      <c r="A1103" s="85">
        <v>10</v>
      </c>
      <c r="B1103" s="16" t="s">
        <v>48</v>
      </c>
      <c r="C1103" s="16" t="s">
        <v>50</v>
      </c>
      <c r="D1103" s="29">
        <v>40787</v>
      </c>
      <c r="E1103" s="44">
        <v>0</v>
      </c>
      <c r="F1103" s="44">
        <v>0</v>
      </c>
      <c r="G1103" s="13">
        <f t="shared" si="182"/>
        <v>0</v>
      </c>
      <c r="H1103" s="17">
        <v>0</v>
      </c>
      <c r="I1103" s="17">
        <v>0</v>
      </c>
      <c r="J1103" s="13">
        <f t="shared" si="184"/>
        <v>0</v>
      </c>
      <c r="K1103" s="44">
        <v>845</v>
      </c>
      <c r="L1103" s="44">
        <v>84</v>
      </c>
      <c r="M1103" s="13">
        <f t="shared" si="186"/>
        <v>99.408284023668642</v>
      </c>
    </row>
    <row r="1104" spans="1:13">
      <c r="A1104" s="85">
        <v>11</v>
      </c>
      <c r="B1104" s="16" t="s">
        <v>48</v>
      </c>
      <c r="C1104" s="16" t="s">
        <v>50</v>
      </c>
      <c r="D1104" s="29">
        <v>40817</v>
      </c>
      <c r="E1104" s="44">
        <v>0</v>
      </c>
      <c r="F1104" s="44">
        <v>0</v>
      </c>
      <c r="G1104" s="13">
        <f t="shared" si="182"/>
        <v>0</v>
      </c>
      <c r="H1104" s="17">
        <v>0</v>
      </c>
      <c r="I1104" s="17">
        <v>0</v>
      </c>
      <c r="J1104" s="13">
        <f t="shared" si="184"/>
        <v>0</v>
      </c>
      <c r="K1104" s="44">
        <v>845</v>
      </c>
      <c r="L1104" s="44">
        <v>84</v>
      </c>
      <c r="M1104" s="13">
        <f t="shared" si="186"/>
        <v>99.408284023668642</v>
      </c>
    </row>
    <row r="1105" spans="1:13">
      <c r="A1105" s="85">
        <v>12</v>
      </c>
      <c r="B1105" s="16" t="s">
        <v>48</v>
      </c>
      <c r="C1105" s="16" t="s">
        <v>50</v>
      </c>
      <c r="D1105" s="29">
        <v>40848</v>
      </c>
      <c r="E1105" s="44">
        <v>0</v>
      </c>
      <c r="F1105" s="44">
        <v>0</v>
      </c>
      <c r="G1105" s="13">
        <f t="shared" si="182"/>
        <v>0</v>
      </c>
      <c r="H1105" s="17">
        <v>0</v>
      </c>
      <c r="I1105" s="17">
        <v>0</v>
      </c>
      <c r="J1105" s="13">
        <f t="shared" si="184"/>
        <v>0</v>
      </c>
      <c r="K1105" s="44">
        <v>845</v>
      </c>
      <c r="L1105" s="44">
        <v>84</v>
      </c>
      <c r="M1105" s="13">
        <f t="shared" si="186"/>
        <v>99.408284023668642</v>
      </c>
    </row>
    <row r="1106" spans="1:13">
      <c r="A1106" s="85">
        <v>13</v>
      </c>
      <c r="B1106" s="16" t="s">
        <v>48</v>
      </c>
      <c r="C1106" s="16" t="s">
        <v>50</v>
      </c>
      <c r="D1106" s="29">
        <v>40878</v>
      </c>
      <c r="E1106" s="44">
        <v>0</v>
      </c>
      <c r="F1106" s="44">
        <v>0</v>
      </c>
      <c r="G1106" s="13">
        <f t="shared" si="182"/>
        <v>0</v>
      </c>
      <c r="H1106" s="17">
        <v>0</v>
      </c>
      <c r="I1106" s="17">
        <v>0</v>
      </c>
      <c r="J1106" s="13">
        <f t="shared" si="184"/>
        <v>0</v>
      </c>
      <c r="K1106" s="44">
        <v>845</v>
      </c>
      <c r="L1106" s="44">
        <v>85</v>
      </c>
      <c r="M1106" s="13">
        <f t="shared" si="186"/>
        <v>100.59171597633136</v>
      </c>
    </row>
    <row r="1108" spans="1:13">
      <c r="A1108" s="85">
        <v>14</v>
      </c>
      <c r="B1108" s="16" t="s">
        <v>44</v>
      </c>
      <c r="C1108" s="16"/>
      <c r="D1108" s="29"/>
      <c r="E1108" s="44"/>
      <c r="F1108" s="44"/>
      <c r="G1108" s="13"/>
      <c r="H1108" s="17"/>
      <c r="I1108" s="17"/>
      <c r="J1108" s="13"/>
      <c r="K1108" s="44">
        <f>ROUND(SUM(K1094:K1106),0)</f>
        <v>11743</v>
      </c>
      <c r="L1108" s="44">
        <f>ROUND(SUM(L1094:L1106),0)</f>
        <v>1165</v>
      </c>
      <c r="M1108" s="13"/>
    </row>
    <row r="1110" spans="1:13">
      <c r="A1110" s="85">
        <v>15</v>
      </c>
      <c r="B1110" s="16" t="s">
        <v>48</v>
      </c>
      <c r="C1110" s="16" t="s">
        <v>50</v>
      </c>
      <c r="D1110" s="29" t="s">
        <v>36</v>
      </c>
      <c r="K1110" s="49">
        <f>ROUND(AVERAGE(K1094:K1106),0)</f>
        <v>903</v>
      </c>
      <c r="L1110" s="49">
        <f>ROUND(AVERAGE(L1094:L1106),0)</f>
        <v>90</v>
      </c>
      <c r="M1110" s="13">
        <f>ROUND(IF(K1110=0,0,L1110*1000/K1110),2)</f>
        <v>99.67</v>
      </c>
    </row>
    <row r="1123" spans="1:13">
      <c r="A1123" s="80" t="s">
        <v>32</v>
      </c>
      <c r="B1123" s="9"/>
      <c r="C1123" s="10"/>
      <c r="D1123" s="11"/>
      <c r="E1123" s="40"/>
      <c r="F1123" s="40"/>
      <c r="G1123" s="9"/>
      <c r="H1123" s="9"/>
      <c r="I1123" s="9"/>
      <c r="J1123" s="9"/>
      <c r="K1123" s="40"/>
      <c r="L1123" s="40"/>
      <c r="M1123" s="12" t="s">
        <v>33</v>
      </c>
    </row>
    <row r="1124" spans="1:13">
      <c r="A1124" s="79" t="s">
        <v>0</v>
      </c>
      <c r="B1124" s="14"/>
      <c r="C1124" s="15"/>
      <c r="D1124" s="7"/>
      <c r="E1124" s="39"/>
      <c r="F1124" s="39" t="s">
        <v>1</v>
      </c>
      <c r="G1124" s="14"/>
      <c r="H1124" s="14"/>
      <c r="I1124" s="14"/>
      <c r="J1124" s="14"/>
      <c r="K1124" s="39"/>
      <c r="L1124" s="39" t="s">
        <v>113</v>
      </c>
      <c r="M1124" s="14"/>
    </row>
    <row r="1125" spans="1:13">
      <c r="A1125" s="80" t="s">
        <v>2</v>
      </c>
      <c r="B1125" s="9"/>
      <c r="C1125" s="9"/>
      <c r="D1125" s="9"/>
      <c r="E1125" s="40"/>
      <c r="F1125" s="87" t="s">
        <v>3</v>
      </c>
      <c r="G1125" s="87"/>
      <c r="H1125" s="87"/>
      <c r="I1125" s="87"/>
      <c r="J1125" s="9" t="s">
        <v>4</v>
      </c>
      <c r="K1125" s="40"/>
      <c r="L1125" s="40"/>
      <c r="M1125" s="9"/>
    </row>
    <row r="1126" spans="1:13">
      <c r="A1126" s="81"/>
      <c r="B1126" s="1"/>
      <c r="C1126" s="1"/>
      <c r="D1126" s="1"/>
      <c r="E1126" s="41"/>
      <c r="F1126" s="88"/>
      <c r="G1126" s="88"/>
      <c r="H1126" s="88"/>
      <c r="I1126" s="88"/>
      <c r="J1126" s="15"/>
      <c r="K1126" s="41" t="s">
        <v>5</v>
      </c>
      <c r="L1126" s="41"/>
      <c r="M1126" s="1"/>
    </row>
    <row r="1127" spans="1:13">
      <c r="A1127" s="81" t="s">
        <v>54</v>
      </c>
      <c r="B1127" s="1"/>
      <c r="C1127" s="77"/>
      <c r="D1127" s="2"/>
      <c r="E1127" s="41"/>
      <c r="F1127" s="88"/>
      <c r="G1127" s="88"/>
      <c r="H1127" s="88"/>
      <c r="I1127" s="88"/>
      <c r="J1127" s="15"/>
      <c r="K1127" s="41" t="s">
        <v>6</v>
      </c>
      <c r="L1127" s="41"/>
      <c r="M1127" s="1"/>
    </row>
    <row r="1128" spans="1:13">
      <c r="A1128" s="81"/>
      <c r="B1128" s="1"/>
      <c r="C1128" s="77"/>
      <c r="D1128" s="2"/>
      <c r="E1128" s="41"/>
      <c r="F1128" s="88"/>
      <c r="G1128" s="88"/>
      <c r="H1128" s="88"/>
      <c r="I1128" s="88"/>
      <c r="J1128" s="15" t="s">
        <v>40</v>
      </c>
      <c r="K1128" s="41" t="s">
        <v>55</v>
      </c>
      <c r="L1128" s="41"/>
      <c r="M1128" s="1"/>
    </row>
    <row r="1129" spans="1:13">
      <c r="A1129" s="79" t="s">
        <v>53</v>
      </c>
      <c r="B1129" s="14"/>
      <c r="C1129" s="15"/>
      <c r="D1129" s="7"/>
      <c r="E1129" s="39"/>
      <c r="F1129" s="89"/>
      <c r="G1129" s="89"/>
      <c r="H1129" s="89"/>
      <c r="I1129" s="89"/>
      <c r="J1129" s="3" t="s">
        <v>158</v>
      </c>
      <c r="K1129" s="39"/>
      <c r="L1129" s="39"/>
      <c r="M1129" s="14"/>
    </row>
    <row r="1130" spans="1:13">
      <c r="A1130" s="80"/>
      <c r="B1130" s="9"/>
      <c r="C1130" s="10"/>
      <c r="D1130" s="11"/>
      <c r="E1130" s="40"/>
      <c r="F1130" s="42"/>
      <c r="G1130" s="4"/>
      <c r="H1130" s="4"/>
      <c r="I1130" s="4"/>
      <c r="J1130" s="9"/>
      <c r="K1130" s="40"/>
      <c r="L1130" s="40"/>
      <c r="M1130" s="9"/>
    </row>
    <row r="1131" spans="1:13">
      <c r="A1131" s="82" t="s">
        <v>7</v>
      </c>
      <c r="B1131" s="5" t="s">
        <v>8</v>
      </c>
      <c r="C1131" s="5" t="s">
        <v>9</v>
      </c>
      <c r="D1131" s="5" t="s">
        <v>10</v>
      </c>
      <c r="E1131" s="43" t="s">
        <v>11</v>
      </c>
      <c r="F1131" s="43" t="s">
        <v>12</v>
      </c>
      <c r="G1131" s="5" t="s">
        <v>13</v>
      </c>
      <c r="H1131" s="5" t="s">
        <v>14</v>
      </c>
      <c r="I1131" s="5" t="s">
        <v>15</v>
      </c>
      <c r="J1131" s="5" t="s">
        <v>16</v>
      </c>
      <c r="K1131" s="43" t="s">
        <v>17</v>
      </c>
      <c r="L1131" s="43" t="s">
        <v>18</v>
      </c>
      <c r="M1131" s="5" t="s">
        <v>19</v>
      </c>
    </row>
    <row r="1132" spans="1:13">
      <c r="B1132" s="77"/>
      <c r="D1132" s="17"/>
      <c r="E1132" s="44"/>
      <c r="F1132" s="44"/>
      <c r="G1132" s="16"/>
      <c r="H1132" s="16"/>
      <c r="I1132" s="16"/>
      <c r="J1132" s="16"/>
      <c r="K1132" s="44"/>
      <c r="L1132" s="44"/>
      <c r="M1132" s="16"/>
    </row>
    <row r="1133" spans="1:13">
      <c r="B1133" s="16"/>
      <c r="E1133" s="90" t="s">
        <v>20</v>
      </c>
      <c r="F1133" s="90"/>
      <c r="G1133" s="90"/>
      <c r="H1133" s="90" t="s">
        <v>21</v>
      </c>
      <c r="I1133" s="90"/>
      <c r="J1133" s="90"/>
      <c r="K1133" s="90" t="s">
        <v>22</v>
      </c>
      <c r="L1133" s="90"/>
      <c r="M1133" s="90"/>
    </row>
    <row r="1134" spans="1:13">
      <c r="B1134" s="16"/>
      <c r="E1134" s="45" t="s">
        <v>23</v>
      </c>
      <c r="F1134" s="45"/>
      <c r="G1134" s="6"/>
      <c r="H1134" s="6" t="s">
        <v>24</v>
      </c>
      <c r="I1134" s="6"/>
      <c r="J1134" s="6"/>
      <c r="K1134" s="45" t="s">
        <v>24</v>
      </c>
      <c r="L1134" s="45"/>
      <c r="M1134" s="6"/>
    </row>
    <row r="1135" spans="1:13" ht="24">
      <c r="A1135" s="84" t="s">
        <v>25</v>
      </c>
      <c r="B1135" s="15" t="s">
        <v>26</v>
      </c>
      <c r="C1135" s="15" t="s">
        <v>27</v>
      </c>
      <c r="D1135" s="7" t="s">
        <v>28</v>
      </c>
      <c r="E1135" s="46" t="s">
        <v>29</v>
      </c>
      <c r="F1135" s="47" t="s">
        <v>30</v>
      </c>
      <c r="G1135" s="15" t="s">
        <v>31</v>
      </c>
      <c r="H1135" s="15" t="s">
        <v>29</v>
      </c>
      <c r="I1135" s="8" t="s">
        <v>30</v>
      </c>
      <c r="J1135" s="15" t="s">
        <v>31</v>
      </c>
      <c r="K1135" s="46" t="s">
        <v>29</v>
      </c>
      <c r="L1135" s="47" t="s">
        <v>30</v>
      </c>
      <c r="M1135" s="15" t="s">
        <v>31</v>
      </c>
    </row>
    <row r="1136" spans="1:13">
      <c r="A1136" s="85">
        <v>1</v>
      </c>
      <c r="B1136" s="16" t="s">
        <v>49</v>
      </c>
      <c r="C1136" s="16" t="s">
        <v>51</v>
      </c>
      <c r="D1136" s="29">
        <v>40148</v>
      </c>
      <c r="E1136" s="44">
        <v>9283</v>
      </c>
      <c r="F1136" s="44">
        <v>828</v>
      </c>
      <c r="G1136" s="13">
        <f>IF(E1136=0,0,F1136*1000/E1136)</f>
        <v>89.195303242486261</v>
      </c>
      <c r="H1136" s="17">
        <v>0</v>
      </c>
      <c r="I1136" s="17">
        <v>-74</v>
      </c>
      <c r="J1136" s="13">
        <f t="shared" ref="J1136:J1148" si="187">IF(H1136=0,0,I1136*1000/H1136)</f>
        <v>0</v>
      </c>
      <c r="K1136" s="44">
        <v>0</v>
      </c>
      <c r="L1136" s="44">
        <v>0</v>
      </c>
      <c r="M1136" s="13">
        <f t="shared" ref="M1136:M1148" si="188">IF(K1136=0,0,L1136*1000/K1136)</f>
        <v>0</v>
      </c>
    </row>
    <row r="1137" spans="1:13">
      <c r="A1137" s="85">
        <v>2</v>
      </c>
      <c r="B1137" s="16" t="s">
        <v>49</v>
      </c>
      <c r="C1137" s="16" t="s">
        <v>51</v>
      </c>
      <c r="D1137" s="29">
        <v>40179</v>
      </c>
      <c r="E1137" s="44">
        <v>9283</v>
      </c>
      <c r="F1137" s="44">
        <v>754</v>
      </c>
      <c r="G1137" s="13">
        <f t="shared" ref="G1137:G1148" si="189">IF(E1137=0,0,F1137*1000/E1137)</f>
        <v>81.22374232467952</v>
      </c>
      <c r="H1137" s="17">
        <v>0</v>
      </c>
      <c r="I1137" s="17">
        <v>8</v>
      </c>
      <c r="J1137" s="13">
        <f t="shared" si="187"/>
        <v>0</v>
      </c>
      <c r="K1137" s="44">
        <v>0</v>
      </c>
      <c r="L1137" s="44">
        <v>0</v>
      </c>
      <c r="M1137" s="13">
        <f t="shared" si="188"/>
        <v>0</v>
      </c>
    </row>
    <row r="1138" spans="1:13">
      <c r="A1138" s="85">
        <v>3</v>
      </c>
      <c r="B1138" s="16" t="s">
        <v>49</v>
      </c>
      <c r="C1138" s="16" t="s">
        <v>51</v>
      </c>
      <c r="D1138" s="29">
        <v>40210</v>
      </c>
      <c r="E1138" s="44">
        <v>9283</v>
      </c>
      <c r="F1138" s="44">
        <v>762</v>
      </c>
      <c r="G1138" s="13">
        <f t="shared" si="189"/>
        <v>82.085532694172144</v>
      </c>
      <c r="H1138" s="17">
        <v>0</v>
      </c>
      <c r="I1138" s="17">
        <v>8</v>
      </c>
      <c r="J1138" s="13">
        <f t="shared" si="187"/>
        <v>0</v>
      </c>
      <c r="K1138" s="44">
        <v>0</v>
      </c>
      <c r="L1138" s="44">
        <v>0</v>
      </c>
      <c r="M1138" s="13">
        <f t="shared" si="188"/>
        <v>0</v>
      </c>
    </row>
    <row r="1139" spans="1:13">
      <c r="A1139" s="85">
        <v>4</v>
      </c>
      <c r="B1139" s="16" t="s">
        <v>49</v>
      </c>
      <c r="C1139" s="16" t="s">
        <v>51</v>
      </c>
      <c r="D1139" s="29">
        <v>40238</v>
      </c>
      <c r="E1139" s="44">
        <v>9283</v>
      </c>
      <c r="F1139" s="44">
        <v>770</v>
      </c>
      <c r="G1139" s="13">
        <f t="shared" si="189"/>
        <v>82.947323063664768</v>
      </c>
      <c r="H1139" s="17">
        <v>0</v>
      </c>
      <c r="I1139" s="17">
        <v>0</v>
      </c>
      <c r="J1139" s="13">
        <f t="shared" si="187"/>
        <v>0</v>
      </c>
      <c r="K1139" s="44">
        <v>0</v>
      </c>
      <c r="L1139" s="44">
        <v>0</v>
      </c>
      <c r="M1139" s="13">
        <f t="shared" si="188"/>
        <v>0</v>
      </c>
    </row>
    <row r="1140" spans="1:13">
      <c r="A1140" s="85">
        <v>5</v>
      </c>
      <c r="B1140" s="16" t="s">
        <v>49</v>
      </c>
      <c r="C1140" s="16" t="s">
        <v>51</v>
      </c>
      <c r="D1140" s="29">
        <v>40269</v>
      </c>
      <c r="E1140" s="44">
        <v>9283</v>
      </c>
      <c r="F1140" s="44">
        <v>770</v>
      </c>
      <c r="G1140" s="13">
        <f t="shared" si="189"/>
        <v>82.947323063664768</v>
      </c>
      <c r="H1140" s="17">
        <v>0</v>
      </c>
      <c r="I1140" s="17">
        <v>0</v>
      </c>
      <c r="J1140" s="13">
        <f t="shared" si="187"/>
        <v>0</v>
      </c>
      <c r="K1140" s="44">
        <v>0</v>
      </c>
      <c r="L1140" s="44">
        <v>0</v>
      </c>
      <c r="M1140" s="13">
        <f t="shared" si="188"/>
        <v>0</v>
      </c>
    </row>
    <row r="1141" spans="1:13">
      <c r="A1141" s="85">
        <v>6</v>
      </c>
      <c r="B1141" s="16" t="s">
        <v>49</v>
      </c>
      <c r="C1141" s="16" t="s">
        <v>51</v>
      </c>
      <c r="D1141" s="29">
        <v>40299</v>
      </c>
      <c r="E1141" s="44">
        <v>9283</v>
      </c>
      <c r="F1141" s="44">
        <v>770</v>
      </c>
      <c r="G1141" s="13">
        <f t="shared" si="189"/>
        <v>82.947323063664768</v>
      </c>
      <c r="H1141" s="17">
        <v>0</v>
      </c>
      <c r="I1141" s="17">
        <v>0</v>
      </c>
      <c r="J1141" s="13">
        <f t="shared" si="187"/>
        <v>0</v>
      </c>
      <c r="K1141" s="44">
        <v>0</v>
      </c>
      <c r="L1141" s="44">
        <v>0</v>
      </c>
      <c r="M1141" s="13">
        <f t="shared" si="188"/>
        <v>0</v>
      </c>
    </row>
    <row r="1142" spans="1:13">
      <c r="A1142" s="85">
        <v>7</v>
      </c>
      <c r="B1142" s="16" t="s">
        <v>49</v>
      </c>
      <c r="C1142" s="16" t="s">
        <v>51</v>
      </c>
      <c r="D1142" s="29">
        <v>40330</v>
      </c>
      <c r="E1142" s="44">
        <v>9283</v>
      </c>
      <c r="F1142" s="44">
        <v>770</v>
      </c>
      <c r="G1142" s="13">
        <f t="shared" si="189"/>
        <v>82.947323063664768</v>
      </c>
      <c r="H1142" s="17">
        <v>0</v>
      </c>
      <c r="I1142" s="17">
        <v>0</v>
      </c>
      <c r="J1142" s="13">
        <f t="shared" si="187"/>
        <v>0</v>
      </c>
      <c r="K1142" s="44">
        <v>0</v>
      </c>
      <c r="L1142" s="44">
        <v>0</v>
      </c>
      <c r="M1142" s="13">
        <f t="shared" si="188"/>
        <v>0</v>
      </c>
    </row>
    <row r="1143" spans="1:13">
      <c r="A1143" s="85">
        <v>8</v>
      </c>
      <c r="B1143" s="16" t="s">
        <v>49</v>
      </c>
      <c r="C1143" s="16" t="s">
        <v>51</v>
      </c>
      <c r="D1143" s="29">
        <v>40360</v>
      </c>
      <c r="E1143" s="44">
        <v>9283</v>
      </c>
      <c r="F1143" s="44">
        <v>770</v>
      </c>
      <c r="G1143" s="13">
        <f t="shared" si="189"/>
        <v>82.947323063664768</v>
      </c>
      <c r="H1143" s="17">
        <v>0</v>
      </c>
      <c r="I1143" s="17">
        <v>0</v>
      </c>
      <c r="J1143" s="13">
        <f t="shared" si="187"/>
        <v>0</v>
      </c>
      <c r="K1143" s="44">
        <v>0</v>
      </c>
      <c r="L1143" s="44">
        <v>0</v>
      </c>
      <c r="M1143" s="13">
        <f t="shared" si="188"/>
        <v>0</v>
      </c>
    </row>
    <row r="1144" spans="1:13">
      <c r="A1144" s="85">
        <v>9</v>
      </c>
      <c r="B1144" s="16" t="s">
        <v>49</v>
      </c>
      <c r="C1144" s="16" t="s">
        <v>51</v>
      </c>
      <c r="D1144" s="29">
        <v>40391</v>
      </c>
      <c r="E1144" s="44">
        <v>9283</v>
      </c>
      <c r="F1144" s="44">
        <v>770</v>
      </c>
      <c r="G1144" s="13">
        <f t="shared" si="189"/>
        <v>82.947323063664768</v>
      </c>
      <c r="H1144" s="17">
        <v>0</v>
      </c>
      <c r="I1144" s="17">
        <v>0</v>
      </c>
      <c r="J1144" s="13">
        <f t="shared" si="187"/>
        <v>0</v>
      </c>
      <c r="K1144" s="44">
        <v>0</v>
      </c>
      <c r="L1144" s="44">
        <v>0</v>
      </c>
      <c r="M1144" s="13">
        <f t="shared" si="188"/>
        <v>0</v>
      </c>
    </row>
    <row r="1145" spans="1:13">
      <c r="A1145" s="85">
        <v>10</v>
      </c>
      <c r="B1145" s="16" t="s">
        <v>49</v>
      </c>
      <c r="C1145" s="16" t="s">
        <v>51</v>
      </c>
      <c r="D1145" s="29">
        <v>40422</v>
      </c>
      <c r="E1145" s="44">
        <v>9283</v>
      </c>
      <c r="F1145" s="44">
        <v>770</v>
      </c>
      <c r="G1145" s="13">
        <f t="shared" si="189"/>
        <v>82.947323063664768</v>
      </c>
      <c r="H1145" s="17">
        <v>0</v>
      </c>
      <c r="I1145" s="17">
        <v>0</v>
      </c>
      <c r="J1145" s="13">
        <f t="shared" si="187"/>
        <v>0</v>
      </c>
      <c r="K1145" s="44">
        <v>0</v>
      </c>
      <c r="L1145" s="44">
        <v>0</v>
      </c>
      <c r="M1145" s="13">
        <f t="shared" si="188"/>
        <v>0</v>
      </c>
    </row>
    <row r="1146" spans="1:13">
      <c r="A1146" s="85">
        <v>11</v>
      </c>
      <c r="B1146" s="16" t="s">
        <v>49</v>
      </c>
      <c r="C1146" s="16" t="s">
        <v>51</v>
      </c>
      <c r="D1146" s="29">
        <v>40452</v>
      </c>
      <c r="E1146" s="44">
        <v>9283</v>
      </c>
      <c r="F1146" s="44">
        <v>770</v>
      </c>
      <c r="G1146" s="13">
        <f t="shared" si="189"/>
        <v>82.947323063664768</v>
      </c>
      <c r="H1146" s="17">
        <v>0</v>
      </c>
      <c r="I1146" s="17">
        <v>0</v>
      </c>
      <c r="J1146" s="13">
        <f t="shared" si="187"/>
        <v>0</v>
      </c>
      <c r="K1146" s="44">
        <v>0</v>
      </c>
      <c r="L1146" s="44">
        <v>0</v>
      </c>
      <c r="M1146" s="13">
        <f t="shared" si="188"/>
        <v>0</v>
      </c>
    </row>
    <row r="1147" spans="1:13">
      <c r="A1147" s="85">
        <v>12</v>
      </c>
      <c r="B1147" s="16" t="s">
        <v>49</v>
      </c>
      <c r="C1147" s="16" t="s">
        <v>51</v>
      </c>
      <c r="D1147" s="29">
        <v>40483</v>
      </c>
      <c r="E1147" s="44">
        <v>9283</v>
      </c>
      <c r="F1147" s="44">
        <v>770</v>
      </c>
      <c r="G1147" s="13">
        <f t="shared" si="189"/>
        <v>82.947323063664768</v>
      </c>
      <c r="H1147" s="17">
        <v>0</v>
      </c>
      <c r="I1147" s="17">
        <v>0</v>
      </c>
      <c r="J1147" s="13">
        <f t="shared" si="187"/>
        <v>0</v>
      </c>
      <c r="K1147" s="44">
        <v>0</v>
      </c>
      <c r="L1147" s="44">
        <v>0</v>
      </c>
      <c r="M1147" s="13">
        <f t="shared" si="188"/>
        <v>0</v>
      </c>
    </row>
    <row r="1148" spans="1:13">
      <c r="A1148" s="85">
        <v>13</v>
      </c>
      <c r="B1148" s="16" t="s">
        <v>49</v>
      </c>
      <c r="C1148" s="16" t="s">
        <v>51</v>
      </c>
      <c r="D1148" s="29">
        <v>40513</v>
      </c>
      <c r="E1148" s="44">
        <v>9283</v>
      </c>
      <c r="F1148" s="44">
        <v>770</v>
      </c>
      <c r="G1148" s="13">
        <f t="shared" si="189"/>
        <v>82.947323063664768</v>
      </c>
      <c r="H1148" s="17">
        <v>0</v>
      </c>
      <c r="I1148" s="17">
        <v>0</v>
      </c>
      <c r="J1148" s="13">
        <f t="shared" si="187"/>
        <v>0</v>
      </c>
      <c r="K1148" s="44">
        <v>0</v>
      </c>
      <c r="L1148" s="44">
        <v>0</v>
      </c>
      <c r="M1148" s="13">
        <f t="shared" si="188"/>
        <v>0</v>
      </c>
    </row>
    <row r="1156" spans="1:13">
      <c r="A1156" s="85">
        <v>14</v>
      </c>
      <c r="B1156" s="32" t="s">
        <v>157</v>
      </c>
    </row>
    <row r="1165" spans="1:13">
      <c r="A1165" s="80" t="s">
        <v>32</v>
      </c>
      <c r="B1165" s="9"/>
      <c r="C1165" s="10"/>
      <c r="D1165" s="11"/>
      <c r="E1165" s="40"/>
      <c r="F1165" s="40"/>
      <c r="G1165" s="9"/>
      <c r="H1165" s="9"/>
      <c r="I1165" s="9"/>
      <c r="J1165" s="9"/>
      <c r="K1165" s="40"/>
      <c r="L1165" s="40"/>
      <c r="M1165" s="12" t="s">
        <v>33</v>
      </c>
    </row>
    <row r="1166" spans="1:13">
      <c r="A1166" s="79" t="s">
        <v>0</v>
      </c>
      <c r="B1166" s="14"/>
      <c r="C1166" s="15"/>
      <c r="D1166" s="7"/>
      <c r="E1166" s="39"/>
      <c r="F1166" s="39" t="s">
        <v>1</v>
      </c>
      <c r="G1166" s="14"/>
      <c r="H1166" s="14"/>
      <c r="I1166" s="14"/>
      <c r="J1166" s="14"/>
      <c r="K1166" s="39"/>
      <c r="L1166" s="39" t="s">
        <v>115</v>
      </c>
      <c r="M1166" s="14"/>
    </row>
    <row r="1167" spans="1:13">
      <c r="A1167" s="80" t="s">
        <v>2</v>
      </c>
      <c r="B1167" s="9"/>
      <c r="C1167" s="9"/>
      <c r="D1167" s="9"/>
      <c r="E1167" s="40"/>
      <c r="F1167" s="87" t="s">
        <v>3</v>
      </c>
      <c r="G1167" s="87"/>
      <c r="H1167" s="87"/>
      <c r="I1167" s="87"/>
      <c r="J1167" s="9" t="s">
        <v>4</v>
      </c>
      <c r="K1167" s="40"/>
      <c r="L1167" s="40"/>
      <c r="M1167" s="9"/>
    </row>
    <row r="1168" spans="1:13">
      <c r="A1168" s="81"/>
      <c r="B1168" s="1"/>
      <c r="C1168" s="1"/>
      <c r="D1168" s="1"/>
      <c r="E1168" s="41"/>
      <c r="F1168" s="88"/>
      <c r="G1168" s="88"/>
      <c r="H1168" s="88"/>
      <c r="I1168" s="88"/>
      <c r="J1168" s="15"/>
      <c r="K1168" s="41" t="s">
        <v>5</v>
      </c>
      <c r="L1168" s="41"/>
      <c r="M1168" s="1"/>
    </row>
    <row r="1169" spans="1:31">
      <c r="A1169" s="81" t="s">
        <v>54</v>
      </c>
      <c r="B1169" s="1"/>
      <c r="C1169" s="77"/>
      <c r="D1169" s="2"/>
      <c r="E1169" s="41"/>
      <c r="F1169" s="88"/>
      <c r="G1169" s="88"/>
      <c r="H1169" s="88"/>
      <c r="I1169" s="88"/>
      <c r="J1169" s="15"/>
      <c r="K1169" s="41" t="s">
        <v>6</v>
      </c>
      <c r="L1169" s="41"/>
      <c r="M1169" s="1"/>
    </row>
    <row r="1170" spans="1:31">
      <c r="A1170" s="81"/>
      <c r="B1170" s="1"/>
      <c r="C1170" s="77"/>
      <c r="D1170" s="2"/>
      <c r="E1170" s="41"/>
      <c r="F1170" s="88"/>
      <c r="G1170" s="88"/>
      <c r="H1170" s="88"/>
      <c r="I1170" s="88"/>
      <c r="J1170" s="15" t="s">
        <v>40</v>
      </c>
      <c r="K1170" s="41" t="s">
        <v>55</v>
      </c>
      <c r="L1170" s="41"/>
      <c r="M1170" s="1"/>
    </row>
    <row r="1171" spans="1:31">
      <c r="A1171" s="79" t="s">
        <v>53</v>
      </c>
      <c r="B1171" s="14"/>
      <c r="C1171" s="15"/>
      <c r="D1171" s="7"/>
      <c r="E1171" s="39"/>
      <c r="F1171" s="89"/>
      <c r="G1171" s="89"/>
      <c r="H1171" s="89"/>
      <c r="I1171" s="89"/>
      <c r="J1171" s="3" t="s">
        <v>158</v>
      </c>
      <c r="K1171" s="39"/>
      <c r="L1171" s="39"/>
      <c r="M1171" s="14"/>
    </row>
    <row r="1172" spans="1:31">
      <c r="A1172" s="80"/>
      <c r="B1172" s="9"/>
      <c r="C1172" s="10"/>
      <c r="D1172" s="11"/>
      <c r="E1172" s="40"/>
      <c r="F1172" s="42"/>
      <c r="G1172" s="4"/>
      <c r="H1172" s="4"/>
      <c r="I1172" s="4"/>
      <c r="J1172" s="9"/>
      <c r="K1172" s="40"/>
      <c r="L1172" s="40"/>
      <c r="M1172" s="9"/>
    </row>
    <row r="1173" spans="1:31">
      <c r="A1173" s="82" t="s">
        <v>7</v>
      </c>
      <c r="B1173" s="5" t="s">
        <v>8</v>
      </c>
      <c r="C1173" s="5" t="s">
        <v>9</v>
      </c>
      <c r="D1173" s="5" t="s">
        <v>10</v>
      </c>
      <c r="E1173" s="43" t="s">
        <v>11</v>
      </c>
      <c r="F1173" s="43" t="s">
        <v>12</v>
      </c>
      <c r="G1173" s="5" t="s">
        <v>13</v>
      </c>
      <c r="H1173" s="5" t="s">
        <v>14</v>
      </c>
      <c r="I1173" s="5" t="s">
        <v>15</v>
      </c>
      <c r="J1173" s="5" t="s">
        <v>16</v>
      </c>
      <c r="K1173" s="43" t="s">
        <v>17</v>
      </c>
      <c r="L1173" s="43" t="s">
        <v>18</v>
      </c>
      <c r="M1173" s="5" t="s">
        <v>19</v>
      </c>
    </row>
    <row r="1174" spans="1:31">
      <c r="B1174" s="77"/>
      <c r="D1174" s="17"/>
      <c r="E1174" s="44"/>
      <c r="F1174" s="44"/>
      <c r="G1174" s="16"/>
      <c r="H1174" s="16"/>
      <c r="I1174" s="16"/>
      <c r="J1174" s="16"/>
      <c r="K1174" s="44"/>
      <c r="L1174" s="44"/>
      <c r="M1174" s="16"/>
    </row>
    <row r="1175" spans="1:31">
      <c r="B1175" s="16"/>
      <c r="E1175" s="90" t="s">
        <v>37</v>
      </c>
      <c r="F1175" s="90"/>
      <c r="G1175" s="90"/>
      <c r="H1175" s="90" t="s">
        <v>38</v>
      </c>
      <c r="I1175" s="90"/>
      <c r="J1175" s="90"/>
      <c r="K1175" s="90" t="s">
        <v>39</v>
      </c>
      <c r="L1175" s="90"/>
      <c r="M1175" s="90"/>
    </row>
    <row r="1176" spans="1:31">
      <c r="B1176" s="16"/>
      <c r="E1176" s="45" t="s">
        <v>23</v>
      </c>
      <c r="F1176" s="45"/>
      <c r="G1176" s="6"/>
      <c r="H1176" s="6" t="s">
        <v>24</v>
      </c>
      <c r="I1176" s="6"/>
      <c r="J1176" s="6"/>
      <c r="K1176" s="45" t="s">
        <v>24</v>
      </c>
      <c r="L1176" s="45"/>
      <c r="M1176" s="6"/>
    </row>
    <row r="1177" spans="1:31" ht="24">
      <c r="A1177" s="84" t="s">
        <v>25</v>
      </c>
      <c r="B1177" s="15" t="s">
        <v>26</v>
      </c>
      <c r="C1177" s="15" t="s">
        <v>27</v>
      </c>
      <c r="D1177" s="7" t="s">
        <v>28</v>
      </c>
      <c r="E1177" s="46" t="s">
        <v>29</v>
      </c>
      <c r="F1177" s="47" t="s">
        <v>30</v>
      </c>
      <c r="G1177" s="15" t="s">
        <v>31</v>
      </c>
      <c r="H1177" s="15" t="s">
        <v>29</v>
      </c>
      <c r="I1177" s="8" t="s">
        <v>30</v>
      </c>
      <c r="J1177" s="15" t="s">
        <v>31</v>
      </c>
      <c r="K1177" s="46" t="s">
        <v>29</v>
      </c>
      <c r="L1177" s="47" t="s">
        <v>30</v>
      </c>
      <c r="M1177" s="15" t="s">
        <v>31</v>
      </c>
    </row>
    <row r="1178" spans="1:31">
      <c r="A1178" s="85">
        <v>1</v>
      </c>
      <c r="B1178" s="16" t="s">
        <v>49</v>
      </c>
      <c r="C1178" s="16" t="s">
        <v>51</v>
      </c>
      <c r="D1178" s="29">
        <v>40148</v>
      </c>
      <c r="E1178" s="44">
        <v>0</v>
      </c>
      <c r="F1178" s="44">
        <v>0</v>
      </c>
      <c r="G1178" s="13">
        <f t="shared" ref="G1178:G1190" si="190">IF(E1178=0,0,F1178*1000/E1178)</f>
        <v>0</v>
      </c>
      <c r="H1178" s="17">
        <v>0</v>
      </c>
      <c r="I1178" s="17">
        <v>0</v>
      </c>
      <c r="J1178" s="13">
        <f t="shared" ref="J1178:J1190" si="191">IF(H1178=0,0,I1178*1000/H1178)</f>
        <v>0</v>
      </c>
      <c r="K1178" s="44">
        <f t="shared" ref="K1178" si="192">E1136+H1136-K1136-E1178+H1178</f>
        <v>9283</v>
      </c>
      <c r="L1178" s="44">
        <f t="shared" ref="L1178" si="193">F1136+I1136-L1136-F1178+I1178</f>
        <v>754</v>
      </c>
      <c r="M1178" s="13">
        <f t="shared" ref="M1178:M1190" si="194">IF(K1178=0,0,L1178*1000/K1178)</f>
        <v>81.22374232467952</v>
      </c>
      <c r="AD1178" s="78"/>
      <c r="AE1178" s="78"/>
    </row>
    <row r="1179" spans="1:31">
      <c r="A1179" s="85">
        <v>2</v>
      </c>
      <c r="B1179" s="16" t="s">
        <v>49</v>
      </c>
      <c r="C1179" s="16" t="s">
        <v>51</v>
      </c>
      <c r="D1179" s="29">
        <v>40179</v>
      </c>
      <c r="E1179" s="44">
        <v>0</v>
      </c>
      <c r="F1179" s="44">
        <v>0</v>
      </c>
      <c r="G1179" s="13">
        <f t="shared" si="190"/>
        <v>0</v>
      </c>
      <c r="H1179" s="17">
        <v>0</v>
      </c>
      <c r="I1179" s="17">
        <v>0</v>
      </c>
      <c r="J1179" s="13">
        <f t="shared" si="191"/>
        <v>0</v>
      </c>
      <c r="K1179" s="44">
        <f t="shared" ref="K1179:K1190" si="195">E1137+H1137-K1137-E1179+H1179</f>
        <v>9283</v>
      </c>
      <c r="L1179" s="44">
        <f t="shared" ref="L1179:L1190" si="196">F1137+I1137-L1137-F1179+I1179</f>
        <v>762</v>
      </c>
      <c r="M1179" s="13">
        <f t="shared" si="194"/>
        <v>82.085532694172144</v>
      </c>
      <c r="AD1179" s="78"/>
      <c r="AE1179" s="78"/>
    </row>
    <row r="1180" spans="1:31">
      <c r="A1180" s="85">
        <v>3</v>
      </c>
      <c r="B1180" s="16" t="s">
        <v>49</v>
      </c>
      <c r="C1180" s="16" t="s">
        <v>51</v>
      </c>
      <c r="D1180" s="29">
        <v>40210</v>
      </c>
      <c r="E1180" s="44">
        <v>0</v>
      </c>
      <c r="F1180" s="44">
        <v>0</v>
      </c>
      <c r="G1180" s="13">
        <f t="shared" si="190"/>
        <v>0</v>
      </c>
      <c r="H1180" s="17">
        <v>0</v>
      </c>
      <c r="I1180" s="17">
        <v>0</v>
      </c>
      <c r="J1180" s="13">
        <f t="shared" si="191"/>
        <v>0</v>
      </c>
      <c r="K1180" s="44">
        <f t="shared" si="195"/>
        <v>9283</v>
      </c>
      <c r="L1180" s="44">
        <f t="shared" si="196"/>
        <v>770</v>
      </c>
      <c r="M1180" s="13">
        <f t="shared" si="194"/>
        <v>82.947323063664768</v>
      </c>
      <c r="AD1180" s="78"/>
      <c r="AE1180" s="78"/>
    </row>
    <row r="1181" spans="1:31">
      <c r="A1181" s="85">
        <v>4</v>
      </c>
      <c r="B1181" s="16" t="s">
        <v>49</v>
      </c>
      <c r="C1181" s="16" t="s">
        <v>51</v>
      </c>
      <c r="D1181" s="29">
        <v>40238</v>
      </c>
      <c r="E1181" s="44">
        <v>0</v>
      </c>
      <c r="F1181" s="44">
        <v>0</v>
      </c>
      <c r="G1181" s="13">
        <f t="shared" si="190"/>
        <v>0</v>
      </c>
      <c r="H1181" s="17">
        <v>0</v>
      </c>
      <c r="I1181" s="17">
        <v>0</v>
      </c>
      <c r="J1181" s="13">
        <f t="shared" si="191"/>
        <v>0</v>
      </c>
      <c r="K1181" s="44">
        <f t="shared" si="195"/>
        <v>9283</v>
      </c>
      <c r="L1181" s="44">
        <f t="shared" si="196"/>
        <v>770</v>
      </c>
      <c r="M1181" s="13">
        <f t="shared" si="194"/>
        <v>82.947323063664768</v>
      </c>
      <c r="AD1181" s="78"/>
      <c r="AE1181" s="78"/>
    </row>
    <row r="1182" spans="1:31">
      <c r="A1182" s="85">
        <v>5</v>
      </c>
      <c r="B1182" s="16" t="s">
        <v>49</v>
      </c>
      <c r="C1182" s="16" t="s">
        <v>51</v>
      </c>
      <c r="D1182" s="29">
        <v>40269</v>
      </c>
      <c r="E1182" s="44">
        <v>0</v>
      </c>
      <c r="F1182" s="44">
        <v>0</v>
      </c>
      <c r="G1182" s="13">
        <f t="shared" si="190"/>
        <v>0</v>
      </c>
      <c r="H1182" s="17">
        <v>0</v>
      </c>
      <c r="I1182" s="17">
        <v>0</v>
      </c>
      <c r="J1182" s="13">
        <f t="shared" si="191"/>
        <v>0</v>
      </c>
      <c r="K1182" s="44">
        <f t="shared" si="195"/>
        <v>9283</v>
      </c>
      <c r="L1182" s="44">
        <f t="shared" si="196"/>
        <v>770</v>
      </c>
      <c r="M1182" s="13">
        <f t="shared" si="194"/>
        <v>82.947323063664768</v>
      </c>
      <c r="AD1182" s="78"/>
      <c r="AE1182" s="78"/>
    </row>
    <row r="1183" spans="1:31">
      <c r="A1183" s="85">
        <v>6</v>
      </c>
      <c r="B1183" s="16" t="s">
        <v>49</v>
      </c>
      <c r="C1183" s="16" t="s">
        <v>51</v>
      </c>
      <c r="D1183" s="29">
        <v>40299</v>
      </c>
      <c r="E1183" s="44">
        <v>0</v>
      </c>
      <c r="F1183" s="44">
        <v>0</v>
      </c>
      <c r="G1183" s="13">
        <f t="shared" si="190"/>
        <v>0</v>
      </c>
      <c r="H1183" s="17">
        <v>0</v>
      </c>
      <c r="I1183" s="17">
        <v>0</v>
      </c>
      <c r="J1183" s="13">
        <f t="shared" si="191"/>
        <v>0</v>
      </c>
      <c r="K1183" s="44">
        <f t="shared" si="195"/>
        <v>9283</v>
      </c>
      <c r="L1183" s="44">
        <f t="shared" si="196"/>
        <v>770</v>
      </c>
      <c r="M1183" s="13">
        <f t="shared" si="194"/>
        <v>82.947323063664768</v>
      </c>
      <c r="AD1183" s="78"/>
      <c r="AE1183" s="78"/>
    </row>
    <row r="1184" spans="1:31">
      <c r="A1184" s="85">
        <v>7</v>
      </c>
      <c r="B1184" s="16" t="s">
        <v>49</v>
      </c>
      <c r="C1184" s="16" t="s">
        <v>51</v>
      </c>
      <c r="D1184" s="29">
        <v>40330</v>
      </c>
      <c r="E1184" s="44">
        <v>0</v>
      </c>
      <c r="F1184" s="44">
        <v>0</v>
      </c>
      <c r="G1184" s="13">
        <f t="shared" si="190"/>
        <v>0</v>
      </c>
      <c r="H1184" s="17">
        <v>0</v>
      </c>
      <c r="I1184" s="17">
        <v>0</v>
      </c>
      <c r="J1184" s="13">
        <f t="shared" si="191"/>
        <v>0</v>
      </c>
      <c r="K1184" s="44">
        <f t="shared" si="195"/>
        <v>9283</v>
      </c>
      <c r="L1184" s="44">
        <f t="shared" si="196"/>
        <v>770</v>
      </c>
      <c r="M1184" s="13">
        <f t="shared" si="194"/>
        <v>82.947323063664768</v>
      </c>
      <c r="AD1184" s="78"/>
      <c r="AE1184" s="78"/>
    </row>
    <row r="1185" spans="1:31">
      <c r="A1185" s="85">
        <v>8</v>
      </c>
      <c r="B1185" s="16" t="s">
        <v>49</v>
      </c>
      <c r="C1185" s="16" t="s">
        <v>51</v>
      </c>
      <c r="D1185" s="29">
        <v>40360</v>
      </c>
      <c r="E1185" s="44">
        <v>0</v>
      </c>
      <c r="F1185" s="44">
        <v>0</v>
      </c>
      <c r="G1185" s="13">
        <f t="shared" si="190"/>
        <v>0</v>
      </c>
      <c r="H1185" s="17">
        <v>0</v>
      </c>
      <c r="I1185" s="17">
        <v>0</v>
      </c>
      <c r="J1185" s="13">
        <f t="shared" si="191"/>
        <v>0</v>
      </c>
      <c r="K1185" s="44">
        <f t="shared" si="195"/>
        <v>9283</v>
      </c>
      <c r="L1185" s="44">
        <f t="shared" si="196"/>
        <v>770</v>
      </c>
      <c r="M1185" s="13">
        <f t="shared" si="194"/>
        <v>82.947323063664768</v>
      </c>
      <c r="AD1185" s="78"/>
      <c r="AE1185" s="78"/>
    </row>
    <row r="1186" spans="1:31">
      <c r="A1186" s="85">
        <v>9</v>
      </c>
      <c r="B1186" s="16" t="s">
        <v>49</v>
      </c>
      <c r="C1186" s="16" t="s">
        <v>51</v>
      </c>
      <c r="D1186" s="29">
        <v>40391</v>
      </c>
      <c r="E1186" s="44">
        <v>0</v>
      </c>
      <c r="F1186" s="44">
        <v>0</v>
      </c>
      <c r="G1186" s="13">
        <f t="shared" si="190"/>
        <v>0</v>
      </c>
      <c r="H1186" s="17">
        <v>0</v>
      </c>
      <c r="I1186" s="17">
        <v>0</v>
      </c>
      <c r="J1186" s="13">
        <f t="shared" si="191"/>
        <v>0</v>
      </c>
      <c r="K1186" s="44">
        <f t="shared" si="195"/>
        <v>9283</v>
      </c>
      <c r="L1186" s="44">
        <f t="shared" si="196"/>
        <v>770</v>
      </c>
      <c r="M1186" s="13">
        <f t="shared" si="194"/>
        <v>82.947323063664768</v>
      </c>
      <c r="AD1186" s="78"/>
      <c r="AE1186" s="78"/>
    </row>
    <row r="1187" spans="1:31">
      <c r="A1187" s="85">
        <v>10</v>
      </c>
      <c r="B1187" s="16" t="s">
        <v>49</v>
      </c>
      <c r="C1187" s="16" t="s">
        <v>51</v>
      </c>
      <c r="D1187" s="29">
        <v>40422</v>
      </c>
      <c r="E1187" s="44">
        <v>0</v>
      </c>
      <c r="F1187" s="44">
        <v>0</v>
      </c>
      <c r="G1187" s="13">
        <f t="shared" si="190"/>
        <v>0</v>
      </c>
      <c r="H1187" s="17">
        <v>0</v>
      </c>
      <c r="I1187" s="17">
        <v>0</v>
      </c>
      <c r="J1187" s="13">
        <f t="shared" si="191"/>
        <v>0</v>
      </c>
      <c r="K1187" s="44">
        <f t="shared" si="195"/>
        <v>9283</v>
      </c>
      <c r="L1187" s="44">
        <f t="shared" si="196"/>
        <v>770</v>
      </c>
      <c r="M1187" s="13">
        <f t="shared" si="194"/>
        <v>82.947323063664768</v>
      </c>
      <c r="AD1187" s="78"/>
      <c r="AE1187" s="78"/>
    </row>
    <row r="1188" spans="1:31">
      <c r="A1188" s="85">
        <v>11</v>
      </c>
      <c r="B1188" s="16" t="s">
        <v>49</v>
      </c>
      <c r="C1188" s="16" t="s">
        <v>51</v>
      </c>
      <c r="D1188" s="29">
        <v>40452</v>
      </c>
      <c r="E1188" s="44">
        <v>0</v>
      </c>
      <c r="F1188" s="44">
        <v>0</v>
      </c>
      <c r="G1188" s="13">
        <f t="shared" si="190"/>
        <v>0</v>
      </c>
      <c r="H1188" s="17">
        <v>0</v>
      </c>
      <c r="I1188" s="17">
        <v>0</v>
      </c>
      <c r="J1188" s="13">
        <f t="shared" si="191"/>
        <v>0</v>
      </c>
      <c r="K1188" s="44">
        <f t="shared" si="195"/>
        <v>9283</v>
      </c>
      <c r="L1188" s="44">
        <f t="shared" si="196"/>
        <v>770</v>
      </c>
      <c r="M1188" s="13">
        <f t="shared" si="194"/>
        <v>82.947323063664768</v>
      </c>
      <c r="AD1188" s="78"/>
      <c r="AE1188" s="78"/>
    </row>
    <row r="1189" spans="1:31">
      <c r="A1189" s="85">
        <v>12</v>
      </c>
      <c r="B1189" s="16" t="s">
        <v>49</v>
      </c>
      <c r="C1189" s="16" t="s">
        <v>51</v>
      </c>
      <c r="D1189" s="29">
        <v>40483</v>
      </c>
      <c r="E1189" s="44">
        <v>0</v>
      </c>
      <c r="F1189" s="44">
        <v>0</v>
      </c>
      <c r="G1189" s="13">
        <f t="shared" si="190"/>
        <v>0</v>
      </c>
      <c r="H1189" s="17">
        <v>0</v>
      </c>
      <c r="I1189" s="17">
        <v>0</v>
      </c>
      <c r="J1189" s="13">
        <f t="shared" si="191"/>
        <v>0</v>
      </c>
      <c r="K1189" s="44">
        <f t="shared" si="195"/>
        <v>9283</v>
      </c>
      <c r="L1189" s="44">
        <f t="shared" si="196"/>
        <v>770</v>
      </c>
      <c r="M1189" s="13">
        <f t="shared" si="194"/>
        <v>82.947323063664768</v>
      </c>
      <c r="AD1189" s="78"/>
      <c r="AE1189" s="78"/>
    </row>
    <row r="1190" spans="1:31">
      <c r="A1190" s="85">
        <v>13</v>
      </c>
      <c r="B1190" s="16" t="s">
        <v>49</v>
      </c>
      <c r="C1190" s="16" t="s">
        <v>51</v>
      </c>
      <c r="D1190" s="29">
        <v>40513</v>
      </c>
      <c r="E1190" s="44">
        <v>0</v>
      </c>
      <c r="F1190" s="44">
        <v>0</v>
      </c>
      <c r="G1190" s="13">
        <f t="shared" si="190"/>
        <v>0</v>
      </c>
      <c r="H1190" s="17">
        <v>0</v>
      </c>
      <c r="I1190" s="17">
        <v>0</v>
      </c>
      <c r="J1190" s="13">
        <f t="shared" si="191"/>
        <v>0</v>
      </c>
      <c r="K1190" s="44">
        <f t="shared" si="195"/>
        <v>9283</v>
      </c>
      <c r="L1190" s="44">
        <f t="shared" si="196"/>
        <v>770</v>
      </c>
      <c r="M1190" s="13">
        <f t="shared" si="194"/>
        <v>82.947323063664768</v>
      </c>
      <c r="AD1190" s="78"/>
      <c r="AE1190" s="78"/>
    </row>
    <row r="1192" spans="1:31">
      <c r="A1192" s="85">
        <v>14</v>
      </c>
      <c r="B1192" s="16" t="s">
        <v>44</v>
      </c>
      <c r="C1192" s="16"/>
      <c r="D1192" s="29"/>
      <c r="E1192" s="44"/>
      <c r="F1192" s="44"/>
      <c r="G1192" s="13"/>
      <c r="H1192" s="17"/>
      <c r="I1192" s="17"/>
      <c r="J1192" s="13"/>
      <c r="K1192" s="44">
        <f>ROUND(SUM(K1178:K1190),0)</f>
        <v>120679</v>
      </c>
      <c r="L1192" s="44">
        <f>ROUND(SUM(L1178:L1190),0)</f>
        <v>9986</v>
      </c>
      <c r="M1192" s="13"/>
    </row>
    <row r="1194" spans="1:31">
      <c r="A1194" s="85">
        <v>15</v>
      </c>
      <c r="B1194" s="16" t="s">
        <v>49</v>
      </c>
      <c r="C1194" s="16" t="s">
        <v>51</v>
      </c>
      <c r="D1194" s="29" t="s">
        <v>36</v>
      </c>
      <c r="K1194" s="49">
        <f>ROUND(AVERAGE(K1178:K1190),0)</f>
        <v>9283</v>
      </c>
      <c r="L1194" s="49">
        <f>ROUND(AVERAGE(L1178:L1190),0)</f>
        <v>768</v>
      </c>
      <c r="M1194" s="13">
        <f>ROUND(IF(K1194=0,0,L1194*1000/K1194),2)</f>
        <v>82.73</v>
      </c>
    </row>
    <row r="1200" spans="1:31">
      <c r="A1200" s="85">
        <v>16</v>
      </c>
      <c r="B1200" s="32" t="s">
        <v>157</v>
      </c>
    </row>
    <row r="1207" spans="1:13">
      <c r="A1207" s="80" t="s">
        <v>32</v>
      </c>
      <c r="B1207" s="9"/>
      <c r="C1207" s="10"/>
      <c r="D1207" s="11"/>
      <c r="E1207" s="40"/>
      <c r="F1207" s="40"/>
      <c r="G1207" s="9"/>
      <c r="H1207" s="9"/>
      <c r="I1207" s="9"/>
      <c r="J1207" s="9"/>
      <c r="K1207" s="40"/>
      <c r="L1207" s="40"/>
      <c r="M1207" s="12" t="s">
        <v>33</v>
      </c>
    </row>
    <row r="1208" spans="1:13">
      <c r="A1208" s="79" t="s">
        <v>0</v>
      </c>
      <c r="B1208" s="14"/>
      <c r="C1208" s="15"/>
      <c r="D1208" s="7"/>
      <c r="E1208" s="39"/>
      <c r="F1208" s="39" t="s">
        <v>1</v>
      </c>
      <c r="G1208" s="14"/>
      <c r="H1208" s="14"/>
      <c r="I1208" s="14"/>
      <c r="J1208" s="14"/>
      <c r="K1208" s="39"/>
      <c r="L1208" s="39" t="s">
        <v>117</v>
      </c>
      <c r="M1208" s="14"/>
    </row>
    <row r="1209" spans="1:13">
      <c r="A1209" s="80" t="s">
        <v>2</v>
      </c>
      <c r="B1209" s="9"/>
      <c r="C1209" s="9"/>
      <c r="D1209" s="9"/>
      <c r="E1209" s="40"/>
      <c r="F1209" s="87" t="s">
        <v>3</v>
      </c>
      <c r="G1209" s="87"/>
      <c r="H1209" s="87"/>
      <c r="I1209" s="87"/>
      <c r="J1209" s="9" t="s">
        <v>4</v>
      </c>
      <c r="K1209" s="40"/>
      <c r="L1209" s="40"/>
      <c r="M1209" s="9"/>
    </row>
    <row r="1210" spans="1:13">
      <c r="A1210" s="81"/>
      <c r="B1210" s="1"/>
      <c r="C1210" s="1"/>
      <c r="D1210" s="1"/>
      <c r="E1210" s="41"/>
      <c r="F1210" s="88"/>
      <c r="G1210" s="88"/>
      <c r="H1210" s="88"/>
      <c r="I1210" s="88"/>
      <c r="J1210" s="15"/>
      <c r="K1210" s="41" t="s">
        <v>5</v>
      </c>
      <c r="L1210" s="41"/>
      <c r="M1210" s="1"/>
    </row>
    <row r="1211" spans="1:13">
      <c r="A1211" s="81" t="s">
        <v>54</v>
      </c>
      <c r="B1211" s="1"/>
      <c r="C1211" s="77"/>
      <c r="D1211" s="2"/>
      <c r="E1211" s="41"/>
      <c r="F1211" s="88"/>
      <c r="G1211" s="88"/>
      <c r="H1211" s="88"/>
      <c r="I1211" s="88"/>
      <c r="J1211" s="15"/>
      <c r="K1211" s="41" t="s">
        <v>6</v>
      </c>
      <c r="L1211" s="41"/>
      <c r="M1211" s="1"/>
    </row>
    <row r="1212" spans="1:13">
      <c r="A1212" s="81"/>
      <c r="B1212" s="1"/>
      <c r="C1212" s="77"/>
      <c r="D1212" s="2"/>
      <c r="E1212" s="41"/>
      <c r="F1212" s="88"/>
      <c r="G1212" s="88"/>
      <c r="H1212" s="88"/>
      <c r="I1212" s="88"/>
      <c r="J1212" s="15" t="s">
        <v>40</v>
      </c>
      <c r="K1212" s="41" t="s">
        <v>55</v>
      </c>
      <c r="L1212" s="41"/>
      <c r="M1212" s="1"/>
    </row>
    <row r="1213" spans="1:13">
      <c r="A1213" s="79" t="s">
        <v>53</v>
      </c>
      <c r="B1213" s="14"/>
      <c r="C1213" s="15"/>
      <c r="D1213" s="7"/>
      <c r="E1213" s="39"/>
      <c r="F1213" s="89"/>
      <c r="G1213" s="89"/>
      <c r="H1213" s="89"/>
      <c r="I1213" s="89"/>
      <c r="J1213" s="3" t="s">
        <v>158</v>
      </c>
      <c r="K1213" s="39"/>
      <c r="L1213" s="39"/>
      <c r="M1213" s="14"/>
    </row>
    <row r="1214" spans="1:13">
      <c r="A1214" s="80"/>
      <c r="B1214" s="9"/>
      <c r="C1214" s="10"/>
      <c r="D1214" s="11"/>
      <c r="E1214" s="40"/>
      <c r="F1214" s="42"/>
      <c r="G1214" s="4"/>
      <c r="H1214" s="4"/>
      <c r="I1214" s="4"/>
      <c r="J1214" s="9"/>
      <c r="K1214" s="40"/>
      <c r="L1214" s="40"/>
      <c r="M1214" s="9"/>
    </row>
    <row r="1215" spans="1:13">
      <c r="A1215" s="82" t="s">
        <v>7</v>
      </c>
      <c r="B1215" s="5" t="s">
        <v>8</v>
      </c>
      <c r="C1215" s="5" t="s">
        <v>9</v>
      </c>
      <c r="D1215" s="5" t="s">
        <v>10</v>
      </c>
      <c r="E1215" s="43" t="s">
        <v>11</v>
      </c>
      <c r="F1215" s="43" t="s">
        <v>12</v>
      </c>
      <c r="G1215" s="5" t="s">
        <v>13</v>
      </c>
      <c r="H1215" s="5" t="s">
        <v>14</v>
      </c>
      <c r="I1215" s="5" t="s">
        <v>15</v>
      </c>
      <c r="J1215" s="5" t="s">
        <v>16</v>
      </c>
      <c r="K1215" s="43" t="s">
        <v>17</v>
      </c>
      <c r="L1215" s="43" t="s">
        <v>18</v>
      </c>
      <c r="M1215" s="5" t="s">
        <v>19</v>
      </c>
    </row>
    <row r="1216" spans="1:13">
      <c r="B1216" s="77"/>
      <c r="D1216" s="17"/>
      <c r="E1216" s="44"/>
      <c r="F1216" s="44"/>
      <c r="G1216" s="16"/>
      <c r="H1216" s="16"/>
      <c r="I1216" s="16"/>
      <c r="J1216" s="16"/>
      <c r="K1216" s="44"/>
      <c r="L1216" s="44"/>
      <c r="M1216" s="16"/>
    </row>
    <row r="1217" spans="1:13">
      <c r="B1217" s="16"/>
      <c r="E1217" s="90" t="s">
        <v>20</v>
      </c>
      <c r="F1217" s="90"/>
      <c r="G1217" s="90"/>
      <c r="H1217" s="90" t="s">
        <v>21</v>
      </c>
      <c r="I1217" s="90"/>
      <c r="J1217" s="90"/>
      <c r="K1217" s="90" t="s">
        <v>22</v>
      </c>
      <c r="L1217" s="90"/>
      <c r="M1217" s="90"/>
    </row>
    <row r="1218" spans="1:13">
      <c r="B1218" s="16"/>
      <c r="E1218" s="45" t="s">
        <v>23</v>
      </c>
      <c r="F1218" s="45"/>
      <c r="G1218" s="6"/>
      <c r="H1218" s="6" t="s">
        <v>24</v>
      </c>
      <c r="I1218" s="6"/>
      <c r="J1218" s="6"/>
      <c r="K1218" s="45" t="s">
        <v>24</v>
      </c>
      <c r="L1218" s="45"/>
      <c r="M1218" s="6"/>
    </row>
    <row r="1219" spans="1:13" ht="24">
      <c r="A1219" s="84" t="s">
        <v>25</v>
      </c>
      <c r="B1219" s="15" t="s">
        <v>26</v>
      </c>
      <c r="C1219" s="15" t="s">
        <v>27</v>
      </c>
      <c r="D1219" s="7" t="s">
        <v>28</v>
      </c>
      <c r="E1219" s="46" t="s">
        <v>29</v>
      </c>
      <c r="F1219" s="47" t="s">
        <v>30</v>
      </c>
      <c r="G1219" s="15" t="s">
        <v>31</v>
      </c>
      <c r="H1219" s="15" t="s">
        <v>29</v>
      </c>
      <c r="I1219" s="8" t="s">
        <v>30</v>
      </c>
      <c r="J1219" s="15" t="s">
        <v>31</v>
      </c>
      <c r="K1219" s="46" t="s">
        <v>29</v>
      </c>
      <c r="L1219" s="47" t="s">
        <v>30</v>
      </c>
      <c r="M1219" s="15" t="s">
        <v>31</v>
      </c>
    </row>
    <row r="1220" spans="1:13">
      <c r="A1220" s="85">
        <v>1</v>
      </c>
      <c r="B1220" s="16" t="s">
        <v>46</v>
      </c>
      <c r="C1220" s="16" t="s">
        <v>51</v>
      </c>
      <c r="D1220" s="29">
        <v>40148</v>
      </c>
      <c r="E1220" s="44">
        <v>10407</v>
      </c>
      <c r="F1220" s="44">
        <v>670</v>
      </c>
      <c r="G1220" s="13">
        <f>IF(E1220=0,0,F1220*1000/E1220)</f>
        <v>64.379744402805798</v>
      </c>
      <c r="H1220" s="17">
        <v>0</v>
      </c>
      <c r="I1220" s="17">
        <v>0</v>
      </c>
      <c r="J1220" s="13">
        <f t="shared" ref="J1220:J1232" si="197">IF(H1220=0,0,I1220*1000/H1220)</f>
        <v>0</v>
      </c>
      <c r="K1220" s="44">
        <v>0</v>
      </c>
      <c r="L1220" s="44">
        <v>0</v>
      </c>
      <c r="M1220" s="13">
        <f t="shared" ref="M1220:M1232" si="198">IF(K1220=0,0,L1220*1000/K1220)</f>
        <v>0</v>
      </c>
    </row>
    <row r="1221" spans="1:13">
      <c r="A1221" s="85">
        <v>2</v>
      </c>
      <c r="B1221" s="16" t="s">
        <v>46</v>
      </c>
      <c r="C1221" s="16" t="s">
        <v>51</v>
      </c>
      <c r="D1221" s="29">
        <v>40179</v>
      </c>
      <c r="E1221" s="44">
        <f>K1262</f>
        <v>10407</v>
      </c>
      <c r="F1221" s="44">
        <f>L1262</f>
        <v>670</v>
      </c>
      <c r="G1221" s="13">
        <f t="shared" ref="G1221:G1232" si="199">IF(E1221=0,0,F1221*1000/E1221)</f>
        <v>64.379744402805798</v>
      </c>
      <c r="H1221" s="17">
        <v>0</v>
      </c>
      <c r="I1221" s="17">
        <v>0</v>
      </c>
      <c r="J1221" s="13">
        <f t="shared" si="197"/>
        <v>0</v>
      </c>
      <c r="K1221" s="44">
        <v>0</v>
      </c>
      <c r="L1221" s="44">
        <v>0</v>
      </c>
      <c r="M1221" s="13">
        <f t="shared" si="198"/>
        <v>0</v>
      </c>
    </row>
    <row r="1222" spans="1:13">
      <c r="A1222" s="85">
        <v>3</v>
      </c>
      <c r="B1222" s="16" t="s">
        <v>46</v>
      </c>
      <c r="C1222" s="16" t="s">
        <v>51</v>
      </c>
      <c r="D1222" s="29">
        <v>40210</v>
      </c>
      <c r="E1222" s="44">
        <f t="shared" ref="E1222:F1222" si="200">K1263</f>
        <v>10407</v>
      </c>
      <c r="F1222" s="44">
        <f t="shared" si="200"/>
        <v>670</v>
      </c>
      <c r="G1222" s="13">
        <f t="shared" si="199"/>
        <v>64.379744402805798</v>
      </c>
      <c r="H1222" s="17">
        <v>0</v>
      </c>
      <c r="I1222" s="17">
        <v>0</v>
      </c>
      <c r="J1222" s="13">
        <f t="shared" si="197"/>
        <v>0</v>
      </c>
      <c r="K1222" s="44">
        <v>0</v>
      </c>
      <c r="L1222" s="44">
        <v>0</v>
      </c>
      <c r="M1222" s="13">
        <f t="shared" si="198"/>
        <v>0</v>
      </c>
    </row>
    <row r="1223" spans="1:13">
      <c r="A1223" s="85">
        <v>4</v>
      </c>
      <c r="B1223" s="16" t="s">
        <v>46</v>
      </c>
      <c r="C1223" s="16" t="s">
        <v>51</v>
      </c>
      <c r="D1223" s="29">
        <v>40238</v>
      </c>
      <c r="E1223" s="44">
        <f t="shared" ref="E1223:F1223" si="201">K1264</f>
        <v>10407</v>
      </c>
      <c r="F1223" s="44">
        <f t="shared" si="201"/>
        <v>670</v>
      </c>
      <c r="G1223" s="13">
        <f t="shared" si="199"/>
        <v>64.379744402805798</v>
      </c>
      <c r="H1223" s="17">
        <v>0</v>
      </c>
      <c r="I1223" s="17">
        <v>0</v>
      </c>
      <c r="J1223" s="13">
        <f t="shared" si="197"/>
        <v>0</v>
      </c>
      <c r="K1223" s="44">
        <v>0</v>
      </c>
      <c r="L1223" s="44">
        <v>0</v>
      </c>
      <c r="M1223" s="13">
        <f t="shared" si="198"/>
        <v>0</v>
      </c>
    </row>
    <row r="1224" spans="1:13">
      <c r="A1224" s="85">
        <v>5</v>
      </c>
      <c r="B1224" s="16" t="s">
        <v>46</v>
      </c>
      <c r="C1224" s="16" t="s">
        <v>51</v>
      </c>
      <c r="D1224" s="29">
        <v>40269</v>
      </c>
      <c r="E1224" s="44">
        <f t="shared" ref="E1224:F1224" si="202">K1265</f>
        <v>10407</v>
      </c>
      <c r="F1224" s="44">
        <f t="shared" si="202"/>
        <v>670</v>
      </c>
      <c r="G1224" s="13">
        <f t="shared" si="199"/>
        <v>64.379744402805798</v>
      </c>
      <c r="H1224" s="17">
        <v>0</v>
      </c>
      <c r="I1224" s="17">
        <v>0</v>
      </c>
      <c r="J1224" s="13">
        <f t="shared" si="197"/>
        <v>0</v>
      </c>
      <c r="K1224" s="44">
        <v>0</v>
      </c>
      <c r="L1224" s="44">
        <v>0</v>
      </c>
      <c r="M1224" s="13">
        <f t="shared" si="198"/>
        <v>0</v>
      </c>
    </row>
    <row r="1225" spans="1:13">
      <c r="A1225" s="85">
        <v>6</v>
      </c>
      <c r="B1225" s="16" t="s">
        <v>46</v>
      </c>
      <c r="C1225" s="16" t="s">
        <v>51</v>
      </c>
      <c r="D1225" s="29">
        <v>40299</v>
      </c>
      <c r="E1225" s="44">
        <f t="shared" ref="E1225:F1225" si="203">K1266</f>
        <v>10383</v>
      </c>
      <c r="F1225" s="44">
        <f t="shared" si="203"/>
        <v>667</v>
      </c>
      <c r="G1225" s="13">
        <f t="shared" si="199"/>
        <v>64.239622459790041</v>
      </c>
      <c r="H1225" s="17">
        <v>0</v>
      </c>
      <c r="I1225" s="17">
        <v>0</v>
      </c>
      <c r="J1225" s="13">
        <f t="shared" si="197"/>
        <v>0</v>
      </c>
      <c r="K1225" s="44">
        <v>0</v>
      </c>
      <c r="L1225" s="44">
        <v>0</v>
      </c>
      <c r="M1225" s="13">
        <f t="shared" si="198"/>
        <v>0</v>
      </c>
    </row>
    <row r="1226" spans="1:13">
      <c r="A1226" s="85">
        <v>7</v>
      </c>
      <c r="B1226" s="16" t="s">
        <v>46</v>
      </c>
      <c r="C1226" s="16" t="s">
        <v>51</v>
      </c>
      <c r="D1226" s="29">
        <v>40330</v>
      </c>
      <c r="E1226" s="44">
        <f t="shared" ref="E1226:F1226" si="204">K1267</f>
        <v>10383</v>
      </c>
      <c r="F1226" s="44">
        <f t="shared" si="204"/>
        <v>667</v>
      </c>
      <c r="G1226" s="13">
        <f t="shared" si="199"/>
        <v>64.239622459790041</v>
      </c>
      <c r="H1226" s="17">
        <v>0</v>
      </c>
      <c r="I1226" s="17">
        <v>0</v>
      </c>
      <c r="J1226" s="13">
        <f t="shared" si="197"/>
        <v>0</v>
      </c>
      <c r="K1226" s="44">
        <v>0</v>
      </c>
      <c r="L1226" s="44">
        <v>0</v>
      </c>
      <c r="M1226" s="13">
        <f t="shared" si="198"/>
        <v>0</v>
      </c>
    </row>
    <row r="1227" spans="1:13">
      <c r="A1227" s="85">
        <v>8</v>
      </c>
      <c r="B1227" s="16" t="s">
        <v>46</v>
      </c>
      <c r="C1227" s="16" t="s">
        <v>51</v>
      </c>
      <c r="D1227" s="29">
        <v>40360</v>
      </c>
      <c r="E1227" s="44">
        <f t="shared" ref="E1227:F1227" si="205">K1268</f>
        <v>10383</v>
      </c>
      <c r="F1227" s="44">
        <f t="shared" si="205"/>
        <v>667</v>
      </c>
      <c r="G1227" s="13">
        <f t="shared" si="199"/>
        <v>64.239622459790041</v>
      </c>
      <c r="H1227" s="17">
        <v>0</v>
      </c>
      <c r="I1227" s="17">
        <v>0</v>
      </c>
      <c r="J1227" s="13">
        <f t="shared" si="197"/>
        <v>0</v>
      </c>
      <c r="K1227" s="44">
        <v>0</v>
      </c>
      <c r="L1227" s="44">
        <v>0</v>
      </c>
      <c r="M1227" s="13">
        <f t="shared" si="198"/>
        <v>0</v>
      </c>
    </row>
    <row r="1228" spans="1:13">
      <c r="A1228" s="85">
        <v>9</v>
      </c>
      <c r="B1228" s="16" t="s">
        <v>46</v>
      </c>
      <c r="C1228" s="16" t="s">
        <v>51</v>
      </c>
      <c r="D1228" s="29">
        <v>40391</v>
      </c>
      <c r="E1228" s="44">
        <f t="shared" ref="E1228:F1228" si="206">K1269</f>
        <v>10383</v>
      </c>
      <c r="F1228" s="44">
        <f t="shared" si="206"/>
        <v>667</v>
      </c>
      <c r="G1228" s="13">
        <f t="shared" si="199"/>
        <v>64.239622459790041</v>
      </c>
      <c r="H1228" s="17">
        <v>0</v>
      </c>
      <c r="I1228" s="17">
        <v>0</v>
      </c>
      <c r="J1228" s="13">
        <f t="shared" si="197"/>
        <v>0</v>
      </c>
      <c r="K1228" s="44">
        <v>0</v>
      </c>
      <c r="L1228" s="44">
        <v>0</v>
      </c>
      <c r="M1228" s="13">
        <f t="shared" si="198"/>
        <v>0</v>
      </c>
    </row>
    <row r="1229" spans="1:13">
      <c r="A1229" s="85">
        <v>10</v>
      </c>
      <c r="B1229" s="16" t="s">
        <v>46</v>
      </c>
      <c r="C1229" s="16" t="s">
        <v>51</v>
      </c>
      <c r="D1229" s="29">
        <v>40422</v>
      </c>
      <c r="E1229" s="44">
        <f t="shared" ref="E1229:F1229" si="207">K1270</f>
        <v>10383</v>
      </c>
      <c r="F1229" s="44">
        <f t="shared" si="207"/>
        <v>667</v>
      </c>
      <c r="G1229" s="13">
        <f t="shared" si="199"/>
        <v>64.239622459790041</v>
      </c>
      <c r="H1229" s="17">
        <v>0</v>
      </c>
      <c r="I1229" s="17">
        <v>0</v>
      </c>
      <c r="J1229" s="13">
        <f t="shared" si="197"/>
        <v>0</v>
      </c>
      <c r="K1229" s="44">
        <v>0</v>
      </c>
      <c r="L1229" s="44">
        <v>0</v>
      </c>
      <c r="M1229" s="13">
        <f t="shared" si="198"/>
        <v>0</v>
      </c>
    </row>
    <row r="1230" spans="1:13">
      <c r="A1230" s="85">
        <v>11</v>
      </c>
      <c r="B1230" s="16" t="s">
        <v>46</v>
      </c>
      <c r="C1230" s="16" t="s">
        <v>51</v>
      </c>
      <c r="D1230" s="29">
        <v>40452</v>
      </c>
      <c r="E1230" s="44">
        <f t="shared" ref="E1230:F1230" si="208">K1271</f>
        <v>10383</v>
      </c>
      <c r="F1230" s="44">
        <f t="shared" si="208"/>
        <v>667</v>
      </c>
      <c r="G1230" s="13">
        <f t="shared" si="199"/>
        <v>64.239622459790041</v>
      </c>
      <c r="H1230" s="17">
        <v>0</v>
      </c>
      <c r="I1230" s="17">
        <v>0</v>
      </c>
      <c r="J1230" s="13">
        <f t="shared" si="197"/>
        <v>0</v>
      </c>
      <c r="K1230" s="44">
        <v>0</v>
      </c>
      <c r="L1230" s="44">
        <v>0</v>
      </c>
      <c r="M1230" s="13">
        <f t="shared" si="198"/>
        <v>0</v>
      </c>
    </row>
    <row r="1231" spans="1:13">
      <c r="A1231" s="85">
        <v>12</v>
      </c>
      <c r="B1231" s="16" t="s">
        <v>46</v>
      </c>
      <c r="C1231" s="16" t="s">
        <v>51</v>
      </c>
      <c r="D1231" s="29">
        <v>40483</v>
      </c>
      <c r="E1231" s="44">
        <f t="shared" ref="E1231:F1231" si="209">K1272</f>
        <v>10383</v>
      </c>
      <c r="F1231" s="44">
        <f t="shared" si="209"/>
        <v>667</v>
      </c>
      <c r="G1231" s="13">
        <f t="shared" si="199"/>
        <v>64.239622459790041</v>
      </c>
      <c r="H1231" s="17">
        <v>0</v>
      </c>
      <c r="I1231" s="17">
        <v>0</v>
      </c>
      <c r="J1231" s="13">
        <f t="shared" si="197"/>
        <v>0</v>
      </c>
      <c r="K1231" s="44">
        <v>0</v>
      </c>
      <c r="L1231" s="44">
        <v>0</v>
      </c>
      <c r="M1231" s="13">
        <f t="shared" si="198"/>
        <v>0</v>
      </c>
    </row>
    <row r="1232" spans="1:13">
      <c r="A1232" s="85">
        <v>13</v>
      </c>
      <c r="B1232" s="16" t="s">
        <v>46</v>
      </c>
      <c r="C1232" s="16" t="s">
        <v>51</v>
      </c>
      <c r="D1232" s="29">
        <v>40513</v>
      </c>
      <c r="E1232" s="44">
        <f t="shared" ref="E1232:F1232" si="210">K1273</f>
        <v>10383</v>
      </c>
      <c r="F1232" s="44">
        <f t="shared" si="210"/>
        <v>667</v>
      </c>
      <c r="G1232" s="13">
        <f t="shared" si="199"/>
        <v>64.239622459790041</v>
      </c>
      <c r="H1232" s="17">
        <v>0</v>
      </c>
      <c r="I1232" s="17">
        <v>0</v>
      </c>
      <c r="J1232" s="13">
        <f t="shared" si="197"/>
        <v>0</v>
      </c>
      <c r="K1232" s="44">
        <v>2679</v>
      </c>
      <c r="L1232" s="44">
        <v>172</v>
      </c>
      <c r="M1232" s="13">
        <f t="shared" si="198"/>
        <v>64.203060843598351</v>
      </c>
    </row>
    <row r="1240" spans="1:2">
      <c r="A1240" s="85">
        <v>14</v>
      </c>
      <c r="B1240" s="32" t="s">
        <v>157</v>
      </c>
    </row>
    <row r="1249" spans="1:31">
      <c r="A1249" s="80" t="s">
        <v>32</v>
      </c>
      <c r="B1249" s="9"/>
      <c r="C1249" s="10"/>
      <c r="D1249" s="11"/>
      <c r="E1249" s="40"/>
      <c r="F1249" s="40"/>
      <c r="G1249" s="9"/>
      <c r="H1249" s="9"/>
      <c r="I1249" s="9"/>
      <c r="J1249" s="9"/>
      <c r="K1249" s="40"/>
      <c r="L1249" s="40"/>
      <c r="M1249" s="12" t="s">
        <v>33</v>
      </c>
    </row>
    <row r="1250" spans="1:31">
      <c r="A1250" s="79" t="s">
        <v>0</v>
      </c>
      <c r="B1250" s="14"/>
      <c r="C1250" s="15"/>
      <c r="D1250" s="7"/>
      <c r="E1250" s="39"/>
      <c r="F1250" s="39" t="s">
        <v>1</v>
      </c>
      <c r="G1250" s="14"/>
      <c r="H1250" s="14"/>
      <c r="I1250" s="14"/>
      <c r="J1250" s="14"/>
      <c r="K1250" s="39"/>
      <c r="L1250" s="39" t="s">
        <v>118</v>
      </c>
      <c r="M1250" s="14"/>
    </row>
    <row r="1251" spans="1:31">
      <c r="A1251" s="80" t="s">
        <v>2</v>
      </c>
      <c r="B1251" s="9"/>
      <c r="C1251" s="9"/>
      <c r="D1251" s="9"/>
      <c r="E1251" s="40"/>
      <c r="F1251" s="87" t="s">
        <v>3</v>
      </c>
      <c r="G1251" s="87"/>
      <c r="H1251" s="87"/>
      <c r="I1251" s="87"/>
      <c r="J1251" s="9" t="s">
        <v>4</v>
      </c>
      <c r="K1251" s="40"/>
      <c r="L1251" s="40"/>
      <c r="M1251" s="9"/>
    </row>
    <row r="1252" spans="1:31">
      <c r="A1252" s="81"/>
      <c r="B1252" s="1"/>
      <c r="C1252" s="1"/>
      <c r="D1252" s="1"/>
      <c r="E1252" s="41"/>
      <c r="F1252" s="88"/>
      <c r="G1252" s="88"/>
      <c r="H1252" s="88"/>
      <c r="I1252" s="88"/>
      <c r="J1252" s="15"/>
      <c r="K1252" s="41" t="s">
        <v>5</v>
      </c>
      <c r="L1252" s="41"/>
      <c r="M1252" s="1"/>
    </row>
    <row r="1253" spans="1:31">
      <c r="A1253" s="81" t="s">
        <v>54</v>
      </c>
      <c r="B1253" s="1"/>
      <c r="C1253" s="77"/>
      <c r="D1253" s="2"/>
      <c r="E1253" s="41"/>
      <c r="F1253" s="88"/>
      <c r="G1253" s="88"/>
      <c r="H1253" s="88"/>
      <c r="I1253" s="88"/>
      <c r="J1253" s="15"/>
      <c r="K1253" s="41" t="s">
        <v>6</v>
      </c>
      <c r="L1253" s="41"/>
      <c r="M1253" s="1"/>
    </row>
    <row r="1254" spans="1:31">
      <c r="A1254" s="81"/>
      <c r="B1254" s="1"/>
      <c r="C1254" s="77"/>
      <c r="D1254" s="2"/>
      <c r="E1254" s="41"/>
      <c r="F1254" s="88"/>
      <c r="G1254" s="88"/>
      <c r="H1254" s="88"/>
      <c r="I1254" s="88"/>
      <c r="J1254" s="15" t="s">
        <v>40</v>
      </c>
      <c r="K1254" s="41" t="s">
        <v>55</v>
      </c>
      <c r="L1254" s="41"/>
      <c r="M1254" s="1"/>
    </row>
    <row r="1255" spans="1:31">
      <c r="A1255" s="79" t="s">
        <v>53</v>
      </c>
      <c r="B1255" s="14"/>
      <c r="C1255" s="15"/>
      <c r="D1255" s="7"/>
      <c r="E1255" s="39"/>
      <c r="F1255" s="89"/>
      <c r="G1255" s="89"/>
      <c r="H1255" s="89"/>
      <c r="I1255" s="89"/>
      <c r="J1255" s="3" t="s">
        <v>158</v>
      </c>
      <c r="K1255" s="39"/>
      <c r="L1255" s="39"/>
      <c r="M1255" s="14"/>
    </row>
    <row r="1256" spans="1:31">
      <c r="A1256" s="80"/>
      <c r="B1256" s="9"/>
      <c r="C1256" s="10"/>
      <c r="D1256" s="11"/>
      <c r="E1256" s="40"/>
      <c r="F1256" s="42"/>
      <c r="G1256" s="4"/>
      <c r="H1256" s="4"/>
      <c r="I1256" s="4"/>
      <c r="J1256" s="9"/>
      <c r="K1256" s="40"/>
      <c r="L1256" s="40"/>
      <c r="M1256" s="9"/>
    </row>
    <row r="1257" spans="1:31">
      <c r="A1257" s="82" t="s">
        <v>7</v>
      </c>
      <c r="B1257" s="5" t="s">
        <v>8</v>
      </c>
      <c r="C1257" s="5" t="s">
        <v>9</v>
      </c>
      <c r="D1257" s="5" t="s">
        <v>10</v>
      </c>
      <c r="E1257" s="43" t="s">
        <v>11</v>
      </c>
      <c r="F1257" s="43" t="s">
        <v>12</v>
      </c>
      <c r="G1257" s="5" t="s">
        <v>13</v>
      </c>
      <c r="H1257" s="5" t="s">
        <v>14</v>
      </c>
      <c r="I1257" s="5" t="s">
        <v>15</v>
      </c>
      <c r="J1257" s="5" t="s">
        <v>16</v>
      </c>
      <c r="K1257" s="43" t="s">
        <v>17</v>
      </c>
      <c r="L1257" s="43" t="s">
        <v>18</v>
      </c>
      <c r="M1257" s="5" t="s">
        <v>19</v>
      </c>
    </row>
    <row r="1258" spans="1:31">
      <c r="B1258" s="77"/>
      <c r="D1258" s="17"/>
      <c r="E1258" s="44"/>
      <c r="F1258" s="44"/>
      <c r="G1258" s="16"/>
      <c r="H1258" s="16"/>
      <c r="I1258" s="16"/>
      <c r="J1258" s="16"/>
      <c r="K1258" s="44"/>
      <c r="L1258" s="44"/>
      <c r="M1258" s="16"/>
    </row>
    <row r="1259" spans="1:31">
      <c r="B1259" s="16"/>
      <c r="E1259" s="90" t="s">
        <v>37</v>
      </c>
      <c r="F1259" s="90"/>
      <c r="G1259" s="90"/>
      <c r="H1259" s="90" t="s">
        <v>38</v>
      </c>
      <c r="I1259" s="90"/>
      <c r="J1259" s="90"/>
      <c r="K1259" s="90" t="s">
        <v>39</v>
      </c>
      <c r="L1259" s="90"/>
      <c r="M1259" s="90"/>
    </row>
    <row r="1260" spans="1:31">
      <c r="B1260" s="16"/>
      <c r="E1260" s="45" t="s">
        <v>23</v>
      </c>
      <c r="F1260" s="45"/>
      <c r="G1260" s="6"/>
      <c r="H1260" s="6" t="s">
        <v>24</v>
      </c>
      <c r="I1260" s="6"/>
      <c r="J1260" s="6"/>
      <c r="K1260" s="45" t="s">
        <v>24</v>
      </c>
      <c r="L1260" s="45"/>
      <c r="M1260" s="6"/>
    </row>
    <row r="1261" spans="1:31" ht="24">
      <c r="A1261" s="84" t="s">
        <v>25</v>
      </c>
      <c r="B1261" s="15" t="s">
        <v>26</v>
      </c>
      <c r="C1261" s="15" t="s">
        <v>27</v>
      </c>
      <c r="D1261" s="7" t="s">
        <v>28</v>
      </c>
      <c r="E1261" s="46" t="s">
        <v>29</v>
      </c>
      <c r="F1261" s="47" t="s">
        <v>30</v>
      </c>
      <c r="G1261" s="15" t="s">
        <v>31</v>
      </c>
      <c r="H1261" s="15" t="s">
        <v>29</v>
      </c>
      <c r="I1261" s="8" t="s">
        <v>30</v>
      </c>
      <c r="J1261" s="15" t="s">
        <v>31</v>
      </c>
      <c r="K1261" s="46" t="s">
        <v>29</v>
      </c>
      <c r="L1261" s="47" t="s">
        <v>30</v>
      </c>
      <c r="M1261" s="15" t="s">
        <v>31</v>
      </c>
    </row>
    <row r="1262" spans="1:31">
      <c r="A1262" s="85">
        <v>1</v>
      </c>
      <c r="B1262" s="16" t="s">
        <v>46</v>
      </c>
      <c r="C1262" s="16" t="s">
        <v>51</v>
      </c>
      <c r="D1262" s="29">
        <v>40148</v>
      </c>
      <c r="E1262" s="44">
        <v>0</v>
      </c>
      <c r="F1262" s="44">
        <v>0</v>
      </c>
      <c r="G1262" s="13">
        <f t="shared" ref="G1262:G1274" si="211">IF(E1262=0,0,F1262*1000/E1262)</f>
        <v>0</v>
      </c>
      <c r="H1262" s="17">
        <v>0</v>
      </c>
      <c r="I1262" s="17">
        <v>0</v>
      </c>
      <c r="J1262" s="13">
        <f t="shared" ref="J1262:J1274" si="212">IF(H1262=0,0,I1262*1000/H1262)</f>
        <v>0</v>
      </c>
      <c r="K1262" s="44">
        <f t="shared" ref="K1262" si="213">E1220+H1220-K1220-E1262+H1262</f>
        <v>10407</v>
      </c>
      <c r="L1262" s="44">
        <f t="shared" ref="L1262" si="214">F1220+I1220-L1220-F1262+I1262</f>
        <v>670</v>
      </c>
      <c r="M1262" s="13">
        <f t="shared" ref="M1262:M1274" si="215">IF(K1262=0,0,L1262*1000/K1262)</f>
        <v>64.379744402805798</v>
      </c>
      <c r="AD1262" s="78"/>
      <c r="AE1262" s="78"/>
    </row>
    <row r="1263" spans="1:31">
      <c r="A1263" s="85">
        <v>2</v>
      </c>
      <c r="B1263" s="16" t="s">
        <v>46</v>
      </c>
      <c r="C1263" s="16" t="s">
        <v>51</v>
      </c>
      <c r="D1263" s="29">
        <v>40179</v>
      </c>
      <c r="E1263" s="44">
        <v>0</v>
      </c>
      <c r="F1263" s="44">
        <v>0</v>
      </c>
      <c r="G1263" s="13">
        <f t="shared" si="211"/>
        <v>0</v>
      </c>
      <c r="H1263" s="17">
        <v>0</v>
      </c>
      <c r="I1263" s="17">
        <v>0</v>
      </c>
      <c r="J1263" s="13">
        <f t="shared" si="212"/>
        <v>0</v>
      </c>
      <c r="K1263" s="44">
        <f t="shared" ref="K1263:K1274" si="216">E1221+H1221-K1221-E1263+H1263</f>
        <v>10407</v>
      </c>
      <c r="L1263" s="44">
        <f t="shared" ref="L1263:L1274" si="217">F1221+I1221-L1221-F1263+I1263</f>
        <v>670</v>
      </c>
      <c r="M1263" s="13">
        <f t="shared" si="215"/>
        <v>64.379744402805798</v>
      </c>
      <c r="AD1263" s="78"/>
      <c r="AE1263" s="78"/>
    </row>
    <row r="1264" spans="1:31">
      <c r="A1264" s="85">
        <v>3</v>
      </c>
      <c r="B1264" s="16" t="s">
        <v>46</v>
      </c>
      <c r="C1264" s="16" t="s">
        <v>51</v>
      </c>
      <c r="D1264" s="29">
        <v>40210</v>
      </c>
      <c r="E1264" s="44">
        <v>0</v>
      </c>
      <c r="F1264" s="44">
        <v>0</v>
      </c>
      <c r="G1264" s="13">
        <f t="shared" si="211"/>
        <v>0</v>
      </c>
      <c r="H1264" s="17">
        <v>0</v>
      </c>
      <c r="I1264" s="17">
        <v>0</v>
      </c>
      <c r="J1264" s="13">
        <f t="shared" si="212"/>
        <v>0</v>
      </c>
      <c r="K1264" s="44">
        <f t="shared" si="216"/>
        <v>10407</v>
      </c>
      <c r="L1264" s="44">
        <f t="shared" si="217"/>
        <v>670</v>
      </c>
      <c r="M1264" s="13">
        <f t="shared" si="215"/>
        <v>64.379744402805798</v>
      </c>
      <c r="AD1264" s="78"/>
      <c r="AE1264" s="78"/>
    </row>
    <row r="1265" spans="1:31">
      <c r="A1265" s="85">
        <v>4</v>
      </c>
      <c r="B1265" s="16" t="s">
        <v>46</v>
      </c>
      <c r="C1265" s="16" t="s">
        <v>51</v>
      </c>
      <c r="D1265" s="29">
        <v>40238</v>
      </c>
      <c r="E1265" s="44">
        <v>0</v>
      </c>
      <c r="F1265" s="44">
        <v>0</v>
      </c>
      <c r="G1265" s="13">
        <f t="shared" si="211"/>
        <v>0</v>
      </c>
      <c r="H1265" s="17">
        <v>0</v>
      </c>
      <c r="I1265" s="17">
        <v>0</v>
      </c>
      <c r="J1265" s="13">
        <f t="shared" si="212"/>
        <v>0</v>
      </c>
      <c r="K1265" s="44">
        <f t="shared" si="216"/>
        <v>10407</v>
      </c>
      <c r="L1265" s="44">
        <f t="shared" si="217"/>
        <v>670</v>
      </c>
      <c r="M1265" s="13">
        <f t="shared" si="215"/>
        <v>64.379744402805798</v>
      </c>
      <c r="AD1265" s="78"/>
      <c r="AE1265" s="78"/>
    </row>
    <row r="1266" spans="1:31">
      <c r="A1266" s="85">
        <v>5</v>
      </c>
      <c r="B1266" s="16" t="s">
        <v>46</v>
      </c>
      <c r="C1266" s="16" t="s">
        <v>51</v>
      </c>
      <c r="D1266" s="29">
        <v>40269</v>
      </c>
      <c r="E1266" s="44">
        <v>24</v>
      </c>
      <c r="F1266" s="44">
        <v>3</v>
      </c>
      <c r="G1266" s="13">
        <f t="shared" si="211"/>
        <v>125</v>
      </c>
      <c r="H1266" s="17">
        <v>0</v>
      </c>
      <c r="I1266" s="17">
        <v>0</v>
      </c>
      <c r="J1266" s="13">
        <f t="shared" si="212"/>
        <v>0</v>
      </c>
      <c r="K1266" s="44">
        <f t="shared" si="216"/>
        <v>10383</v>
      </c>
      <c r="L1266" s="44">
        <f t="shared" si="217"/>
        <v>667</v>
      </c>
      <c r="M1266" s="13">
        <f t="shared" si="215"/>
        <v>64.239622459790041</v>
      </c>
      <c r="AD1266" s="78"/>
      <c r="AE1266" s="78"/>
    </row>
    <row r="1267" spans="1:31">
      <c r="A1267" s="85">
        <v>6</v>
      </c>
      <c r="B1267" s="16" t="s">
        <v>46</v>
      </c>
      <c r="C1267" s="16" t="s">
        <v>51</v>
      </c>
      <c r="D1267" s="29">
        <v>40299</v>
      </c>
      <c r="E1267" s="44">
        <v>0</v>
      </c>
      <c r="F1267" s="44">
        <v>0</v>
      </c>
      <c r="G1267" s="13">
        <f t="shared" si="211"/>
        <v>0</v>
      </c>
      <c r="H1267" s="17">
        <v>0</v>
      </c>
      <c r="I1267" s="17">
        <v>0</v>
      </c>
      <c r="J1267" s="13">
        <f t="shared" si="212"/>
        <v>0</v>
      </c>
      <c r="K1267" s="44">
        <f t="shared" si="216"/>
        <v>10383</v>
      </c>
      <c r="L1267" s="44">
        <f t="shared" si="217"/>
        <v>667</v>
      </c>
      <c r="M1267" s="13">
        <f t="shared" si="215"/>
        <v>64.239622459790041</v>
      </c>
      <c r="AD1267" s="78"/>
      <c r="AE1267" s="78"/>
    </row>
    <row r="1268" spans="1:31">
      <c r="A1268" s="85">
        <v>7</v>
      </c>
      <c r="B1268" s="16" t="s">
        <v>46</v>
      </c>
      <c r="C1268" s="16" t="s">
        <v>51</v>
      </c>
      <c r="D1268" s="29">
        <v>40330</v>
      </c>
      <c r="E1268" s="44">
        <v>0</v>
      </c>
      <c r="F1268" s="44">
        <v>0</v>
      </c>
      <c r="G1268" s="13">
        <f t="shared" si="211"/>
        <v>0</v>
      </c>
      <c r="H1268" s="17">
        <v>0</v>
      </c>
      <c r="I1268" s="17">
        <v>0</v>
      </c>
      <c r="J1268" s="13">
        <f t="shared" si="212"/>
        <v>0</v>
      </c>
      <c r="K1268" s="44">
        <f t="shared" si="216"/>
        <v>10383</v>
      </c>
      <c r="L1268" s="44">
        <f t="shared" si="217"/>
        <v>667</v>
      </c>
      <c r="M1268" s="13">
        <f t="shared" si="215"/>
        <v>64.239622459790041</v>
      </c>
      <c r="AD1268" s="78"/>
      <c r="AE1268" s="78"/>
    </row>
    <row r="1269" spans="1:31">
      <c r="A1269" s="85">
        <v>8</v>
      </c>
      <c r="B1269" s="16" t="s">
        <v>46</v>
      </c>
      <c r="C1269" s="16" t="s">
        <v>51</v>
      </c>
      <c r="D1269" s="29">
        <v>40360</v>
      </c>
      <c r="E1269" s="44">
        <v>0</v>
      </c>
      <c r="F1269" s="44">
        <v>0</v>
      </c>
      <c r="G1269" s="13">
        <f t="shared" si="211"/>
        <v>0</v>
      </c>
      <c r="H1269" s="17">
        <v>0</v>
      </c>
      <c r="I1269" s="17">
        <v>0</v>
      </c>
      <c r="J1269" s="13">
        <f t="shared" si="212"/>
        <v>0</v>
      </c>
      <c r="K1269" s="44">
        <f t="shared" si="216"/>
        <v>10383</v>
      </c>
      <c r="L1269" s="44">
        <f t="shared" si="217"/>
        <v>667</v>
      </c>
      <c r="M1269" s="13">
        <f t="shared" si="215"/>
        <v>64.239622459790041</v>
      </c>
      <c r="AD1269" s="78"/>
      <c r="AE1269" s="78"/>
    </row>
    <row r="1270" spans="1:31">
      <c r="A1270" s="85">
        <v>9</v>
      </c>
      <c r="B1270" s="16" t="s">
        <v>46</v>
      </c>
      <c r="C1270" s="16" t="s">
        <v>51</v>
      </c>
      <c r="D1270" s="29">
        <v>40391</v>
      </c>
      <c r="E1270" s="44">
        <v>0</v>
      </c>
      <c r="F1270" s="44">
        <v>0</v>
      </c>
      <c r="G1270" s="13">
        <f t="shared" si="211"/>
        <v>0</v>
      </c>
      <c r="H1270" s="17">
        <v>0</v>
      </c>
      <c r="I1270" s="17">
        <v>0</v>
      </c>
      <c r="J1270" s="13">
        <f t="shared" si="212"/>
        <v>0</v>
      </c>
      <c r="K1270" s="44">
        <f t="shared" si="216"/>
        <v>10383</v>
      </c>
      <c r="L1270" s="44">
        <f t="shared" si="217"/>
        <v>667</v>
      </c>
      <c r="M1270" s="13">
        <f t="shared" si="215"/>
        <v>64.239622459790041</v>
      </c>
      <c r="AD1270" s="78"/>
      <c r="AE1270" s="78"/>
    </row>
    <row r="1271" spans="1:31">
      <c r="A1271" s="85">
        <v>10</v>
      </c>
      <c r="B1271" s="16" t="s">
        <v>46</v>
      </c>
      <c r="C1271" s="16" t="s">
        <v>51</v>
      </c>
      <c r="D1271" s="29">
        <v>40422</v>
      </c>
      <c r="E1271" s="44">
        <v>0</v>
      </c>
      <c r="F1271" s="44">
        <v>0</v>
      </c>
      <c r="G1271" s="13">
        <f t="shared" si="211"/>
        <v>0</v>
      </c>
      <c r="H1271" s="17">
        <v>0</v>
      </c>
      <c r="I1271" s="17">
        <v>0</v>
      </c>
      <c r="J1271" s="13">
        <f t="shared" si="212"/>
        <v>0</v>
      </c>
      <c r="K1271" s="44">
        <f t="shared" si="216"/>
        <v>10383</v>
      </c>
      <c r="L1271" s="44">
        <f t="shared" si="217"/>
        <v>667</v>
      </c>
      <c r="M1271" s="13">
        <f t="shared" si="215"/>
        <v>64.239622459790041</v>
      </c>
      <c r="AD1271" s="78"/>
      <c r="AE1271" s="78"/>
    </row>
    <row r="1272" spans="1:31">
      <c r="A1272" s="85">
        <v>11</v>
      </c>
      <c r="B1272" s="16" t="s">
        <v>46</v>
      </c>
      <c r="C1272" s="16" t="s">
        <v>51</v>
      </c>
      <c r="D1272" s="29">
        <v>40452</v>
      </c>
      <c r="E1272" s="44">
        <v>0</v>
      </c>
      <c r="F1272" s="44">
        <v>0</v>
      </c>
      <c r="G1272" s="13">
        <f t="shared" si="211"/>
        <v>0</v>
      </c>
      <c r="H1272" s="17">
        <v>0</v>
      </c>
      <c r="I1272" s="17">
        <v>0</v>
      </c>
      <c r="J1272" s="13">
        <f t="shared" si="212"/>
        <v>0</v>
      </c>
      <c r="K1272" s="44">
        <f t="shared" si="216"/>
        <v>10383</v>
      </c>
      <c r="L1272" s="44">
        <f t="shared" si="217"/>
        <v>667</v>
      </c>
      <c r="M1272" s="13">
        <f t="shared" si="215"/>
        <v>64.239622459790041</v>
      </c>
      <c r="AD1272" s="78"/>
      <c r="AE1272" s="78"/>
    </row>
    <row r="1273" spans="1:31">
      <c r="A1273" s="85">
        <v>12</v>
      </c>
      <c r="B1273" s="16" t="s">
        <v>46</v>
      </c>
      <c r="C1273" s="16" t="s">
        <v>51</v>
      </c>
      <c r="D1273" s="29">
        <v>40483</v>
      </c>
      <c r="E1273" s="44">
        <v>0</v>
      </c>
      <c r="F1273" s="44">
        <v>0</v>
      </c>
      <c r="G1273" s="13">
        <f t="shared" si="211"/>
        <v>0</v>
      </c>
      <c r="H1273" s="17">
        <v>0</v>
      </c>
      <c r="I1273" s="17">
        <v>0</v>
      </c>
      <c r="J1273" s="13">
        <f t="shared" si="212"/>
        <v>0</v>
      </c>
      <c r="K1273" s="44">
        <f t="shared" si="216"/>
        <v>10383</v>
      </c>
      <c r="L1273" s="44">
        <f t="shared" si="217"/>
        <v>667</v>
      </c>
      <c r="M1273" s="13">
        <f t="shared" si="215"/>
        <v>64.239622459790041</v>
      </c>
      <c r="AD1273" s="78"/>
      <c r="AE1273" s="78"/>
    </row>
    <row r="1274" spans="1:31">
      <c r="A1274" s="85">
        <v>13</v>
      </c>
      <c r="B1274" s="16" t="s">
        <v>46</v>
      </c>
      <c r="C1274" s="16" t="s">
        <v>51</v>
      </c>
      <c r="D1274" s="29">
        <v>40513</v>
      </c>
      <c r="E1274" s="44">
        <v>0</v>
      </c>
      <c r="F1274" s="44">
        <v>0</v>
      </c>
      <c r="G1274" s="13">
        <f t="shared" si="211"/>
        <v>0</v>
      </c>
      <c r="H1274" s="17">
        <v>0</v>
      </c>
      <c r="I1274" s="17">
        <v>0</v>
      </c>
      <c r="J1274" s="13">
        <f t="shared" si="212"/>
        <v>0</v>
      </c>
      <c r="K1274" s="44">
        <f t="shared" si="216"/>
        <v>7704</v>
      </c>
      <c r="L1274" s="44">
        <f t="shared" si="217"/>
        <v>495</v>
      </c>
      <c r="M1274" s="13">
        <f t="shared" si="215"/>
        <v>64.252336448598129</v>
      </c>
      <c r="AD1274" s="78"/>
      <c r="AE1274" s="78"/>
    </row>
    <row r="1276" spans="1:31">
      <c r="A1276" s="85">
        <v>14</v>
      </c>
      <c r="B1276" s="16" t="s">
        <v>44</v>
      </c>
      <c r="C1276" s="16"/>
      <c r="D1276" s="29"/>
      <c r="E1276" s="44"/>
      <c r="F1276" s="44"/>
      <c r="G1276" s="13"/>
      <c r="H1276" s="17"/>
      <c r="I1276" s="17"/>
      <c r="J1276" s="13"/>
      <c r="K1276" s="44">
        <f>ROUND(SUM(K1262:K1274),0)</f>
        <v>132396</v>
      </c>
      <c r="L1276" s="44">
        <f>ROUND(SUM(L1262:L1274),0)</f>
        <v>8511</v>
      </c>
      <c r="M1276" s="13"/>
    </row>
    <row r="1278" spans="1:31">
      <c r="A1278" s="85">
        <v>15</v>
      </c>
      <c r="B1278" s="16" t="s">
        <v>46</v>
      </c>
      <c r="C1278" s="16" t="s">
        <v>51</v>
      </c>
      <c r="D1278" s="29" t="s">
        <v>36</v>
      </c>
      <c r="K1278" s="49">
        <f>ROUND(AVERAGE(K1262:K1274),0)</f>
        <v>10184</v>
      </c>
      <c r="L1278" s="49">
        <f>ROUND(AVERAGE(L1262:L1274),0)</f>
        <v>655</v>
      </c>
      <c r="M1278" s="13">
        <f>ROUND(IF(K1278=0,0,L1278*1000/K1278),2)</f>
        <v>64.319999999999993</v>
      </c>
    </row>
    <row r="1284" spans="1:13">
      <c r="A1284" s="85">
        <v>16</v>
      </c>
      <c r="B1284" s="32" t="s">
        <v>157</v>
      </c>
    </row>
    <row r="1291" spans="1:13">
      <c r="A1291" s="80" t="s">
        <v>32</v>
      </c>
      <c r="B1291" s="9"/>
      <c r="C1291" s="10"/>
      <c r="D1291" s="11"/>
      <c r="E1291" s="40"/>
      <c r="F1291" s="40"/>
      <c r="G1291" s="9"/>
      <c r="H1291" s="9"/>
      <c r="I1291" s="9"/>
      <c r="J1291" s="9"/>
      <c r="K1291" s="40"/>
      <c r="L1291" s="40"/>
      <c r="M1291" s="12" t="s">
        <v>33</v>
      </c>
    </row>
    <row r="1292" spans="1:13">
      <c r="A1292" s="79" t="s">
        <v>0</v>
      </c>
      <c r="B1292" s="14"/>
      <c r="C1292" s="15"/>
      <c r="D1292" s="7"/>
      <c r="E1292" s="39"/>
      <c r="F1292" s="39" t="s">
        <v>1</v>
      </c>
      <c r="G1292" s="14"/>
      <c r="H1292" s="14"/>
      <c r="I1292" s="14"/>
      <c r="J1292" s="14"/>
      <c r="K1292" s="39"/>
      <c r="L1292" s="39" t="s">
        <v>119</v>
      </c>
      <c r="M1292" s="14"/>
    </row>
    <row r="1293" spans="1:13">
      <c r="A1293" s="80" t="s">
        <v>2</v>
      </c>
      <c r="B1293" s="9"/>
      <c r="C1293" s="9"/>
      <c r="D1293" s="9"/>
      <c r="E1293" s="40"/>
      <c r="F1293" s="87" t="s">
        <v>3</v>
      </c>
      <c r="G1293" s="87"/>
      <c r="H1293" s="87"/>
      <c r="I1293" s="87"/>
      <c r="J1293" s="9" t="s">
        <v>4</v>
      </c>
      <c r="K1293" s="40"/>
      <c r="L1293" s="40"/>
      <c r="M1293" s="9"/>
    </row>
    <row r="1294" spans="1:13">
      <c r="A1294" s="81"/>
      <c r="B1294" s="1"/>
      <c r="C1294" s="1"/>
      <c r="D1294" s="1"/>
      <c r="E1294" s="41"/>
      <c r="F1294" s="88"/>
      <c r="G1294" s="88"/>
      <c r="H1294" s="88"/>
      <c r="I1294" s="88"/>
      <c r="J1294" s="14"/>
      <c r="K1294" s="41" t="s">
        <v>5</v>
      </c>
      <c r="L1294" s="41"/>
      <c r="M1294" s="1"/>
    </row>
    <row r="1295" spans="1:13">
      <c r="A1295" s="81" t="s">
        <v>54</v>
      </c>
      <c r="B1295" s="1"/>
      <c r="C1295" s="77"/>
      <c r="D1295" s="2"/>
      <c r="E1295" s="41"/>
      <c r="F1295" s="88"/>
      <c r="G1295" s="88"/>
      <c r="H1295" s="88"/>
      <c r="I1295" s="88"/>
      <c r="J1295" s="15"/>
      <c r="K1295" s="41" t="s">
        <v>6</v>
      </c>
      <c r="L1295" s="41"/>
      <c r="M1295" s="1"/>
    </row>
    <row r="1296" spans="1:13">
      <c r="A1296" s="81"/>
      <c r="B1296" s="1"/>
      <c r="C1296" s="77"/>
      <c r="D1296" s="2"/>
      <c r="E1296" s="41"/>
      <c r="F1296" s="88"/>
      <c r="G1296" s="88"/>
      <c r="H1296" s="88"/>
      <c r="I1296" s="88"/>
      <c r="J1296" s="15" t="s">
        <v>40</v>
      </c>
      <c r="K1296" s="41" t="s">
        <v>55</v>
      </c>
      <c r="L1296" s="41"/>
      <c r="M1296" s="1"/>
    </row>
    <row r="1297" spans="1:13">
      <c r="A1297" s="79" t="s">
        <v>53</v>
      </c>
      <c r="B1297" s="14"/>
      <c r="C1297" s="15"/>
      <c r="D1297" s="7"/>
      <c r="E1297" s="39"/>
      <c r="F1297" s="89"/>
      <c r="G1297" s="89"/>
      <c r="H1297" s="89"/>
      <c r="I1297" s="89"/>
      <c r="J1297" s="3" t="s">
        <v>158</v>
      </c>
      <c r="K1297" s="39"/>
      <c r="L1297" s="39"/>
      <c r="M1297" s="14"/>
    </row>
    <row r="1298" spans="1:13">
      <c r="A1298" s="80"/>
      <c r="B1298" s="9"/>
      <c r="C1298" s="10"/>
      <c r="D1298" s="11"/>
      <c r="E1298" s="40"/>
      <c r="F1298" s="42"/>
      <c r="G1298" s="4"/>
      <c r="H1298" s="4"/>
      <c r="I1298" s="4"/>
      <c r="J1298" s="9"/>
      <c r="K1298" s="40"/>
      <c r="L1298" s="40"/>
      <c r="M1298" s="9"/>
    </row>
    <row r="1299" spans="1:13">
      <c r="A1299" s="82" t="s">
        <v>7</v>
      </c>
      <c r="B1299" s="5" t="s">
        <v>8</v>
      </c>
      <c r="C1299" s="5" t="s">
        <v>9</v>
      </c>
      <c r="D1299" s="5" t="s">
        <v>10</v>
      </c>
      <c r="E1299" s="43" t="s">
        <v>11</v>
      </c>
      <c r="F1299" s="43" t="s">
        <v>12</v>
      </c>
      <c r="G1299" s="5" t="s">
        <v>13</v>
      </c>
      <c r="H1299" s="5" t="s">
        <v>14</v>
      </c>
      <c r="I1299" s="5" t="s">
        <v>15</v>
      </c>
      <c r="J1299" s="5" t="s">
        <v>16</v>
      </c>
      <c r="K1299" s="43" t="s">
        <v>17</v>
      </c>
      <c r="L1299" s="43" t="s">
        <v>18</v>
      </c>
      <c r="M1299" s="5" t="s">
        <v>19</v>
      </c>
    </row>
    <row r="1300" spans="1:13">
      <c r="B1300" s="77"/>
      <c r="D1300" s="17"/>
      <c r="E1300" s="44"/>
      <c r="F1300" s="44"/>
      <c r="G1300" s="16"/>
      <c r="H1300" s="16"/>
      <c r="I1300" s="16"/>
      <c r="J1300" s="16"/>
      <c r="K1300" s="44"/>
      <c r="L1300" s="44"/>
      <c r="M1300" s="16"/>
    </row>
    <row r="1301" spans="1:13">
      <c r="B1301" s="16"/>
      <c r="E1301" s="90" t="s">
        <v>20</v>
      </c>
      <c r="F1301" s="90"/>
      <c r="G1301" s="90"/>
      <c r="H1301" s="90" t="s">
        <v>21</v>
      </c>
      <c r="I1301" s="90"/>
      <c r="J1301" s="90"/>
      <c r="K1301" s="90" t="s">
        <v>22</v>
      </c>
      <c r="L1301" s="90"/>
      <c r="M1301" s="90"/>
    </row>
    <row r="1302" spans="1:13">
      <c r="B1302" s="16"/>
      <c r="E1302" s="45" t="s">
        <v>23</v>
      </c>
      <c r="F1302" s="45"/>
      <c r="G1302" s="6"/>
      <c r="H1302" s="6" t="s">
        <v>24</v>
      </c>
      <c r="I1302" s="6"/>
      <c r="J1302" s="6"/>
      <c r="K1302" s="45" t="s">
        <v>24</v>
      </c>
      <c r="L1302" s="45"/>
      <c r="M1302" s="6"/>
    </row>
    <row r="1303" spans="1:13" ht="24">
      <c r="A1303" s="84" t="s">
        <v>25</v>
      </c>
      <c r="B1303" s="15" t="s">
        <v>26</v>
      </c>
      <c r="C1303" s="15" t="s">
        <v>27</v>
      </c>
      <c r="D1303" s="7" t="s">
        <v>28</v>
      </c>
      <c r="E1303" s="46" t="s">
        <v>29</v>
      </c>
      <c r="F1303" s="47" t="s">
        <v>30</v>
      </c>
      <c r="G1303" s="15" t="s">
        <v>31</v>
      </c>
      <c r="H1303" s="15" t="s">
        <v>29</v>
      </c>
      <c r="I1303" s="8" t="s">
        <v>30</v>
      </c>
      <c r="J1303" s="15" t="s">
        <v>31</v>
      </c>
      <c r="K1303" s="46" t="s">
        <v>29</v>
      </c>
      <c r="L1303" s="47" t="s">
        <v>30</v>
      </c>
      <c r="M1303" s="15" t="s">
        <v>31</v>
      </c>
    </row>
    <row r="1304" spans="1:13">
      <c r="A1304" s="85">
        <v>1</v>
      </c>
      <c r="B1304" s="16" t="s">
        <v>34</v>
      </c>
      <c r="C1304" s="16" t="s">
        <v>50</v>
      </c>
      <c r="D1304" s="29">
        <v>40148</v>
      </c>
      <c r="E1304" s="48">
        <v>3011</v>
      </c>
      <c r="F1304" s="48">
        <v>254</v>
      </c>
      <c r="G1304" s="13">
        <f>IF(E1304=0,0,F1304*1000/E1304)</f>
        <v>84.357356360013284</v>
      </c>
      <c r="H1304" s="36">
        <v>1431</v>
      </c>
      <c r="I1304" s="36">
        <v>122</v>
      </c>
      <c r="J1304" s="13">
        <f t="shared" ref="J1304:J1316" si="218">IF(H1304=0,0,I1304*1000/H1304)</f>
        <v>85.255066387141852</v>
      </c>
      <c r="K1304" s="48">
        <v>907</v>
      </c>
      <c r="L1304" s="48">
        <v>77</v>
      </c>
      <c r="M1304" s="13">
        <f t="shared" ref="M1304:M1316" si="219">IF(K1304=0,0,L1304*1000/K1304)</f>
        <v>84.895259095920622</v>
      </c>
    </row>
    <row r="1305" spans="1:13">
      <c r="A1305" s="85">
        <v>2</v>
      </c>
      <c r="B1305" s="16" t="s">
        <v>34</v>
      </c>
      <c r="C1305" s="16" t="s">
        <v>50</v>
      </c>
      <c r="D1305" s="29">
        <v>40179</v>
      </c>
      <c r="E1305" s="48">
        <v>3535</v>
      </c>
      <c r="F1305" s="48">
        <v>299</v>
      </c>
      <c r="G1305" s="13">
        <f t="shared" ref="G1305:G1316" si="220">IF(E1305=0,0,F1305*1000/E1305)</f>
        <v>84.582743988684584</v>
      </c>
      <c r="H1305" s="36">
        <v>0</v>
      </c>
      <c r="I1305" s="36">
        <v>0</v>
      </c>
      <c r="J1305" s="13">
        <f t="shared" si="218"/>
        <v>0</v>
      </c>
      <c r="K1305" s="48">
        <v>980</v>
      </c>
      <c r="L1305" s="48">
        <v>83</v>
      </c>
      <c r="M1305" s="13">
        <f t="shared" si="219"/>
        <v>84.693877551020407</v>
      </c>
    </row>
    <row r="1306" spans="1:13">
      <c r="A1306" s="85">
        <v>3</v>
      </c>
      <c r="B1306" s="16" t="s">
        <v>34</v>
      </c>
      <c r="C1306" s="16" t="s">
        <v>50</v>
      </c>
      <c r="D1306" s="29">
        <v>40210</v>
      </c>
      <c r="E1306" s="48">
        <v>2555</v>
      </c>
      <c r="F1306" s="48">
        <v>216</v>
      </c>
      <c r="G1306" s="13">
        <f t="shared" si="220"/>
        <v>84.540117416829744</v>
      </c>
      <c r="H1306" s="36">
        <v>1796</v>
      </c>
      <c r="I1306" s="36">
        <v>151</v>
      </c>
      <c r="J1306" s="13">
        <f t="shared" si="218"/>
        <v>84.075723830734972</v>
      </c>
      <c r="K1306" s="48">
        <v>762</v>
      </c>
      <c r="L1306" s="48">
        <v>64</v>
      </c>
      <c r="M1306" s="13">
        <f t="shared" si="219"/>
        <v>83.98950131233596</v>
      </c>
    </row>
    <row r="1307" spans="1:13">
      <c r="A1307" s="85">
        <v>4</v>
      </c>
      <c r="B1307" s="16" t="s">
        <v>34</v>
      </c>
      <c r="C1307" s="16" t="s">
        <v>50</v>
      </c>
      <c r="D1307" s="29">
        <v>40238</v>
      </c>
      <c r="E1307" s="48">
        <v>3589</v>
      </c>
      <c r="F1307" s="48">
        <v>303</v>
      </c>
      <c r="G1307" s="13">
        <f t="shared" si="220"/>
        <v>84.424630816383399</v>
      </c>
      <c r="H1307" s="36">
        <v>0</v>
      </c>
      <c r="I1307" s="36">
        <v>3</v>
      </c>
      <c r="J1307" s="13">
        <f t="shared" si="218"/>
        <v>0</v>
      </c>
      <c r="K1307" s="48">
        <v>329</v>
      </c>
      <c r="L1307" s="48">
        <v>28</v>
      </c>
      <c r="M1307" s="13">
        <f t="shared" si="219"/>
        <v>85.106382978723403</v>
      </c>
    </row>
    <row r="1308" spans="1:13">
      <c r="A1308" s="85">
        <v>5</v>
      </c>
      <c r="B1308" s="16" t="s">
        <v>34</v>
      </c>
      <c r="C1308" s="16" t="s">
        <v>50</v>
      </c>
      <c r="D1308" s="29">
        <v>40269</v>
      </c>
      <c r="E1308" s="48">
        <v>3260</v>
      </c>
      <c r="F1308" s="48">
        <v>278</v>
      </c>
      <c r="G1308" s="13">
        <f t="shared" si="220"/>
        <v>85.276073619631902</v>
      </c>
      <c r="H1308" s="36">
        <v>1066</v>
      </c>
      <c r="I1308" s="36">
        <v>106</v>
      </c>
      <c r="J1308" s="13">
        <f t="shared" si="218"/>
        <v>99.437148217636022</v>
      </c>
      <c r="K1308" s="48">
        <v>102</v>
      </c>
      <c r="L1308" s="48">
        <v>9</v>
      </c>
      <c r="M1308" s="13">
        <f t="shared" si="219"/>
        <v>88.235294117647058</v>
      </c>
    </row>
    <row r="1309" spans="1:13">
      <c r="A1309" s="85">
        <v>6</v>
      </c>
      <c r="B1309" s="16" t="s">
        <v>34</v>
      </c>
      <c r="C1309" s="16" t="s">
        <v>50</v>
      </c>
      <c r="D1309" s="29">
        <v>40299</v>
      </c>
      <c r="E1309" s="48">
        <v>4224</v>
      </c>
      <c r="F1309" s="48">
        <v>375</v>
      </c>
      <c r="G1309" s="13">
        <f t="shared" si="220"/>
        <v>88.778409090909093</v>
      </c>
      <c r="H1309" s="36">
        <v>0</v>
      </c>
      <c r="I1309" s="36">
        <v>0</v>
      </c>
      <c r="J1309" s="13">
        <f t="shared" si="218"/>
        <v>0</v>
      </c>
      <c r="K1309" s="48">
        <v>54</v>
      </c>
      <c r="L1309" s="48">
        <v>5</v>
      </c>
      <c r="M1309" s="13">
        <f t="shared" si="219"/>
        <v>92.592592592592595</v>
      </c>
    </row>
    <row r="1310" spans="1:13">
      <c r="A1310" s="85">
        <v>7</v>
      </c>
      <c r="B1310" s="16" t="s">
        <v>34</v>
      </c>
      <c r="C1310" s="16" t="s">
        <v>50</v>
      </c>
      <c r="D1310" s="29">
        <v>40330</v>
      </c>
      <c r="E1310" s="48">
        <v>4170</v>
      </c>
      <c r="F1310" s="48">
        <v>370</v>
      </c>
      <c r="G1310" s="13">
        <f t="shared" si="220"/>
        <v>88.729016786570739</v>
      </c>
      <c r="H1310" s="36">
        <v>0</v>
      </c>
      <c r="I1310" s="36">
        <v>0</v>
      </c>
      <c r="J1310" s="13">
        <f t="shared" si="218"/>
        <v>0</v>
      </c>
      <c r="K1310" s="48">
        <v>396</v>
      </c>
      <c r="L1310" s="48">
        <v>35</v>
      </c>
      <c r="M1310" s="13">
        <f t="shared" si="219"/>
        <v>88.383838383838381</v>
      </c>
    </row>
    <row r="1311" spans="1:13">
      <c r="A1311" s="85">
        <v>8</v>
      </c>
      <c r="B1311" s="16" t="s">
        <v>34</v>
      </c>
      <c r="C1311" s="16" t="s">
        <v>50</v>
      </c>
      <c r="D1311" s="29">
        <v>40360</v>
      </c>
      <c r="E1311" s="48">
        <v>3774</v>
      </c>
      <c r="F1311" s="48">
        <v>335</v>
      </c>
      <c r="G1311" s="13">
        <f t="shared" si="220"/>
        <v>88.76523582405936</v>
      </c>
      <c r="H1311" s="36">
        <v>0</v>
      </c>
      <c r="I1311" s="36">
        <v>0</v>
      </c>
      <c r="J1311" s="13">
        <f t="shared" si="218"/>
        <v>0</v>
      </c>
      <c r="K1311" s="48">
        <v>215</v>
      </c>
      <c r="L1311" s="48">
        <v>19</v>
      </c>
      <c r="M1311" s="13">
        <f t="shared" si="219"/>
        <v>88.372093023255815</v>
      </c>
    </row>
    <row r="1312" spans="1:13">
      <c r="A1312" s="85">
        <v>9</v>
      </c>
      <c r="B1312" s="16" t="s">
        <v>34</v>
      </c>
      <c r="C1312" s="16" t="s">
        <v>50</v>
      </c>
      <c r="D1312" s="29">
        <v>40391</v>
      </c>
      <c r="E1312" s="48">
        <v>3559</v>
      </c>
      <c r="F1312" s="48">
        <v>316</v>
      </c>
      <c r="G1312" s="13">
        <f t="shared" si="220"/>
        <v>88.788985670132064</v>
      </c>
      <c r="H1312" s="36">
        <v>0</v>
      </c>
      <c r="I1312" s="36">
        <v>0</v>
      </c>
      <c r="J1312" s="13">
        <f t="shared" si="218"/>
        <v>0</v>
      </c>
      <c r="K1312" s="48">
        <v>1571</v>
      </c>
      <c r="L1312" s="48">
        <v>140</v>
      </c>
      <c r="M1312" s="13">
        <f t="shared" si="219"/>
        <v>89.115213239974537</v>
      </c>
    </row>
    <row r="1313" spans="1:13">
      <c r="A1313" s="85">
        <v>10</v>
      </c>
      <c r="B1313" s="16" t="s">
        <v>34</v>
      </c>
      <c r="C1313" s="16" t="s">
        <v>50</v>
      </c>
      <c r="D1313" s="29">
        <v>40422</v>
      </c>
      <c r="E1313" s="48">
        <v>1988</v>
      </c>
      <c r="F1313" s="48">
        <v>177</v>
      </c>
      <c r="G1313" s="13">
        <f t="shared" si="220"/>
        <v>89.034205231388327</v>
      </c>
      <c r="H1313" s="36">
        <v>2296</v>
      </c>
      <c r="I1313" s="36">
        <v>208</v>
      </c>
      <c r="J1313" s="13">
        <f t="shared" si="218"/>
        <v>90.592334494773525</v>
      </c>
      <c r="K1313" s="48">
        <v>1007</v>
      </c>
      <c r="L1313" s="48">
        <v>91</v>
      </c>
      <c r="M1313" s="13">
        <f t="shared" si="219"/>
        <v>90.367428003972194</v>
      </c>
    </row>
    <row r="1314" spans="1:13">
      <c r="A1314" s="85">
        <v>11</v>
      </c>
      <c r="B1314" s="16" t="s">
        <v>34</v>
      </c>
      <c r="C1314" s="16" t="s">
        <v>50</v>
      </c>
      <c r="D1314" s="29">
        <v>40452</v>
      </c>
      <c r="E1314" s="48">
        <v>2732</v>
      </c>
      <c r="F1314" s="48">
        <v>246</v>
      </c>
      <c r="G1314" s="13">
        <f t="shared" si="220"/>
        <v>90.043923865300144</v>
      </c>
      <c r="H1314" s="36">
        <v>0</v>
      </c>
      <c r="I1314" s="36">
        <v>0</v>
      </c>
      <c r="J1314" s="13">
        <f t="shared" si="218"/>
        <v>0</v>
      </c>
      <c r="K1314" s="48">
        <v>94</v>
      </c>
      <c r="L1314" s="48">
        <v>9</v>
      </c>
      <c r="M1314" s="13">
        <f t="shared" si="219"/>
        <v>95.744680851063833</v>
      </c>
    </row>
    <row r="1315" spans="1:13">
      <c r="A1315" s="85">
        <v>12</v>
      </c>
      <c r="B1315" s="16" t="s">
        <v>34</v>
      </c>
      <c r="C1315" s="16" t="s">
        <v>50</v>
      </c>
      <c r="D1315" s="29">
        <v>40483</v>
      </c>
      <c r="E1315" s="48">
        <v>2638</v>
      </c>
      <c r="F1315" s="48">
        <v>237</v>
      </c>
      <c r="G1315" s="13">
        <f t="shared" si="220"/>
        <v>89.840788476118277</v>
      </c>
      <c r="H1315" s="36">
        <v>1606</v>
      </c>
      <c r="I1315" s="36">
        <v>160</v>
      </c>
      <c r="J1315" s="13">
        <f t="shared" si="218"/>
        <v>99.62640099626401</v>
      </c>
      <c r="K1315" s="48">
        <v>431</v>
      </c>
      <c r="L1315" s="48">
        <v>40</v>
      </c>
      <c r="M1315" s="13">
        <f t="shared" si="219"/>
        <v>92.807424593967511</v>
      </c>
    </row>
    <row r="1316" spans="1:13">
      <c r="A1316" s="85">
        <v>13</v>
      </c>
      <c r="B1316" s="16" t="s">
        <v>34</v>
      </c>
      <c r="C1316" s="16" t="s">
        <v>50</v>
      </c>
      <c r="D1316" s="29">
        <v>40513</v>
      </c>
      <c r="E1316" s="48">
        <v>3813</v>
      </c>
      <c r="F1316" s="48">
        <v>357</v>
      </c>
      <c r="G1316" s="13">
        <f t="shared" si="220"/>
        <v>93.627065302911092</v>
      </c>
      <c r="H1316" s="36">
        <v>0</v>
      </c>
      <c r="I1316" s="36">
        <v>0</v>
      </c>
      <c r="J1316" s="13">
        <f t="shared" si="218"/>
        <v>0</v>
      </c>
      <c r="K1316" s="48">
        <v>403</v>
      </c>
      <c r="L1316" s="48">
        <v>38</v>
      </c>
      <c r="M1316" s="13">
        <f t="shared" si="219"/>
        <v>94.292803970223332</v>
      </c>
    </row>
    <row r="1317" spans="1:13">
      <c r="B1317" s="16"/>
      <c r="C1317" s="16"/>
      <c r="D1317" s="29"/>
    </row>
    <row r="1333" spans="1:13">
      <c r="A1333" s="80" t="s">
        <v>32</v>
      </c>
      <c r="B1333" s="9"/>
      <c r="C1333" s="10"/>
      <c r="D1333" s="11"/>
      <c r="E1333" s="40"/>
      <c r="F1333" s="40"/>
      <c r="G1333" s="9"/>
      <c r="H1333" s="9"/>
      <c r="I1333" s="9"/>
      <c r="J1333" s="9"/>
      <c r="K1333" s="40"/>
      <c r="L1333" s="40"/>
      <c r="M1333" s="12" t="s">
        <v>33</v>
      </c>
    </row>
    <row r="1334" spans="1:13">
      <c r="A1334" s="79" t="s">
        <v>0</v>
      </c>
      <c r="B1334" s="14"/>
      <c r="C1334" s="15"/>
      <c r="D1334" s="7"/>
      <c r="E1334" s="39"/>
      <c r="F1334" s="39" t="s">
        <v>1</v>
      </c>
      <c r="G1334" s="14"/>
      <c r="H1334" s="14"/>
      <c r="I1334" s="14"/>
      <c r="J1334" s="14"/>
      <c r="K1334" s="39"/>
      <c r="L1334" s="39" t="s">
        <v>120</v>
      </c>
      <c r="M1334" s="14"/>
    </row>
    <row r="1335" spans="1:13">
      <c r="A1335" s="80" t="s">
        <v>2</v>
      </c>
      <c r="B1335" s="9"/>
      <c r="C1335" s="9"/>
      <c r="D1335" s="9"/>
      <c r="E1335" s="40"/>
      <c r="F1335" s="87" t="s">
        <v>3</v>
      </c>
      <c r="G1335" s="87"/>
      <c r="H1335" s="87"/>
      <c r="I1335" s="87"/>
      <c r="J1335" s="9" t="s">
        <v>4</v>
      </c>
      <c r="K1335" s="40"/>
      <c r="L1335" s="40"/>
      <c r="M1335" s="9"/>
    </row>
    <row r="1336" spans="1:13">
      <c r="A1336" s="81"/>
      <c r="B1336" s="1"/>
      <c r="C1336" s="1"/>
      <c r="D1336" s="1"/>
      <c r="E1336" s="41"/>
      <c r="F1336" s="88"/>
      <c r="G1336" s="88"/>
      <c r="H1336" s="88"/>
      <c r="I1336" s="88"/>
      <c r="J1336" s="14"/>
      <c r="K1336" s="41" t="s">
        <v>5</v>
      </c>
      <c r="L1336" s="41"/>
      <c r="M1336" s="1"/>
    </row>
    <row r="1337" spans="1:13">
      <c r="A1337" s="81" t="s">
        <v>54</v>
      </c>
      <c r="B1337" s="1"/>
      <c r="C1337" s="77"/>
      <c r="D1337" s="2"/>
      <c r="E1337" s="41"/>
      <c r="F1337" s="88"/>
      <c r="G1337" s="88"/>
      <c r="H1337" s="88"/>
      <c r="I1337" s="88"/>
      <c r="J1337" s="14"/>
      <c r="K1337" s="41" t="s">
        <v>6</v>
      </c>
      <c r="L1337" s="41"/>
      <c r="M1337" s="1"/>
    </row>
    <row r="1338" spans="1:13">
      <c r="A1338" s="81"/>
      <c r="B1338" s="1"/>
      <c r="C1338" s="77"/>
      <c r="D1338" s="2"/>
      <c r="E1338" s="41"/>
      <c r="F1338" s="88"/>
      <c r="G1338" s="88"/>
      <c r="H1338" s="88"/>
      <c r="I1338" s="88"/>
      <c r="J1338" s="15" t="s">
        <v>40</v>
      </c>
      <c r="K1338" s="41" t="s">
        <v>55</v>
      </c>
      <c r="L1338" s="41"/>
      <c r="M1338" s="1"/>
    </row>
    <row r="1339" spans="1:13">
      <c r="A1339" s="79" t="s">
        <v>53</v>
      </c>
      <c r="B1339" s="14"/>
      <c r="C1339" s="15"/>
      <c r="D1339" s="7"/>
      <c r="E1339" s="39"/>
      <c r="F1339" s="89"/>
      <c r="G1339" s="89"/>
      <c r="H1339" s="89"/>
      <c r="I1339" s="89"/>
      <c r="J1339" s="3" t="s">
        <v>158</v>
      </c>
      <c r="K1339" s="39"/>
      <c r="L1339" s="39"/>
      <c r="M1339" s="14"/>
    </row>
    <row r="1340" spans="1:13">
      <c r="A1340" s="80"/>
      <c r="B1340" s="9"/>
      <c r="C1340" s="10"/>
      <c r="D1340" s="11"/>
      <c r="E1340" s="40"/>
      <c r="F1340" s="42"/>
      <c r="G1340" s="4"/>
      <c r="H1340" s="4"/>
      <c r="I1340" s="4"/>
      <c r="J1340" s="9"/>
      <c r="K1340" s="40"/>
      <c r="L1340" s="40"/>
      <c r="M1340" s="9"/>
    </row>
    <row r="1341" spans="1:13">
      <c r="A1341" s="82" t="s">
        <v>7</v>
      </c>
      <c r="B1341" s="5" t="s">
        <v>8</v>
      </c>
      <c r="C1341" s="5" t="s">
        <v>9</v>
      </c>
      <c r="D1341" s="5" t="s">
        <v>10</v>
      </c>
      <c r="E1341" s="43" t="s">
        <v>11</v>
      </c>
      <c r="F1341" s="43" t="s">
        <v>12</v>
      </c>
      <c r="G1341" s="5" t="s">
        <v>13</v>
      </c>
      <c r="H1341" s="5" t="s">
        <v>14</v>
      </c>
      <c r="I1341" s="5" t="s">
        <v>15</v>
      </c>
      <c r="J1341" s="5" t="s">
        <v>16</v>
      </c>
      <c r="K1341" s="43" t="s">
        <v>17</v>
      </c>
      <c r="L1341" s="43" t="s">
        <v>18</v>
      </c>
      <c r="M1341" s="5" t="s">
        <v>19</v>
      </c>
    </row>
    <row r="1342" spans="1:13">
      <c r="B1342" s="77"/>
      <c r="D1342" s="17"/>
      <c r="E1342" s="44"/>
      <c r="F1342" s="44"/>
      <c r="G1342" s="16"/>
      <c r="H1342" s="16"/>
      <c r="I1342" s="16"/>
      <c r="J1342" s="16"/>
      <c r="K1342" s="44"/>
      <c r="L1342" s="44"/>
      <c r="M1342" s="16"/>
    </row>
    <row r="1343" spans="1:13">
      <c r="B1343" s="16"/>
      <c r="E1343" s="90" t="s">
        <v>37</v>
      </c>
      <c r="F1343" s="90"/>
      <c r="G1343" s="90"/>
      <c r="H1343" s="90" t="s">
        <v>38</v>
      </c>
      <c r="I1343" s="90"/>
      <c r="J1343" s="90"/>
      <c r="K1343" s="90" t="s">
        <v>39</v>
      </c>
      <c r="L1343" s="90"/>
      <c r="M1343" s="90"/>
    </row>
    <row r="1344" spans="1:13">
      <c r="B1344" s="16"/>
      <c r="E1344" s="45" t="s">
        <v>23</v>
      </c>
      <c r="F1344" s="45"/>
      <c r="G1344" s="6"/>
      <c r="H1344" s="6" t="s">
        <v>24</v>
      </c>
      <c r="I1344" s="6"/>
      <c r="J1344" s="6"/>
      <c r="K1344" s="45" t="s">
        <v>24</v>
      </c>
      <c r="L1344" s="45"/>
      <c r="M1344" s="6"/>
    </row>
    <row r="1345" spans="1:13" ht="24">
      <c r="A1345" s="84" t="s">
        <v>25</v>
      </c>
      <c r="B1345" s="15" t="s">
        <v>26</v>
      </c>
      <c r="C1345" s="15" t="s">
        <v>27</v>
      </c>
      <c r="D1345" s="7" t="s">
        <v>28</v>
      </c>
      <c r="E1345" s="46" t="s">
        <v>29</v>
      </c>
      <c r="F1345" s="47" t="s">
        <v>30</v>
      </c>
      <c r="G1345" s="15" t="s">
        <v>31</v>
      </c>
      <c r="H1345" s="15" t="s">
        <v>29</v>
      </c>
      <c r="I1345" s="8" t="s">
        <v>30</v>
      </c>
      <c r="J1345" s="15" t="s">
        <v>31</v>
      </c>
      <c r="K1345" s="46" t="s">
        <v>29</v>
      </c>
      <c r="L1345" s="47" t="s">
        <v>30</v>
      </c>
      <c r="M1345" s="15" t="s">
        <v>31</v>
      </c>
    </row>
    <row r="1346" spans="1:13">
      <c r="A1346" s="85">
        <v>1</v>
      </c>
      <c r="B1346" s="16" t="s">
        <v>34</v>
      </c>
      <c r="C1346" s="16" t="s">
        <v>50</v>
      </c>
      <c r="D1346" s="29">
        <v>40148</v>
      </c>
      <c r="E1346" s="44">
        <v>0</v>
      </c>
      <c r="F1346" s="44">
        <v>0</v>
      </c>
      <c r="G1346" s="13">
        <f t="shared" ref="G1346:G1358" si="221">IF(E1346=0,0,F1346*1000/E1346)</f>
        <v>0</v>
      </c>
      <c r="H1346" s="17">
        <v>0</v>
      </c>
      <c r="I1346" s="17">
        <v>0</v>
      </c>
      <c r="J1346" s="13">
        <f t="shared" ref="J1346:J1358" si="222">IF(H1346=0,0,I1346*1000/H1346)</f>
        <v>0</v>
      </c>
      <c r="K1346" s="44">
        <f t="shared" ref="K1346:K1358" si="223">E1304+H1304-K1304-E1346+H1346</f>
        <v>3535</v>
      </c>
      <c r="L1346" s="44">
        <f t="shared" ref="L1346:L1358" si="224">F1304+I1304-L1304-F1346+I1346</f>
        <v>299</v>
      </c>
      <c r="M1346" s="13">
        <f t="shared" ref="M1346:M1358" si="225">IF(K1346=0,0,L1346*1000/K1346)</f>
        <v>84.582743988684584</v>
      </c>
    </row>
    <row r="1347" spans="1:13">
      <c r="A1347" s="85">
        <v>2</v>
      </c>
      <c r="B1347" s="16" t="s">
        <v>34</v>
      </c>
      <c r="C1347" s="16" t="s">
        <v>50</v>
      </c>
      <c r="D1347" s="29">
        <v>40179</v>
      </c>
      <c r="E1347" s="44">
        <v>0</v>
      </c>
      <c r="F1347" s="44">
        <v>0</v>
      </c>
      <c r="G1347" s="13">
        <f t="shared" si="221"/>
        <v>0</v>
      </c>
      <c r="H1347" s="17">
        <v>0</v>
      </c>
      <c r="I1347" s="17">
        <v>0</v>
      </c>
      <c r="J1347" s="13">
        <f t="shared" si="222"/>
        <v>0</v>
      </c>
      <c r="K1347" s="44">
        <f t="shared" si="223"/>
        <v>2555</v>
      </c>
      <c r="L1347" s="44">
        <f t="shared" si="224"/>
        <v>216</v>
      </c>
      <c r="M1347" s="13">
        <f t="shared" si="225"/>
        <v>84.540117416829744</v>
      </c>
    </row>
    <row r="1348" spans="1:13">
      <c r="A1348" s="85">
        <v>3</v>
      </c>
      <c r="B1348" s="16" t="s">
        <v>34</v>
      </c>
      <c r="C1348" s="16" t="s">
        <v>50</v>
      </c>
      <c r="D1348" s="29">
        <v>40210</v>
      </c>
      <c r="E1348" s="44">
        <v>0</v>
      </c>
      <c r="F1348" s="44">
        <v>0</v>
      </c>
      <c r="G1348" s="13">
        <f t="shared" si="221"/>
        <v>0</v>
      </c>
      <c r="H1348" s="17">
        <v>0</v>
      </c>
      <c r="I1348" s="17">
        <v>0</v>
      </c>
      <c r="J1348" s="13">
        <f t="shared" si="222"/>
        <v>0</v>
      </c>
      <c r="K1348" s="44">
        <f t="shared" si="223"/>
        <v>3589</v>
      </c>
      <c r="L1348" s="44">
        <f t="shared" si="224"/>
        <v>303</v>
      </c>
      <c r="M1348" s="13">
        <f t="shared" si="225"/>
        <v>84.424630816383399</v>
      </c>
    </row>
    <row r="1349" spans="1:13">
      <c r="A1349" s="85">
        <v>4</v>
      </c>
      <c r="B1349" s="16" t="s">
        <v>34</v>
      </c>
      <c r="C1349" s="16" t="s">
        <v>50</v>
      </c>
      <c r="D1349" s="29">
        <v>40238</v>
      </c>
      <c r="E1349" s="44">
        <v>0</v>
      </c>
      <c r="F1349" s="44">
        <v>0</v>
      </c>
      <c r="G1349" s="13">
        <f t="shared" si="221"/>
        <v>0</v>
      </c>
      <c r="H1349" s="17">
        <v>0</v>
      </c>
      <c r="I1349" s="17">
        <v>0</v>
      </c>
      <c r="J1349" s="13">
        <f t="shared" si="222"/>
        <v>0</v>
      </c>
      <c r="K1349" s="44">
        <f t="shared" si="223"/>
        <v>3260</v>
      </c>
      <c r="L1349" s="44">
        <f t="shared" si="224"/>
        <v>278</v>
      </c>
      <c r="M1349" s="13">
        <f t="shared" si="225"/>
        <v>85.276073619631902</v>
      </c>
    </row>
    <row r="1350" spans="1:13">
      <c r="A1350" s="85">
        <v>5</v>
      </c>
      <c r="B1350" s="16" t="s">
        <v>34</v>
      </c>
      <c r="C1350" s="16" t="s">
        <v>50</v>
      </c>
      <c r="D1350" s="29">
        <v>40269</v>
      </c>
      <c r="E1350" s="44">
        <v>0</v>
      </c>
      <c r="F1350" s="44">
        <v>0</v>
      </c>
      <c r="G1350" s="13">
        <f t="shared" si="221"/>
        <v>0</v>
      </c>
      <c r="H1350" s="17">
        <v>0</v>
      </c>
      <c r="I1350" s="17">
        <v>0</v>
      </c>
      <c r="J1350" s="13">
        <f t="shared" si="222"/>
        <v>0</v>
      </c>
      <c r="K1350" s="44">
        <f t="shared" si="223"/>
        <v>4224</v>
      </c>
      <c r="L1350" s="44">
        <f t="shared" si="224"/>
        <v>375</v>
      </c>
      <c r="M1350" s="13">
        <f t="shared" si="225"/>
        <v>88.778409090909093</v>
      </c>
    </row>
    <row r="1351" spans="1:13">
      <c r="A1351" s="85">
        <v>6</v>
      </c>
      <c r="B1351" s="16" t="s">
        <v>34</v>
      </c>
      <c r="C1351" s="16" t="s">
        <v>50</v>
      </c>
      <c r="D1351" s="29">
        <v>40299</v>
      </c>
      <c r="E1351" s="44">
        <v>0</v>
      </c>
      <c r="F1351" s="44">
        <v>0</v>
      </c>
      <c r="G1351" s="13">
        <f t="shared" si="221"/>
        <v>0</v>
      </c>
      <c r="H1351" s="17">
        <v>0</v>
      </c>
      <c r="I1351" s="17">
        <v>0</v>
      </c>
      <c r="J1351" s="13">
        <f t="shared" si="222"/>
        <v>0</v>
      </c>
      <c r="K1351" s="44">
        <f t="shared" si="223"/>
        <v>4170</v>
      </c>
      <c r="L1351" s="44">
        <f t="shared" si="224"/>
        <v>370</v>
      </c>
      <c r="M1351" s="13">
        <f t="shared" si="225"/>
        <v>88.729016786570739</v>
      </c>
    </row>
    <row r="1352" spans="1:13">
      <c r="A1352" s="85">
        <v>7</v>
      </c>
      <c r="B1352" s="16" t="s">
        <v>34</v>
      </c>
      <c r="C1352" s="16" t="s">
        <v>50</v>
      </c>
      <c r="D1352" s="29">
        <v>40330</v>
      </c>
      <c r="E1352" s="44">
        <v>0</v>
      </c>
      <c r="F1352" s="44">
        <v>0</v>
      </c>
      <c r="G1352" s="13">
        <f t="shared" si="221"/>
        <v>0</v>
      </c>
      <c r="H1352" s="17">
        <v>0</v>
      </c>
      <c r="I1352" s="17">
        <v>0</v>
      </c>
      <c r="J1352" s="13">
        <f t="shared" si="222"/>
        <v>0</v>
      </c>
      <c r="K1352" s="44">
        <f t="shared" si="223"/>
        <v>3774</v>
      </c>
      <c r="L1352" s="44">
        <f t="shared" si="224"/>
        <v>335</v>
      </c>
      <c r="M1352" s="13">
        <f t="shared" si="225"/>
        <v>88.76523582405936</v>
      </c>
    </row>
    <row r="1353" spans="1:13">
      <c r="A1353" s="85">
        <v>8</v>
      </c>
      <c r="B1353" s="16" t="s">
        <v>34</v>
      </c>
      <c r="C1353" s="16" t="s">
        <v>50</v>
      </c>
      <c r="D1353" s="29">
        <v>40360</v>
      </c>
      <c r="E1353" s="44">
        <v>0</v>
      </c>
      <c r="F1353" s="44">
        <v>0</v>
      </c>
      <c r="G1353" s="13">
        <f t="shared" si="221"/>
        <v>0</v>
      </c>
      <c r="H1353" s="17">
        <v>0</v>
      </c>
      <c r="I1353" s="17">
        <v>0</v>
      </c>
      <c r="J1353" s="13">
        <f t="shared" si="222"/>
        <v>0</v>
      </c>
      <c r="K1353" s="44">
        <f t="shared" si="223"/>
        <v>3559</v>
      </c>
      <c r="L1353" s="44">
        <f t="shared" si="224"/>
        <v>316</v>
      </c>
      <c r="M1353" s="13">
        <f t="shared" si="225"/>
        <v>88.788985670132064</v>
      </c>
    </row>
    <row r="1354" spans="1:13">
      <c r="A1354" s="85">
        <v>9</v>
      </c>
      <c r="B1354" s="16" t="s">
        <v>34</v>
      </c>
      <c r="C1354" s="16" t="s">
        <v>50</v>
      </c>
      <c r="D1354" s="29">
        <v>40391</v>
      </c>
      <c r="E1354" s="44">
        <v>0</v>
      </c>
      <c r="F1354" s="44">
        <v>0</v>
      </c>
      <c r="G1354" s="13">
        <f t="shared" si="221"/>
        <v>0</v>
      </c>
      <c r="H1354" s="17">
        <v>0</v>
      </c>
      <c r="I1354" s="17">
        <v>0</v>
      </c>
      <c r="J1354" s="13">
        <f t="shared" si="222"/>
        <v>0</v>
      </c>
      <c r="K1354" s="44">
        <f t="shared" si="223"/>
        <v>1988</v>
      </c>
      <c r="L1354" s="44">
        <f t="shared" si="224"/>
        <v>176</v>
      </c>
      <c r="M1354" s="13">
        <f t="shared" si="225"/>
        <v>88.531187122736412</v>
      </c>
    </row>
    <row r="1355" spans="1:13">
      <c r="A1355" s="85">
        <v>10</v>
      </c>
      <c r="B1355" s="16" t="s">
        <v>34</v>
      </c>
      <c r="C1355" s="16" t="s">
        <v>50</v>
      </c>
      <c r="D1355" s="29">
        <v>40422</v>
      </c>
      <c r="E1355" s="44">
        <v>545</v>
      </c>
      <c r="F1355" s="44">
        <v>48</v>
      </c>
      <c r="G1355" s="13">
        <f t="shared" si="221"/>
        <v>88.073394495412842</v>
      </c>
      <c r="H1355" s="17">
        <v>0</v>
      </c>
      <c r="I1355" s="17">
        <v>0</v>
      </c>
      <c r="J1355" s="13">
        <f t="shared" si="222"/>
        <v>0</v>
      </c>
      <c r="K1355" s="44">
        <f t="shared" si="223"/>
        <v>2732</v>
      </c>
      <c r="L1355" s="44">
        <f t="shared" si="224"/>
        <v>246</v>
      </c>
      <c r="M1355" s="13">
        <f t="shared" si="225"/>
        <v>90.043923865300144</v>
      </c>
    </row>
    <row r="1356" spans="1:13">
      <c r="A1356" s="85">
        <v>11</v>
      </c>
      <c r="B1356" s="16" t="s">
        <v>34</v>
      </c>
      <c r="C1356" s="16" t="s">
        <v>50</v>
      </c>
      <c r="D1356" s="29">
        <v>40452</v>
      </c>
      <c r="E1356" s="44">
        <v>0</v>
      </c>
      <c r="F1356" s="44">
        <v>0</v>
      </c>
      <c r="G1356" s="13">
        <f t="shared" si="221"/>
        <v>0</v>
      </c>
      <c r="H1356" s="17">
        <v>0</v>
      </c>
      <c r="I1356" s="17">
        <v>0</v>
      </c>
      <c r="J1356" s="13">
        <f t="shared" si="222"/>
        <v>0</v>
      </c>
      <c r="K1356" s="44">
        <f t="shared" si="223"/>
        <v>2638</v>
      </c>
      <c r="L1356" s="44">
        <f t="shared" si="224"/>
        <v>237</v>
      </c>
      <c r="M1356" s="13">
        <f t="shared" si="225"/>
        <v>89.840788476118277</v>
      </c>
    </row>
    <row r="1357" spans="1:13">
      <c r="A1357" s="85">
        <v>12</v>
      </c>
      <c r="B1357" s="16" t="s">
        <v>34</v>
      </c>
      <c r="C1357" s="16" t="s">
        <v>50</v>
      </c>
      <c r="D1357" s="29">
        <v>40483</v>
      </c>
      <c r="E1357" s="44">
        <v>0</v>
      </c>
      <c r="F1357" s="44">
        <v>0</v>
      </c>
      <c r="G1357" s="13">
        <f t="shared" si="221"/>
        <v>0</v>
      </c>
      <c r="H1357" s="17">
        <v>0</v>
      </c>
      <c r="I1357" s="17">
        <v>0</v>
      </c>
      <c r="J1357" s="13">
        <f t="shared" si="222"/>
        <v>0</v>
      </c>
      <c r="K1357" s="44">
        <f t="shared" si="223"/>
        <v>3813</v>
      </c>
      <c r="L1357" s="44">
        <f t="shared" si="224"/>
        <v>357</v>
      </c>
      <c r="M1357" s="13">
        <f t="shared" si="225"/>
        <v>93.627065302911092</v>
      </c>
    </row>
    <row r="1358" spans="1:13">
      <c r="A1358" s="85">
        <v>13</v>
      </c>
      <c r="B1358" s="16" t="s">
        <v>34</v>
      </c>
      <c r="C1358" s="16" t="s">
        <v>50</v>
      </c>
      <c r="D1358" s="29">
        <v>40513</v>
      </c>
      <c r="E1358" s="44">
        <v>0</v>
      </c>
      <c r="F1358" s="44">
        <v>0</v>
      </c>
      <c r="G1358" s="13">
        <f t="shared" si="221"/>
        <v>0</v>
      </c>
      <c r="H1358" s="17">
        <v>0</v>
      </c>
      <c r="I1358" s="17">
        <v>0</v>
      </c>
      <c r="J1358" s="13">
        <f t="shared" si="222"/>
        <v>0</v>
      </c>
      <c r="K1358" s="44">
        <f t="shared" si="223"/>
        <v>3410</v>
      </c>
      <c r="L1358" s="44">
        <f t="shared" si="224"/>
        <v>319</v>
      </c>
      <c r="M1358" s="13">
        <f t="shared" si="225"/>
        <v>93.548387096774192</v>
      </c>
    </row>
    <row r="1360" spans="1:13">
      <c r="A1360" s="85">
        <v>14</v>
      </c>
      <c r="B1360" s="16" t="s">
        <v>44</v>
      </c>
      <c r="C1360" s="16"/>
      <c r="D1360" s="29"/>
      <c r="E1360" s="44"/>
      <c r="F1360" s="44"/>
      <c r="G1360" s="13"/>
      <c r="H1360" s="17"/>
      <c r="I1360" s="17"/>
      <c r="J1360" s="13"/>
      <c r="K1360" s="44">
        <f>ROUND(SUM(K1346:K1358),0)</f>
        <v>43247</v>
      </c>
      <c r="L1360" s="44">
        <f>ROUND(SUM(L1346:L1358),0)</f>
        <v>3827</v>
      </c>
      <c r="M1360" s="13"/>
    </row>
    <row r="1362" spans="1:13">
      <c r="A1362" s="85">
        <v>15</v>
      </c>
      <c r="B1362" s="16" t="s">
        <v>34</v>
      </c>
      <c r="C1362" s="16" t="s">
        <v>50</v>
      </c>
      <c r="D1362" s="29" t="s">
        <v>36</v>
      </c>
      <c r="K1362" s="49">
        <f>ROUND(AVERAGE(K1346:K1358),0)</f>
        <v>3327</v>
      </c>
      <c r="L1362" s="49">
        <f>ROUND(AVERAGE(L1346:L1358),0)</f>
        <v>294</v>
      </c>
      <c r="M1362" s="13">
        <f>ROUND(IF(K1362=0,0,L1362*1000/K1362),2)</f>
        <v>88.37</v>
      </c>
    </row>
    <row r="1375" spans="1:13">
      <c r="A1375" s="80" t="s">
        <v>32</v>
      </c>
      <c r="B1375" s="9"/>
      <c r="C1375" s="10"/>
      <c r="D1375" s="11"/>
      <c r="E1375" s="40"/>
      <c r="F1375" s="40"/>
      <c r="G1375" s="9"/>
      <c r="H1375" s="9"/>
      <c r="I1375" s="9"/>
      <c r="J1375" s="9"/>
      <c r="K1375" s="40"/>
      <c r="L1375" s="40"/>
      <c r="M1375" s="12" t="s">
        <v>33</v>
      </c>
    </row>
    <row r="1376" spans="1:13">
      <c r="A1376" s="79" t="s">
        <v>0</v>
      </c>
      <c r="B1376" s="14"/>
      <c r="C1376" s="15"/>
      <c r="D1376" s="7"/>
      <c r="E1376" s="39"/>
      <c r="F1376" s="39" t="s">
        <v>1</v>
      </c>
      <c r="G1376" s="14"/>
      <c r="H1376" s="14"/>
      <c r="I1376" s="14"/>
      <c r="J1376" s="14"/>
      <c r="K1376" s="39"/>
      <c r="L1376" s="39" t="s">
        <v>121</v>
      </c>
      <c r="M1376" s="14"/>
    </row>
    <row r="1377" spans="1:13">
      <c r="A1377" s="80" t="s">
        <v>2</v>
      </c>
      <c r="B1377" s="9"/>
      <c r="C1377" s="9"/>
      <c r="D1377" s="9"/>
      <c r="E1377" s="40"/>
      <c r="F1377" s="87" t="s">
        <v>3</v>
      </c>
      <c r="G1377" s="87"/>
      <c r="H1377" s="87"/>
      <c r="I1377" s="87"/>
      <c r="J1377" s="9" t="s">
        <v>4</v>
      </c>
      <c r="K1377" s="40"/>
      <c r="L1377" s="40"/>
      <c r="M1377" s="9"/>
    </row>
    <row r="1378" spans="1:13">
      <c r="A1378" s="81"/>
      <c r="B1378" s="1"/>
      <c r="C1378" s="1"/>
      <c r="D1378" s="1"/>
      <c r="E1378" s="41"/>
      <c r="F1378" s="88"/>
      <c r="G1378" s="88"/>
      <c r="H1378" s="88"/>
      <c r="I1378" s="88"/>
      <c r="J1378" s="14"/>
      <c r="K1378" s="41" t="s">
        <v>5</v>
      </c>
      <c r="L1378" s="41"/>
      <c r="M1378" s="1"/>
    </row>
    <row r="1379" spans="1:13">
      <c r="A1379" s="81" t="s">
        <v>54</v>
      </c>
      <c r="B1379" s="1"/>
      <c r="C1379" s="77"/>
      <c r="D1379" s="2"/>
      <c r="E1379" s="41"/>
      <c r="F1379" s="88"/>
      <c r="G1379" s="88"/>
      <c r="H1379" s="88"/>
      <c r="I1379" s="88"/>
      <c r="J1379" s="14"/>
      <c r="K1379" s="41" t="s">
        <v>6</v>
      </c>
      <c r="L1379" s="41"/>
      <c r="M1379" s="1"/>
    </row>
    <row r="1380" spans="1:13">
      <c r="A1380" s="81"/>
      <c r="B1380" s="1"/>
      <c r="C1380" s="77"/>
      <c r="D1380" s="2"/>
      <c r="E1380" s="41"/>
      <c r="F1380" s="88"/>
      <c r="G1380" s="88"/>
      <c r="H1380" s="88"/>
      <c r="I1380" s="88"/>
      <c r="J1380" s="15" t="s">
        <v>40</v>
      </c>
      <c r="K1380" s="41" t="s">
        <v>55</v>
      </c>
      <c r="L1380" s="41"/>
      <c r="M1380" s="1"/>
    </row>
    <row r="1381" spans="1:13">
      <c r="A1381" s="79" t="s">
        <v>53</v>
      </c>
      <c r="B1381" s="14"/>
      <c r="C1381" s="15"/>
      <c r="D1381" s="7"/>
      <c r="E1381" s="39"/>
      <c r="F1381" s="89"/>
      <c r="G1381" s="89"/>
      <c r="H1381" s="89"/>
      <c r="I1381" s="89"/>
      <c r="J1381" s="3" t="s">
        <v>158</v>
      </c>
      <c r="K1381" s="39"/>
      <c r="L1381" s="39"/>
      <c r="M1381" s="14"/>
    </row>
    <row r="1382" spans="1:13">
      <c r="A1382" s="80"/>
      <c r="B1382" s="9"/>
      <c r="C1382" s="10"/>
      <c r="D1382" s="11"/>
      <c r="E1382" s="40"/>
      <c r="F1382" s="42"/>
      <c r="G1382" s="4"/>
      <c r="H1382" s="4"/>
      <c r="I1382" s="4"/>
      <c r="J1382" s="9"/>
      <c r="K1382" s="40"/>
      <c r="L1382" s="40"/>
      <c r="M1382" s="9"/>
    </row>
    <row r="1383" spans="1:13">
      <c r="A1383" s="82" t="s">
        <v>7</v>
      </c>
      <c r="B1383" s="5" t="s">
        <v>8</v>
      </c>
      <c r="C1383" s="5" t="s">
        <v>9</v>
      </c>
      <c r="D1383" s="5" t="s">
        <v>10</v>
      </c>
      <c r="E1383" s="43" t="s">
        <v>11</v>
      </c>
      <c r="F1383" s="43" t="s">
        <v>12</v>
      </c>
      <c r="G1383" s="5" t="s">
        <v>13</v>
      </c>
      <c r="H1383" s="5" t="s">
        <v>14</v>
      </c>
      <c r="I1383" s="5" t="s">
        <v>15</v>
      </c>
      <c r="J1383" s="5" t="s">
        <v>16</v>
      </c>
      <c r="K1383" s="43" t="s">
        <v>17</v>
      </c>
      <c r="L1383" s="43" t="s">
        <v>18</v>
      </c>
      <c r="M1383" s="5" t="s">
        <v>19</v>
      </c>
    </row>
    <row r="1384" spans="1:13">
      <c r="B1384" s="77"/>
      <c r="D1384" s="17"/>
      <c r="E1384" s="44"/>
      <c r="F1384" s="44"/>
      <c r="G1384" s="16"/>
      <c r="H1384" s="16"/>
      <c r="I1384" s="16"/>
      <c r="J1384" s="16"/>
      <c r="K1384" s="44"/>
      <c r="L1384" s="44"/>
      <c r="M1384" s="16"/>
    </row>
    <row r="1385" spans="1:13">
      <c r="B1385" s="16"/>
      <c r="E1385" s="90" t="s">
        <v>20</v>
      </c>
      <c r="F1385" s="90"/>
      <c r="G1385" s="90"/>
      <c r="H1385" s="90" t="s">
        <v>21</v>
      </c>
      <c r="I1385" s="90"/>
      <c r="J1385" s="90"/>
      <c r="K1385" s="90" t="s">
        <v>22</v>
      </c>
      <c r="L1385" s="90"/>
      <c r="M1385" s="90"/>
    </row>
    <row r="1386" spans="1:13">
      <c r="B1386" s="16"/>
      <c r="E1386" s="45" t="s">
        <v>23</v>
      </c>
      <c r="F1386" s="45"/>
      <c r="G1386" s="6"/>
      <c r="H1386" s="6" t="s">
        <v>24</v>
      </c>
      <c r="I1386" s="6"/>
      <c r="J1386" s="6"/>
      <c r="K1386" s="45" t="s">
        <v>24</v>
      </c>
      <c r="L1386" s="45"/>
      <c r="M1386" s="6"/>
    </row>
    <row r="1387" spans="1:13" ht="24">
      <c r="A1387" s="84" t="s">
        <v>25</v>
      </c>
      <c r="B1387" s="15" t="s">
        <v>26</v>
      </c>
      <c r="C1387" s="15" t="s">
        <v>27</v>
      </c>
      <c r="D1387" s="7" t="s">
        <v>28</v>
      </c>
      <c r="E1387" s="46" t="s">
        <v>29</v>
      </c>
      <c r="F1387" s="47" t="s">
        <v>30</v>
      </c>
      <c r="G1387" s="15" t="s">
        <v>31</v>
      </c>
      <c r="H1387" s="15" t="s">
        <v>29</v>
      </c>
      <c r="I1387" s="8" t="s">
        <v>30</v>
      </c>
      <c r="J1387" s="15" t="s">
        <v>31</v>
      </c>
      <c r="K1387" s="46" t="s">
        <v>29</v>
      </c>
      <c r="L1387" s="47" t="s">
        <v>30</v>
      </c>
      <c r="M1387" s="15" t="s">
        <v>31</v>
      </c>
    </row>
    <row r="1388" spans="1:13">
      <c r="A1388" s="85">
        <v>1</v>
      </c>
      <c r="B1388" s="16" t="s">
        <v>41</v>
      </c>
      <c r="C1388" s="16" t="s">
        <v>50</v>
      </c>
      <c r="D1388" s="29">
        <v>40148</v>
      </c>
      <c r="E1388" s="44">
        <v>5457</v>
      </c>
      <c r="F1388" s="44">
        <v>450</v>
      </c>
      <c r="G1388" s="13">
        <f>IF(E1388=0,0,F1388*1000/E1388)</f>
        <v>82.462891698735575</v>
      </c>
      <c r="H1388" s="37">
        <v>1431</v>
      </c>
      <c r="I1388" s="37">
        <v>122</v>
      </c>
      <c r="J1388" s="13">
        <f t="shared" ref="J1388:J1400" si="226">IF(H1388=0,0,I1388*1000/H1388)</f>
        <v>85.255066387141852</v>
      </c>
      <c r="K1388" s="44">
        <v>1393</v>
      </c>
      <c r="L1388" s="44">
        <v>118</v>
      </c>
      <c r="M1388" s="13">
        <f t="shared" ref="M1388:M1400" si="227">IF(K1388=0,0,L1388*1000/K1388)</f>
        <v>84.709260588657571</v>
      </c>
    </row>
    <row r="1389" spans="1:13">
      <c r="A1389" s="85">
        <v>2</v>
      </c>
      <c r="B1389" s="16" t="s">
        <v>41</v>
      </c>
      <c r="C1389" s="16" t="s">
        <v>50</v>
      </c>
      <c r="D1389" s="29">
        <v>40179</v>
      </c>
      <c r="E1389" s="44">
        <f>K1430</f>
        <v>5495</v>
      </c>
      <c r="F1389" s="44">
        <f t="shared" ref="F1389:F1400" si="228">L1430</f>
        <v>454</v>
      </c>
      <c r="G1389" s="13">
        <f t="shared" ref="G1389:G1400" si="229">IF(E1389=0,0,F1389*1000/E1389)</f>
        <v>82.620564149226567</v>
      </c>
      <c r="H1389" s="37">
        <v>359</v>
      </c>
      <c r="I1389" s="37">
        <v>40</v>
      </c>
      <c r="J1389" s="13">
        <f t="shared" si="226"/>
        <v>111.42061281337047</v>
      </c>
      <c r="K1389" s="44">
        <v>1062</v>
      </c>
      <c r="L1389" s="44">
        <v>97</v>
      </c>
      <c r="M1389" s="13">
        <f t="shared" si="227"/>
        <v>91.337099811676083</v>
      </c>
    </row>
    <row r="1390" spans="1:13">
      <c r="A1390" s="85">
        <v>3</v>
      </c>
      <c r="B1390" s="16" t="s">
        <v>41</v>
      </c>
      <c r="C1390" s="16" t="s">
        <v>50</v>
      </c>
      <c r="D1390" s="29">
        <v>40210</v>
      </c>
      <c r="E1390" s="44">
        <f t="shared" ref="E1390:E1400" si="230">K1431</f>
        <v>4792</v>
      </c>
      <c r="F1390" s="44">
        <f t="shared" si="228"/>
        <v>397</v>
      </c>
      <c r="G1390" s="13">
        <f t="shared" si="229"/>
        <v>82.846410684474122</v>
      </c>
      <c r="H1390" s="37">
        <v>716</v>
      </c>
      <c r="I1390" s="37">
        <v>61</v>
      </c>
      <c r="J1390" s="13">
        <f t="shared" si="226"/>
        <v>85.19553072625699</v>
      </c>
      <c r="K1390" s="44">
        <v>972</v>
      </c>
      <c r="L1390" s="44">
        <v>83</v>
      </c>
      <c r="M1390" s="13">
        <f t="shared" si="227"/>
        <v>85.390946502057616</v>
      </c>
    </row>
    <row r="1391" spans="1:13">
      <c r="A1391" s="85">
        <v>4</v>
      </c>
      <c r="B1391" s="16" t="s">
        <v>41</v>
      </c>
      <c r="C1391" s="16" t="s">
        <v>50</v>
      </c>
      <c r="D1391" s="29">
        <v>40238</v>
      </c>
      <c r="E1391" s="44">
        <f t="shared" si="230"/>
        <v>4536</v>
      </c>
      <c r="F1391" s="44">
        <f t="shared" si="228"/>
        <v>375</v>
      </c>
      <c r="G1391" s="13">
        <f t="shared" si="229"/>
        <v>82.671957671957671</v>
      </c>
      <c r="H1391" s="37">
        <v>1077</v>
      </c>
      <c r="I1391" s="37">
        <v>100</v>
      </c>
      <c r="J1391" s="13">
        <f t="shared" si="226"/>
        <v>92.850510677808728</v>
      </c>
      <c r="K1391" s="44">
        <v>349</v>
      </c>
      <c r="L1391" s="44">
        <v>32</v>
      </c>
      <c r="M1391" s="13">
        <f t="shared" si="227"/>
        <v>91.690544412607451</v>
      </c>
    </row>
    <row r="1392" spans="1:13">
      <c r="A1392" s="85">
        <v>5</v>
      </c>
      <c r="B1392" s="16" t="s">
        <v>41</v>
      </c>
      <c r="C1392" s="16" t="s">
        <v>50</v>
      </c>
      <c r="D1392" s="29">
        <v>40269</v>
      </c>
      <c r="E1392" s="44">
        <f t="shared" si="230"/>
        <v>5264</v>
      </c>
      <c r="F1392" s="44">
        <f t="shared" si="228"/>
        <v>443</v>
      </c>
      <c r="G1392" s="13">
        <f t="shared" si="229"/>
        <v>84.156534954407292</v>
      </c>
      <c r="H1392" s="37">
        <v>1243</v>
      </c>
      <c r="I1392" s="37">
        <v>124</v>
      </c>
      <c r="J1392" s="13">
        <f t="shared" si="226"/>
        <v>99.758648431214809</v>
      </c>
      <c r="K1392" s="44">
        <v>1200</v>
      </c>
      <c r="L1392" s="44">
        <v>115</v>
      </c>
      <c r="M1392" s="13">
        <f t="shared" si="227"/>
        <v>95.833333333333329</v>
      </c>
    </row>
    <row r="1393" spans="1:13">
      <c r="A1393" s="85">
        <v>6</v>
      </c>
      <c r="B1393" s="16" t="s">
        <v>41</v>
      </c>
      <c r="C1393" s="16" t="s">
        <v>50</v>
      </c>
      <c r="D1393" s="29">
        <v>40299</v>
      </c>
      <c r="E1393" s="44">
        <f t="shared" si="230"/>
        <v>5307</v>
      </c>
      <c r="F1393" s="44">
        <f t="shared" si="228"/>
        <v>452</v>
      </c>
      <c r="G1393" s="13">
        <f t="shared" si="229"/>
        <v>85.170529489353683</v>
      </c>
      <c r="H1393" s="37">
        <v>709</v>
      </c>
      <c r="I1393" s="37">
        <v>67</v>
      </c>
      <c r="J1393" s="13">
        <f t="shared" si="226"/>
        <v>94.499294781382233</v>
      </c>
      <c r="K1393" s="44">
        <v>475</v>
      </c>
      <c r="L1393" s="44">
        <v>47</v>
      </c>
      <c r="M1393" s="13">
        <f t="shared" si="227"/>
        <v>98.94736842105263</v>
      </c>
    </row>
    <row r="1394" spans="1:13">
      <c r="A1394" s="85">
        <v>7</v>
      </c>
      <c r="B1394" s="16" t="s">
        <v>41</v>
      </c>
      <c r="C1394" s="16" t="s">
        <v>50</v>
      </c>
      <c r="D1394" s="29">
        <v>40330</v>
      </c>
      <c r="E1394" s="44">
        <f t="shared" si="230"/>
        <v>5541</v>
      </c>
      <c r="F1394" s="44">
        <f t="shared" si="228"/>
        <v>472</v>
      </c>
      <c r="G1394" s="13">
        <f t="shared" si="229"/>
        <v>85.183179931420327</v>
      </c>
      <c r="H1394" s="37">
        <v>353</v>
      </c>
      <c r="I1394" s="37">
        <v>32</v>
      </c>
      <c r="J1394" s="13">
        <f t="shared" si="226"/>
        <v>90.651558073654385</v>
      </c>
      <c r="K1394" s="44">
        <v>405</v>
      </c>
      <c r="L1394" s="44">
        <v>37</v>
      </c>
      <c r="M1394" s="13">
        <f t="shared" si="227"/>
        <v>91.358024691358025</v>
      </c>
    </row>
    <row r="1395" spans="1:13">
      <c r="A1395" s="85">
        <v>8</v>
      </c>
      <c r="B1395" s="16" t="s">
        <v>41</v>
      </c>
      <c r="C1395" s="16" t="s">
        <v>50</v>
      </c>
      <c r="D1395" s="29">
        <v>40360</v>
      </c>
      <c r="E1395" s="44">
        <f t="shared" si="230"/>
        <v>5489</v>
      </c>
      <c r="F1395" s="44">
        <f t="shared" si="228"/>
        <v>467</v>
      </c>
      <c r="G1395" s="13">
        <f t="shared" si="229"/>
        <v>85.07924940790673</v>
      </c>
      <c r="H1395" s="37">
        <v>177</v>
      </c>
      <c r="I1395" s="37">
        <v>16</v>
      </c>
      <c r="J1395" s="13">
        <f t="shared" si="226"/>
        <v>90.395480225988706</v>
      </c>
      <c r="K1395" s="44">
        <v>231</v>
      </c>
      <c r="L1395" s="44">
        <v>22</v>
      </c>
      <c r="M1395" s="13">
        <f t="shared" si="227"/>
        <v>95.238095238095241</v>
      </c>
    </row>
    <row r="1396" spans="1:13">
      <c r="A1396" s="85">
        <v>9</v>
      </c>
      <c r="B1396" s="16" t="s">
        <v>41</v>
      </c>
      <c r="C1396" s="16" t="s">
        <v>50</v>
      </c>
      <c r="D1396" s="29">
        <v>40391</v>
      </c>
      <c r="E1396" s="44">
        <f t="shared" si="230"/>
        <v>5435</v>
      </c>
      <c r="F1396" s="44">
        <f t="shared" si="228"/>
        <v>461</v>
      </c>
      <c r="G1396" s="13">
        <f t="shared" si="229"/>
        <v>84.820607175712965</v>
      </c>
      <c r="H1396" s="37">
        <v>353</v>
      </c>
      <c r="I1396" s="37">
        <v>33</v>
      </c>
      <c r="J1396" s="13">
        <f t="shared" si="226"/>
        <v>93.48441926345609</v>
      </c>
      <c r="K1396" s="44">
        <v>428</v>
      </c>
      <c r="L1396" s="44">
        <v>39</v>
      </c>
      <c r="M1396" s="13">
        <f t="shared" si="227"/>
        <v>91.121495327102807</v>
      </c>
    </row>
    <row r="1397" spans="1:13">
      <c r="A1397" s="85">
        <v>10</v>
      </c>
      <c r="B1397" s="16" t="s">
        <v>41</v>
      </c>
      <c r="C1397" s="16" t="s">
        <v>50</v>
      </c>
      <c r="D1397" s="29">
        <v>40422</v>
      </c>
      <c r="E1397" s="44">
        <f t="shared" si="230"/>
        <v>5360</v>
      </c>
      <c r="F1397" s="44">
        <f t="shared" si="228"/>
        <v>455</v>
      </c>
      <c r="G1397" s="13">
        <f t="shared" si="229"/>
        <v>84.888059701492537</v>
      </c>
      <c r="H1397" s="37">
        <v>177</v>
      </c>
      <c r="I1397" s="37">
        <v>16</v>
      </c>
      <c r="J1397" s="13">
        <f t="shared" si="226"/>
        <v>90.395480225988706</v>
      </c>
      <c r="K1397" s="44">
        <v>146</v>
      </c>
      <c r="L1397" s="44">
        <v>14</v>
      </c>
      <c r="M1397" s="13">
        <f t="shared" si="227"/>
        <v>95.890410958904113</v>
      </c>
    </row>
    <row r="1398" spans="1:13">
      <c r="A1398" s="85">
        <v>11</v>
      </c>
      <c r="B1398" s="16" t="s">
        <v>41</v>
      </c>
      <c r="C1398" s="16" t="s">
        <v>50</v>
      </c>
      <c r="D1398" s="29">
        <v>40452</v>
      </c>
      <c r="E1398" s="44">
        <f t="shared" si="230"/>
        <v>5125</v>
      </c>
      <c r="F1398" s="44">
        <f t="shared" si="228"/>
        <v>435</v>
      </c>
      <c r="G1398" s="13">
        <f t="shared" si="229"/>
        <v>84.878048780487802</v>
      </c>
      <c r="H1398" s="37">
        <v>1241</v>
      </c>
      <c r="I1398" s="37">
        <v>124</v>
      </c>
      <c r="J1398" s="13">
        <f t="shared" si="226"/>
        <v>99.919419822723611</v>
      </c>
      <c r="K1398" s="44">
        <v>129</v>
      </c>
      <c r="L1398" s="44">
        <v>12</v>
      </c>
      <c r="M1398" s="13">
        <f t="shared" si="227"/>
        <v>93.023255813953483</v>
      </c>
    </row>
    <row r="1399" spans="1:13">
      <c r="A1399" s="85">
        <v>12</v>
      </c>
      <c r="B1399" s="16" t="s">
        <v>41</v>
      </c>
      <c r="C1399" s="16" t="s">
        <v>50</v>
      </c>
      <c r="D1399" s="29">
        <v>40483</v>
      </c>
      <c r="E1399" s="44">
        <f t="shared" si="230"/>
        <v>6237</v>
      </c>
      <c r="F1399" s="44">
        <f t="shared" si="228"/>
        <v>547</v>
      </c>
      <c r="G1399" s="13">
        <f t="shared" si="229"/>
        <v>87.702421035754369</v>
      </c>
      <c r="H1399" s="37">
        <v>711</v>
      </c>
      <c r="I1399" s="37">
        <v>75</v>
      </c>
      <c r="J1399" s="13">
        <f t="shared" si="226"/>
        <v>105.48523206751055</v>
      </c>
      <c r="K1399" s="44">
        <v>936</v>
      </c>
      <c r="L1399" s="44">
        <v>93</v>
      </c>
      <c r="M1399" s="13">
        <f t="shared" si="227"/>
        <v>99.358974358974365</v>
      </c>
    </row>
    <row r="1400" spans="1:13">
      <c r="A1400" s="85">
        <v>13</v>
      </c>
      <c r="B1400" s="16" t="s">
        <v>41</v>
      </c>
      <c r="C1400" s="16" t="s">
        <v>50</v>
      </c>
      <c r="D1400" s="29">
        <v>40513</v>
      </c>
      <c r="E1400" s="44">
        <f t="shared" si="230"/>
        <v>6012</v>
      </c>
      <c r="F1400" s="44">
        <f t="shared" si="228"/>
        <v>529</v>
      </c>
      <c r="G1400" s="13">
        <f t="shared" si="229"/>
        <v>87.990685296074517</v>
      </c>
      <c r="H1400" s="37">
        <v>537</v>
      </c>
      <c r="I1400" s="37">
        <v>58</v>
      </c>
      <c r="J1400" s="13">
        <f t="shared" si="226"/>
        <v>108.0074487895717</v>
      </c>
      <c r="K1400" s="44">
        <v>418</v>
      </c>
      <c r="L1400" s="44">
        <v>43</v>
      </c>
      <c r="M1400" s="13">
        <f t="shared" si="227"/>
        <v>102.87081339712918</v>
      </c>
    </row>
    <row r="1417" spans="1:13">
      <c r="A1417" s="80" t="s">
        <v>32</v>
      </c>
      <c r="B1417" s="9"/>
      <c r="C1417" s="10"/>
      <c r="D1417" s="11"/>
      <c r="E1417" s="40"/>
      <c r="F1417" s="40"/>
      <c r="G1417" s="9"/>
      <c r="H1417" s="9"/>
      <c r="I1417" s="9"/>
      <c r="J1417" s="9"/>
      <c r="K1417" s="40"/>
      <c r="L1417" s="40"/>
      <c r="M1417" s="12" t="s">
        <v>33</v>
      </c>
    </row>
    <row r="1418" spans="1:13">
      <c r="A1418" s="79" t="s">
        <v>0</v>
      </c>
      <c r="B1418" s="14"/>
      <c r="C1418" s="15"/>
      <c r="D1418" s="7"/>
      <c r="E1418" s="39"/>
      <c r="F1418" s="39" t="s">
        <v>1</v>
      </c>
      <c r="G1418" s="14"/>
      <c r="H1418" s="14"/>
      <c r="I1418" s="14"/>
      <c r="J1418" s="14"/>
      <c r="K1418" s="39"/>
      <c r="L1418" s="39" t="s">
        <v>122</v>
      </c>
      <c r="M1418" s="14"/>
    </row>
    <row r="1419" spans="1:13">
      <c r="A1419" s="80" t="s">
        <v>2</v>
      </c>
      <c r="B1419" s="9"/>
      <c r="C1419" s="9"/>
      <c r="D1419" s="9"/>
      <c r="E1419" s="40"/>
      <c r="F1419" s="87" t="s">
        <v>3</v>
      </c>
      <c r="G1419" s="87"/>
      <c r="H1419" s="87"/>
      <c r="I1419" s="87"/>
      <c r="J1419" s="9" t="s">
        <v>4</v>
      </c>
      <c r="K1419" s="40"/>
      <c r="L1419" s="40"/>
      <c r="M1419" s="9"/>
    </row>
    <row r="1420" spans="1:13">
      <c r="A1420" s="81"/>
      <c r="B1420" s="1"/>
      <c r="C1420" s="1"/>
      <c r="D1420" s="1"/>
      <c r="E1420" s="41"/>
      <c r="F1420" s="88"/>
      <c r="G1420" s="88"/>
      <c r="H1420" s="88"/>
      <c r="I1420" s="88"/>
      <c r="J1420" s="14"/>
      <c r="K1420" s="41" t="s">
        <v>5</v>
      </c>
      <c r="L1420" s="41"/>
      <c r="M1420" s="1"/>
    </row>
    <row r="1421" spans="1:13">
      <c r="A1421" s="81" t="s">
        <v>54</v>
      </c>
      <c r="B1421" s="1"/>
      <c r="C1421" s="77"/>
      <c r="D1421" s="2"/>
      <c r="E1421" s="41"/>
      <c r="F1421" s="88"/>
      <c r="G1421" s="88"/>
      <c r="H1421" s="88"/>
      <c r="I1421" s="88"/>
      <c r="J1421" s="14"/>
      <c r="K1421" s="41" t="s">
        <v>6</v>
      </c>
      <c r="L1421" s="41"/>
      <c r="M1421" s="1"/>
    </row>
    <row r="1422" spans="1:13">
      <c r="A1422" s="81"/>
      <c r="B1422" s="1"/>
      <c r="C1422" s="77"/>
      <c r="D1422" s="2"/>
      <c r="E1422" s="41"/>
      <c r="F1422" s="88"/>
      <c r="G1422" s="88"/>
      <c r="H1422" s="88"/>
      <c r="I1422" s="88"/>
      <c r="J1422" s="15" t="s">
        <v>40</v>
      </c>
      <c r="K1422" s="41" t="s">
        <v>55</v>
      </c>
      <c r="L1422" s="41"/>
      <c r="M1422" s="1"/>
    </row>
    <row r="1423" spans="1:13">
      <c r="A1423" s="79" t="s">
        <v>53</v>
      </c>
      <c r="B1423" s="14"/>
      <c r="C1423" s="15"/>
      <c r="D1423" s="7"/>
      <c r="E1423" s="39"/>
      <c r="F1423" s="89"/>
      <c r="G1423" s="89"/>
      <c r="H1423" s="89"/>
      <c r="I1423" s="89"/>
      <c r="J1423" s="3" t="s">
        <v>158</v>
      </c>
      <c r="K1423" s="39"/>
      <c r="L1423" s="39"/>
      <c r="M1423" s="14"/>
    </row>
    <row r="1424" spans="1:13">
      <c r="A1424" s="80"/>
      <c r="B1424" s="9"/>
      <c r="C1424" s="10"/>
      <c r="D1424" s="11"/>
      <c r="E1424" s="40"/>
      <c r="F1424" s="42"/>
      <c r="G1424" s="4"/>
      <c r="H1424" s="4"/>
      <c r="I1424" s="4"/>
      <c r="J1424" s="9"/>
      <c r="K1424" s="40"/>
      <c r="L1424" s="40"/>
      <c r="M1424" s="9"/>
    </row>
    <row r="1425" spans="1:13">
      <c r="A1425" s="82" t="s">
        <v>7</v>
      </c>
      <c r="B1425" s="5" t="s">
        <v>8</v>
      </c>
      <c r="C1425" s="5" t="s">
        <v>9</v>
      </c>
      <c r="D1425" s="5" t="s">
        <v>10</v>
      </c>
      <c r="E1425" s="43" t="s">
        <v>11</v>
      </c>
      <c r="F1425" s="43" t="s">
        <v>12</v>
      </c>
      <c r="G1425" s="5" t="s">
        <v>13</v>
      </c>
      <c r="H1425" s="5" t="s">
        <v>14</v>
      </c>
      <c r="I1425" s="5" t="s">
        <v>15</v>
      </c>
      <c r="J1425" s="5" t="s">
        <v>16</v>
      </c>
      <c r="K1425" s="43" t="s">
        <v>17</v>
      </c>
      <c r="L1425" s="43" t="s">
        <v>18</v>
      </c>
      <c r="M1425" s="5" t="s">
        <v>19</v>
      </c>
    </row>
    <row r="1426" spans="1:13">
      <c r="B1426" s="77"/>
      <c r="D1426" s="17"/>
      <c r="E1426" s="44"/>
      <c r="F1426" s="44"/>
      <c r="G1426" s="16"/>
      <c r="H1426" s="16"/>
      <c r="I1426" s="16"/>
      <c r="J1426" s="16"/>
      <c r="K1426" s="44"/>
      <c r="L1426" s="44"/>
      <c r="M1426" s="16"/>
    </row>
    <row r="1427" spans="1:13">
      <c r="B1427" s="16"/>
      <c r="E1427" s="90" t="s">
        <v>37</v>
      </c>
      <c r="F1427" s="90"/>
      <c r="G1427" s="90"/>
      <c r="H1427" s="90" t="s">
        <v>38</v>
      </c>
      <c r="I1427" s="90"/>
      <c r="J1427" s="90"/>
      <c r="K1427" s="90" t="s">
        <v>39</v>
      </c>
      <c r="L1427" s="90"/>
      <c r="M1427" s="90"/>
    </row>
    <row r="1428" spans="1:13">
      <c r="B1428" s="16"/>
      <c r="E1428" s="45" t="s">
        <v>23</v>
      </c>
      <c r="F1428" s="45"/>
      <c r="G1428" s="6"/>
      <c r="H1428" s="6" t="s">
        <v>24</v>
      </c>
      <c r="I1428" s="6"/>
      <c r="J1428" s="6"/>
      <c r="K1428" s="45" t="s">
        <v>24</v>
      </c>
      <c r="L1428" s="45"/>
      <c r="M1428" s="6"/>
    </row>
    <row r="1429" spans="1:13" ht="24">
      <c r="A1429" s="84" t="s">
        <v>25</v>
      </c>
      <c r="B1429" s="15" t="s">
        <v>26</v>
      </c>
      <c r="C1429" s="15" t="s">
        <v>27</v>
      </c>
      <c r="D1429" s="7" t="s">
        <v>28</v>
      </c>
      <c r="E1429" s="46" t="s">
        <v>29</v>
      </c>
      <c r="F1429" s="47" t="s">
        <v>30</v>
      </c>
      <c r="G1429" s="15" t="s">
        <v>31</v>
      </c>
      <c r="H1429" s="15" t="s">
        <v>29</v>
      </c>
      <c r="I1429" s="8" t="s">
        <v>30</v>
      </c>
      <c r="J1429" s="15" t="s">
        <v>31</v>
      </c>
      <c r="K1429" s="46" t="s">
        <v>29</v>
      </c>
      <c r="L1429" s="47" t="s">
        <v>30</v>
      </c>
      <c r="M1429" s="15" t="s">
        <v>31</v>
      </c>
    </row>
    <row r="1430" spans="1:13">
      <c r="A1430" s="85">
        <v>1</v>
      </c>
      <c r="B1430" s="16" t="s">
        <v>41</v>
      </c>
      <c r="C1430" s="16" t="s">
        <v>50</v>
      </c>
      <c r="D1430" s="29">
        <v>40148</v>
      </c>
      <c r="E1430" s="44">
        <v>0</v>
      </c>
      <c r="F1430" s="44">
        <v>0</v>
      </c>
      <c r="G1430" s="13">
        <f t="shared" ref="G1430:G1442" si="231">IF(E1430=0,0,F1430*1000/E1430)</f>
        <v>0</v>
      </c>
      <c r="H1430" s="17">
        <v>0</v>
      </c>
      <c r="I1430" s="17">
        <v>0</v>
      </c>
      <c r="J1430" s="13">
        <f t="shared" ref="J1430:J1442" si="232">IF(H1430=0,0,I1430*1000/H1430)</f>
        <v>0</v>
      </c>
      <c r="K1430" s="44">
        <f>E1388+H1388-K1388</f>
        <v>5495</v>
      </c>
      <c r="L1430" s="44">
        <f t="shared" ref="L1430:L1442" si="233">F1388+I1388-L1388-F1430+I1430</f>
        <v>454</v>
      </c>
      <c r="M1430" s="13">
        <f t="shared" ref="M1430:M1442" si="234">IF(K1430=0,0,L1430*1000/K1430)</f>
        <v>82.620564149226567</v>
      </c>
    </row>
    <row r="1431" spans="1:13">
      <c r="A1431" s="85">
        <v>2</v>
      </c>
      <c r="B1431" s="16" t="s">
        <v>41</v>
      </c>
      <c r="C1431" s="16" t="s">
        <v>50</v>
      </c>
      <c r="D1431" s="29">
        <v>40179</v>
      </c>
      <c r="E1431" s="44">
        <v>0</v>
      </c>
      <c r="F1431" s="44">
        <v>0</v>
      </c>
      <c r="G1431" s="13">
        <f t="shared" si="231"/>
        <v>0</v>
      </c>
      <c r="H1431" s="17">
        <v>0</v>
      </c>
      <c r="I1431" s="17">
        <v>0</v>
      </c>
      <c r="J1431" s="13">
        <f t="shared" si="232"/>
        <v>0</v>
      </c>
      <c r="K1431" s="44">
        <f t="shared" ref="K1431:K1442" si="235">E1389+H1389-K1389-E1431+H1431</f>
        <v>4792</v>
      </c>
      <c r="L1431" s="44">
        <f t="shared" si="233"/>
        <v>397</v>
      </c>
      <c r="M1431" s="13">
        <f t="shared" si="234"/>
        <v>82.846410684474122</v>
      </c>
    </row>
    <row r="1432" spans="1:13">
      <c r="A1432" s="85">
        <v>3</v>
      </c>
      <c r="B1432" s="16" t="s">
        <v>41</v>
      </c>
      <c r="C1432" s="16" t="s">
        <v>50</v>
      </c>
      <c r="D1432" s="29">
        <v>40210</v>
      </c>
      <c r="E1432" s="44">
        <v>0</v>
      </c>
      <c r="F1432" s="44">
        <v>0</v>
      </c>
      <c r="G1432" s="13">
        <f t="shared" si="231"/>
        <v>0</v>
      </c>
      <c r="H1432" s="17">
        <v>0</v>
      </c>
      <c r="I1432" s="17">
        <v>0</v>
      </c>
      <c r="J1432" s="13">
        <f t="shared" si="232"/>
        <v>0</v>
      </c>
      <c r="K1432" s="44">
        <f t="shared" si="235"/>
        <v>4536</v>
      </c>
      <c r="L1432" s="44">
        <f t="shared" si="233"/>
        <v>375</v>
      </c>
      <c r="M1432" s="13">
        <f t="shared" si="234"/>
        <v>82.671957671957671</v>
      </c>
    </row>
    <row r="1433" spans="1:13">
      <c r="A1433" s="85">
        <v>4</v>
      </c>
      <c r="B1433" s="16" t="s">
        <v>41</v>
      </c>
      <c r="C1433" s="16" t="s">
        <v>50</v>
      </c>
      <c r="D1433" s="29">
        <v>40238</v>
      </c>
      <c r="E1433" s="44">
        <v>0</v>
      </c>
      <c r="F1433" s="44">
        <v>0</v>
      </c>
      <c r="G1433" s="13">
        <f t="shared" si="231"/>
        <v>0</v>
      </c>
      <c r="H1433" s="17">
        <v>0</v>
      </c>
      <c r="I1433" s="17">
        <v>0</v>
      </c>
      <c r="J1433" s="13">
        <f t="shared" si="232"/>
        <v>0</v>
      </c>
      <c r="K1433" s="44">
        <f t="shared" si="235"/>
        <v>5264</v>
      </c>
      <c r="L1433" s="44">
        <f t="shared" si="233"/>
        <v>443</v>
      </c>
      <c r="M1433" s="13">
        <f t="shared" si="234"/>
        <v>84.156534954407292</v>
      </c>
    </row>
    <row r="1434" spans="1:13">
      <c r="A1434" s="85">
        <v>5</v>
      </c>
      <c r="B1434" s="16" t="s">
        <v>41</v>
      </c>
      <c r="C1434" s="16" t="s">
        <v>50</v>
      </c>
      <c r="D1434" s="29">
        <v>40269</v>
      </c>
      <c r="E1434" s="44">
        <v>0</v>
      </c>
      <c r="F1434" s="44">
        <v>0</v>
      </c>
      <c r="G1434" s="13">
        <f t="shared" si="231"/>
        <v>0</v>
      </c>
      <c r="H1434" s="17">
        <v>0</v>
      </c>
      <c r="I1434" s="17">
        <v>0</v>
      </c>
      <c r="J1434" s="13">
        <f t="shared" si="232"/>
        <v>0</v>
      </c>
      <c r="K1434" s="44">
        <f t="shared" si="235"/>
        <v>5307</v>
      </c>
      <c r="L1434" s="44">
        <f t="shared" si="233"/>
        <v>452</v>
      </c>
      <c r="M1434" s="13">
        <f t="shared" si="234"/>
        <v>85.170529489353683</v>
      </c>
    </row>
    <row r="1435" spans="1:13">
      <c r="A1435" s="85">
        <v>6</v>
      </c>
      <c r="B1435" s="16" t="s">
        <v>41</v>
      </c>
      <c r="C1435" s="16" t="s">
        <v>50</v>
      </c>
      <c r="D1435" s="29">
        <v>40299</v>
      </c>
      <c r="E1435" s="44">
        <v>0</v>
      </c>
      <c r="F1435" s="44">
        <v>0</v>
      </c>
      <c r="G1435" s="13">
        <f t="shared" si="231"/>
        <v>0</v>
      </c>
      <c r="H1435" s="17">
        <v>0</v>
      </c>
      <c r="I1435" s="17">
        <v>0</v>
      </c>
      <c r="J1435" s="13">
        <f t="shared" si="232"/>
        <v>0</v>
      </c>
      <c r="K1435" s="44">
        <f t="shared" si="235"/>
        <v>5541</v>
      </c>
      <c r="L1435" s="44">
        <f t="shared" si="233"/>
        <v>472</v>
      </c>
      <c r="M1435" s="13">
        <f t="shared" si="234"/>
        <v>85.183179931420327</v>
      </c>
    </row>
    <row r="1436" spans="1:13">
      <c r="A1436" s="85">
        <v>7</v>
      </c>
      <c r="B1436" s="16" t="s">
        <v>41</v>
      </c>
      <c r="C1436" s="16" t="s">
        <v>50</v>
      </c>
      <c r="D1436" s="29">
        <v>40330</v>
      </c>
      <c r="E1436" s="44">
        <v>0</v>
      </c>
      <c r="F1436" s="44">
        <v>0</v>
      </c>
      <c r="G1436" s="13">
        <f t="shared" si="231"/>
        <v>0</v>
      </c>
      <c r="H1436" s="17">
        <v>0</v>
      </c>
      <c r="I1436" s="17">
        <v>0</v>
      </c>
      <c r="J1436" s="13">
        <f t="shared" si="232"/>
        <v>0</v>
      </c>
      <c r="K1436" s="44">
        <f t="shared" si="235"/>
        <v>5489</v>
      </c>
      <c r="L1436" s="44">
        <f t="shared" si="233"/>
        <v>467</v>
      </c>
      <c r="M1436" s="13">
        <f t="shared" si="234"/>
        <v>85.07924940790673</v>
      </c>
    </row>
    <row r="1437" spans="1:13">
      <c r="A1437" s="85">
        <v>8</v>
      </c>
      <c r="B1437" s="16" t="s">
        <v>41</v>
      </c>
      <c r="C1437" s="16" t="s">
        <v>50</v>
      </c>
      <c r="D1437" s="29">
        <v>40360</v>
      </c>
      <c r="E1437" s="44">
        <v>0</v>
      </c>
      <c r="F1437" s="44">
        <v>0</v>
      </c>
      <c r="G1437" s="13">
        <f t="shared" si="231"/>
        <v>0</v>
      </c>
      <c r="H1437" s="17">
        <v>0</v>
      </c>
      <c r="I1437" s="17">
        <v>0</v>
      </c>
      <c r="J1437" s="13">
        <f t="shared" si="232"/>
        <v>0</v>
      </c>
      <c r="K1437" s="44">
        <f t="shared" si="235"/>
        <v>5435</v>
      </c>
      <c r="L1437" s="44">
        <f t="shared" si="233"/>
        <v>461</v>
      </c>
      <c r="M1437" s="13">
        <f t="shared" si="234"/>
        <v>84.820607175712965</v>
      </c>
    </row>
    <row r="1438" spans="1:13">
      <c r="A1438" s="85">
        <v>9</v>
      </c>
      <c r="B1438" s="16" t="s">
        <v>41</v>
      </c>
      <c r="C1438" s="16" t="s">
        <v>50</v>
      </c>
      <c r="D1438" s="29">
        <v>40391</v>
      </c>
      <c r="E1438" s="44">
        <v>0</v>
      </c>
      <c r="F1438" s="44">
        <v>0</v>
      </c>
      <c r="G1438" s="13">
        <f t="shared" si="231"/>
        <v>0</v>
      </c>
      <c r="H1438" s="17">
        <v>0</v>
      </c>
      <c r="I1438" s="17">
        <v>0</v>
      </c>
      <c r="J1438" s="13">
        <f t="shared" si="232"/>
        <v>0</v>
      </c>
      <c r="K1438" s="44">
        <f t="shared" si="235"/>
        <v>5360</v>
      </c>
      <c r="L1438" s="44">
        <f t="shared" si="233"/>
        <v>455</v>
      </c>
      <c r="M1438" s="13">
        <f t="shared" si="234"/>
        <v>84.888059701492537</v>
      </c>
    </row>
    <row r="1439" spans="1:13">
      <c r="A1439" s="85">
        <v>10</v>
      </c>
      <c r="B1439" s="16" t="s">
        <v>41</v>
      </c>
      <c r="C1439" s="16" t="s">
        <v>50</v>
      </c>
      <c r="D1439" s="29">
        <v>40422</v>
      </c>
      <c r="E1439" s="44">
        <v>0</v>
      </c>
      <c r="F1439" s="44">
        <v>0</v>
      </c>
      <c r="G1439" s="13">
        <f t="shared" si="231"/>
        <v>0</v>
      </c>
      <c r="H1439" s="17">
        <v>-266</v>
      </c>
      <c r="I1439" s="17">
        <v>-22</v>
      </c>
      <c r="J1439" s="13">
        <f t="shared" si="232"/>
        <v>82.706766917293237</v>
      </c>
      <c r="K1439" s="44">
        <f t="shared" si="235"/>
        <v>5125</v>
      </c>
      <c r="L1439" s="44">
        <f t="shared" si="233"/>
        <v>435</v>
      </c>
      <c r="M1439" s="13">
        <f t="shared" si="234"/>
        <v>84.878048780487802</v>
      </c>
    </row>
    <row r="1440" spans="1:13">
      <c r="A1440" s="85">
        <v>11</v>
      </c>
      <c r="B1440" s="16" t="s">
        <v>41</v>
      </c>
      <c r="C1440" s="16" t="s">
        <v>50</v>
      </c>
      <c r="D1440" s="29">
        <v>40452</v>
      </c>
      <c r="E1440" s="44">
        <v>0</v>
      </c>
      <c r="F1440" s="44">
        <v>0</v>
      </c>
      <c r="G1440" s="13">
        <f t="shared" si="231"/>
        <v>0</v>
      </c>
      <c r="H1440" s="17">
        <v>0</v>
      </c>
      <c r="I1440" s="17">
        <v>0</v>
      </c>
      <c r="J1440" s="13">
        <f t="shared" si="232"/>
        <v>0</v>
      </c>
      <c r="K1440" s="44">
        <f t="shared" si="235"/>
        <v>6237</v>
      </c>
      <c r="L1440" s="44">
        <f t="shared" si="233"/>
        <v>547</v>
      </c>
      <c r="M1440" s="13">
        <f t="shared" si="234"/>
        <v>87.702421035754369</v>
      </c>
    </row>
    <row r="1441" spans="1:13">
      <c r="A1441" s="85">
        <v>12</v>
      </c>
      <c r="B1441" s="16" t="s">
        <v>41</v>
      </c>
      <c r="C1441" s="16" t="s">
        <v>50</v>
      </c>
      <c r="D1441" s="29">
        <v>40483</v>
      </c>
      <c r="E1441" s="44">
        <v>0</v>
      </c>
      <c r="F1441" s="44">
        <v>0</v>
      </c>
      <c r="G1441" s="13">
        <f t="shared" si="231"/>
        <v>0</v>
      </c>
      <c r="H1441" s="17">
        <v>0</v>
      </c>
      <c r="I1441" s="17">
        <v>0</v>
      </c>
      <c r="J1441" s="13">
        <f t="shared" si="232"/>
        <v>0</v>
      </c>
      <c r="K1441" s="44">
        <f t="shared" si="235"/>
        <v>6012</v>
      </c>
      <c r="L1441" s="44">
        <f t="shared" si="233"/>
        <v>529</v>
      </c>
      <c r="M1441" s="13">
        <f t="shared" si="234"/>
        <v>87.990685296074517</v>
      </c>
    </row>
    <row r="1442" spans="1:13">
      <c r="A1442" s="85">
        <v>13</v>
      </c>
      <c r="B1442" s="16" t="s">
        <v>41</v>
      </c>
      <c r="C1442" s="16" t="s">
        <v>50</v>
      </c>
      <c r="D1442" s="29">
        <v>40513</v>
      </c>
      <c r="E1442" s="44">
        <v>0</v>
      </c>
      <c r="F1442" s="44">
        <v>0</v>
      </c>
      <c r="G1442" s="13">
        <f t="shared" si="231"/>
        <v>0</v>
      </c>
      <c r="H1442" s="17">
        <v>0</v>
      </c>
      <c r="I1442" s="17">
        <v>0</v>
      </c>
      <c r="J1442" s="13">
        <f t="shared" si="232"/>
        <v>0</v>
      </c>
      <c r="K1442" s="44">
        <f t="shared" si="235"/>
        <v>6131</v>
      </c>
      <c r="L1442" s="44">
        <f t="shared" si="233"/>
        <v>544</v>
      </c>
      <c r="M1442" s="13">
        <f t="shared" si="234"/>
        <v>88.729407926928729</v>
      </c>
    </row>
    <row r="1444" spans="1:13">
      <c r="A1444" s="85">
        <v>14</v>
      </c>
      <c r="B1444" s="16" t="s">
        <v>44</v>
      </c>
      <c r="C1444" s="16"/>
      <c r="D1444" s="29"/>
      <c r="E1444" s="44"/>
      <c r="F1444" s="44"/>
      <c r="G1444" s="13"/>
      <c r="H1444" s="17"/>
      <c r="I1444" s="17"/>
      <c r="J1444" s="13"/>
      <c r="K1444" s="44">
        <f>ROUND(SUM(K1430:K1442),0)</f>
        <v>70724</v>
      </c>
      <c r="L1444" s="44">
        <f>ROUND(SUM(L1430:L1442),0)</f>
        <v>6031</v>
      </c>
      <c r="M1444" s="13"/>
    </row>
    <row r="1446" spans="1:13">
      <c r="A1446" s="85">
        <v>15</v>
      </c>
      <c r="B1446" s="16" t="s">
        <v>41</v>
      </c>
      <c r="C1446" s="16" t="s">
        <v>50</v>
      </c>
      <c r="D1446" s="29" t="s">
        <v>36</v>
      </c>
      <c r="K1446" s="49">
        <f>ROUND(AVERAGE(K1430:K1442),0)</f>
        <v>5440</v>
      </c>
      <c r="L1446" s="49">
        <f>ROUND(AVERAGE(L1430:L1442),0)</f>
        <v>464</v>
      </c>
      <c r="M1446" s="13">
        <f>ROUND(IF(K1446=0,0,L1446*1000/K1446),2)</f>
        <v>85.29</v>
      </c>
    </row>
    <row r="1459" spans="1:13">
      <c r="A1459" s="80" t="s">
        <v>32</v>
      </c>
      <c r="B1459" s="9"/>
      <c r="C1459" s="10"/>
      <c r="D1459" s="11"/>
      <c r="E1459" s="40"/>
      <c r="F1459" s="40"/>
      <c r="G1459" s="9"/>
      <c r="H1459" s="9"/>
      <c r="I1459" s="9"/>
      <c r="J1459" s="9"/>
      <c r="K1459" s="40"/>
      <c r="L1459" s="40"/>
      <c r="M1459" s="12" t="s">
        <v>33</v>
      </c>
    </row>
    <row r="1460" spans="1:13">
      <c r="A1460" s="79" t="s">
        <v>0</v>
      </c>
      <c r="B1460" s="14"/>
      <c r="C1460" s="15"/>
      <c r="D1460" s="7"/>
      <c r="E1460" s="39"/>
      <c r="F1460" s="39" t="s">
        <v>1</v>
      </c>
      <c r="G1460" s="14"/>
      <c r="H1460" s="14"/>
      <c r="I1460" s="14"/>
      <c r="J1460" s="14"/>
      <c r="K1460" s="39"/>
      <c r="L1460" s="39" t="s">
        <v>123</v>
      </c>
      <c r="M1460" s="14"/>
    </row>
    <row r="1461" spans="1:13">
      <c r="A1461" s="80" t="s">
        <v>2</v>
      </c>
      <c r="B1461" s="9"/>
      <c r="C1461" s="9"/>
      <c r="D1461" s="9"/>
      <c r="E1461" s="40"/>
      <c r="F1461" s="87" t="s">
        <v>3</v>
      </c>
      <c r="G1461" s="87"/>
      <c r="H1461" s="87"/>
      <c r="I1461" s="87"/>
      <c r="J1461" s="9" t="s">
        <v>4</v>
      </c>
      <c r="K1461" s="40"/>
      <c r="L1461" s="40"/>
      <c r="M1461" s="9"/>
    </row>
    <row r="1462" spans="1:13">
      <c r="A1462" s="81"/>
      <c r="B1462" s="1"/>
      <c r="C1462" s="1"/>
      <c r="D1462" s="1"/>
      <c r="E1462" s="41"/>
      <c r="F1462" s="88"/>
      <c r="G1462" s="88"/>
      <c r="H1462" s="88"/>
      <c r="I1462" s="88"/>
      <c r="J1462" s="14"/>
      <c r="K1462" s="41" t="s">
        <v>5</v>
      </c>
      <c r="L1462" s="41"/>
      <c r="M1462" s="1"/>
    </row>
    <row r="1463" spans="1:13">
      <c r="A1463" s="81" t="s">
        <v>54</v>
      </c>
      <c r="B1463" s="1"/>
      <c r="C1463" s="77"/>
      <c r="D1463" s="2"/>
      <c r="E1463" s="41"/>
      <c r="F1463" s="88"/>
      <c r="G1463" s="88"/>
      <c r="H1463" s="88"/>
      <c r="I1463" s="88"/>
      <c r="J1463" s="14"/>
      <c r="K1463" s="41" t="s">
        <v>6</v>
      </c>
      <c r="L1463" s="41"/>
      <c r="M1463" s="1"/>
    </row>
    <row r="1464" spans="1:13">
      <c r="A1464" s="81"/>
      <c r="B1464" s="1"/>
      <c r="C1464" s="77"/>
      <c r="D1464" s="2"/>
      <c r="E1464" s="41"/>
      <c r="F1464" s="88"/>
      <c r="G1464" s="88"/>
      <c r="H1464" s="88"/>
      <c r="I1464" s="88"/>
      <c r="J1464" s="15" t="s">
        <v>40</v>
      </c>
      <c r="K1464" s="41" t="s">
        <v>55</v>
      </c>
      <c r="L1464" s="41"/>
      <c r="M1464" s="1"/>
    </row>
    <row r="1465" spans="1:13">
      <c r="A1465" s="79" t="s">
        <v>53</v>
      </c>
      <c r="B1465" s="14"/>
      <c r="C1465" s="15"/>
      <c r="D1465" s="7"/>
      <c r="E1465" s="39"/>
      <c r="F1465" s="89"/>
      <c r="G1465" s="89"/>
      <c r="H1465" s="89"/>
      <c r="I1465" s="89"/>
      <c r="J1465" s="3" t="s">
        <v>158</v>
      </c>
      <c r="K1465" s="39"/>
      <c r="L1465" s="39"/>
      <c r="M1465" s="14"/>
    </row>
    <row r="1466" spans="1:13">
      <c r="A1466" s="80"/>
      <c r="B1466" s="9"/>
      <c r="C1466" s="10"/>
      <c r="D1466" s="11"/>
      <c r="E1466" s="40"/>
      <c r="F1466" s="42"/>
      <c r="G1466" s="4"/>
      <c r="H1466" s="4"/>
      <c r="I1466" s="4"/>
      <c r="J1466" s="9"/>
      <c r="K1466" s="40"/>
      <c r="L1466" s="40"/>
      <c r="M1466" s="9"/>
    </row>
    <row r="1467" spans="1:13">
      <c r="A1467" s="82" t="s">
        <v>7</v>
      </c>
      <c r="B1467" s="5" t="s">
        <v>8</v>
      </c>
      <c r="C1467" s="5" t="s">
        <v>9</v>
      </c>
      <c r="D1467" s="5" t="s">
        <v>10</v>
      </c>
      <c r="E1467" s="43" t="s">
        <v>11</v>
      </c>
      <c r="F1467" s="43" t="s">
        <v>12</v>
      </c>
      <c r="G1467" s="5" t="s">
        <v>13</v>
      </c>
      <c r="H1467" s="5" t="s">
        <v>14</v>
      </c>
      <c r="I1467" s="5" t="s">
        <v>15</v>
      </c>
      <c r="J1467" s="5" t="s">
        <v>16</v>
      </c>
      <c r="K1467" s="43" t="s">
        <v>17</v>
      </c>
      <c r="L1467" s="43" t="s">
        <v>18</v>
      </c>
      <c r="M1467" s="5" t="s">
        <v>19</v>
      </c>
    </row>
    <row r="1468" spans="1:13">
      <c r="B1468" s="77"/>
      <c r="D1468" s="17"/>
      <c r="E1468" s="44"/>
      <c r="F1468" s="44"/>
      <c r="G1468" s="16"/>
      <c r="H1468" s="16"/>
      <c r="I1468" s="16"/>
      <c r="J1468" s="16"/>
      <c r="K1468" s="44"/>
      <c r="L1468" s="44"/>
      <c r="M1468" s="16"/>
    </row>
    <row r="1469" spans="1:13">
      <c r="B1469" s="16"/>
      <c r="E1469" s="90" t="s">
        <v>20</v>
      </c>
      <c r="F1469" s="90"/>
      <c r="G1469" s="90"/>
      <c r="H1469" s="90" t="s">
        <v>21</v>
      </c>
      <c r="I1469" s="90"/>
      <c r="J1469" s="90"/>
      <c r="K1469" s="90" t="s">
        <v>22</v>
      </c>
      <c r="L1469" s="90"/>
      <c r="M1469" s="90"/>
    </row>
    <row r="1470" spans="1:13">
      <c r="B1470" s="16"/>
      <c r="E1470" s="45" t="s">
        <v>23</v>
      </c>
      <c r="F1470" s="45"/>
      <c r="G1470" s="6"/>
      <c r="H1470" s="6" t="s">
        <v>24</v>
      </c>
      <c r="I1470" s="6"/>
      <c r="J1470" s="6"/>
      <c r="K1470" s="45" t="s">
        <v>24</v>
      </c>
      <c r="L1470" s="45"/>
      <c r="M1470" s="6"/>
    </row>
    <row r="1471" spans="1:13" ht="24">
      <c r="A1471" s="84" t="s">
        <v>25</v>
      </c>
      <c r="B1471" s="15" t="s">
        <v>26</v>
      </c>
      <c r="C1471" s="15" t="s">
        <v>27</v>
      </c>
      <c r="D1471" s="7" t="s">
        <v>28</v>
      </c>
      <c r="E1471" s="46" t="s">
        <v>29</v>
      </c>
      <c r="F1471" s="47" t="s">
        <v>30</v>
      </c>
      <c r="G1471" s="15" t="s">
        <v>31</v>
      </c>
      <c r="H1471" s="15" t="s">
        <v>29</v>
      </c>
      <c r="I1471" s="8" t="s">
        <v>30</v>
      </c>
      <c r="J1471" s="15" t="s">
        <v>31</v>
      </c>
      <c r="K1471" s="46" t="s">
        <v>29</v>
      </c>
      <c r="L1471" s="47" t="s">
        <v>30</v>
      </c>
      <c r="M1471" s="15" t="s">
        <v>31</v>
      </c>
    </row>
    <row r="1472" spans="1:13">
      <c r="A1472" s="85">
        <v>1</v>
      </c>
      <c r="B1472" s="16" t="s">
        <v>42</v>
      </c>
      <c r="C1472" s="16" t="s">
        <v>50</v>
      </c>
      <c r="D1472" s="29">
        <v>40148</v>
      </c>
      <c r="E1472" s="44">
        <v>328</v>
      </c>
      <c r="F1472" s="44">
        <v>34</v>
      </c>
      <c r="G1472" s="13">
        <f>IF(E1472=0,0,F1472*1000/E1472)</f>
        <v>103.65853658536585</v>
      </c>
      <c r="H1472" s="37">
        <v>0</v>
      </c>
      <c r="I1472" s="37">
        <v>0</v>
      </c>
      <c r="J1472" s="13">
        <f t="shared" ref="J1472:J1484" si="236">IF(H1472=0,0,I1472*1000/H1472)</f>
        <v>0</v>
      </c>
      <c r="K1472" s="44">
        <v>0</v>
      </c>
      <c r="L1472" s="44">
        <v>0</v>
      </c>
      <c r="M1472" s="13">
        <f t="shared" ref="M1472:M1484" si="237">IF(K1472=0,0,L1472*1000/K1472)</f>
        <v>0</v>
      </c>
    </row>
    <row r="1473" spans="1:13">
      <c r="A1473" s="85">
        <v>2</v>
      </c>
      <c r="B1473" s="16" t="s">
        <v>42</v>
      </c>
      <c r="C1473" s="16" t="s">
        <v>50</v>
      </c>
      <c r="D1473" s="29">
        <v>40179</v>
      </c>
      <c r="E1473" s="44">
        <f>K1514</f>
        <v>328</v>
      </c>
      <c r="F1473" s="44">
        <f t="shared" ref="F1473:F1484" si="238">L1514</f>
        <v>34</v>
      </c>
      <c r="G1473" s="13">
        <f t="shared" ref="G1473:G1484" si="239">IF(E1473=0,0,F1473*1000/E1473)</f>
        <v>103.65853658536585</v>
      </c>
      <c r="H1473" s="37">
        <v>0</v>
      </c>
      <c r="I1473" s="37">
        <v>0</v>
      </c>
      <c r="J1473" s="13">
        <f t="shared" si="236"/>
        <v>0</v>
      </c>
      <c r="K1473" s="44">
        <v>63</v>
      </c>
      <c r="L1473" s="44">
        <v>6</v>
      </c>
      <c r="M1473" s="13">
        <f t="shared" si="237"/>
        <v>95.238095238095241</v>
      </c>
    </row>
    <row r="1474" spans="1:13">
      <c r="A1474" s="85">
        <v>3</v>
      </c>
      <c r="B1474" s="16" t="s">
        <v>42</v>
      </c>
      <c r="C1474" s="16" t="s">
        <v>50</v>
      </c>
      <c r="D1474" s="29">
        <v>40210</v>
      </c>
      <c r="E1474" s="44">
        <f t="shared" ref="E1474:E1484" si="240">K1515</f>
        <v>265</v>
      </c>
      <c r="F1474" s="44">
        <f t="shared" si="238"/>
        <v>28</v>
      </c>
      <c r="G1474" s="13">
        <f t="shared" si="239"/>
        <v>105.66037735849056</v>
      </c>
      <c r="H1474" s="37">
        <v>0</v>
      </c>
      <c r="I1474" s="37">
        <v>0</v>
      </c>
      <c r="J1474" s="13">
        <f t="shared" si="236"/>
        <v>0</v>
      </c>
      <c r="K1474" s="44">
        <v>26</v>
      </c>
      <c r="L1474" s="44">
        <v>3</v>
      </c>
      <c r="M1474" s="13">
        <f t="shared" si="237"/>
        <v>115.38461538461539</v>
      </c>
    </row>
    <row r="1475" spans="1:13">
      <c r="A1475" s="85">
        <v>4</v>
      </c>
      <c r="B1475" s="16" t="s">
        <v>42</v>
      </c>
      <c r="C1475" s="16" t="s">
        <v>50</v>
      </c>
      <c r="D1475" s="29">
        <v>40238</v>
      </c>
      <c r="E1475" s="44">
        <f t="shared" si="240"/>
        <v>239</v>
      </c>
      <c r="F1475" s="44">
        <f t="shared" si="238"/>
        <v>25</v>
      </c>
      <c r="G1475" s="13">
        <f t="shared" si="239"/>
        <v>104.60251046025104</v>
      </c>
      <c r="H1475" s="37">
        <v>0</v>
      </c>
      <c r="I1475" s="37">
        <v>0</v>
      </c>
      <c r="J1475" s="13">
        <f t="shared" si="236"/>
        <v>0</v>
      </c>
      <c r="K1475" s="44">
        <v>16</v>
      </c>
      <c r="L1475" s="44">
        <v>2</v>
      </c>
      <c r="M1475" s="13">
        <f t="shared" si="237"/>
        <v>125</v>
      </c>
    </row>
    <row r="1476" spans="1:13">
      <c r="A1476" s="85">
        <v>5</v>
      </c>
      <c r="B1476" s="16" t="s">
        <v>42</v>
      </c>
      <c r="C1476" s="16" t="s">
        <v>50</v>
      </c>
      <c r="D1476" s="29">
        <v>40269</v>
      </c>
      <c r="E1476" s="44">
        <f t="shared" si="240"/>
        <v>218</v>
      </c>
      <c r="F1476" s="44">
        <f t="shared" si="238"/>
        <v>22</v>
      </c>
      <c r="G1476" s="13">
        <f t="shared" si="239"/>
        <v>100.91743119266054</v>
      </c>
      <c r="H1476" s="37">
        <v>0</v>
      </c>
      <c r="I1476" s="37">
        <v>0</v>
      </c>
      <c r="J1476" s="13">
        <f t="shared" si="236"/>
        <v>0</v>
      </c>
      <c r="K1476" s="44">
        <v>21</v>
      </c>
      <c r="L1476" s="44">
        <v>2</v>
      </c>
      <c r="M1476" s="13">
        <f t="shared" si="237"/>
        <v>95.238095238095241</v>
      </c>
    </row>
    <row r="1477" spans="1:13">
      <c r="A1477" s="85">
        <v>6</v>
      </c>
      <c r="B1477" s="16" t="s">
        <v>42</v>
      </c>
      <c r="C1477" s="16" t="s">
        <v>50</v>
      </c>
      <c r="D1477" s="29">
        <v>40299</v>
      </c>
      <c r="E1477" s="44">
        <f t="shared" si="240"/>
        <v>197</v>
      </c>
      <c r="F1477" s="44">
        <f t="shared" si="238"/>
        <v>20</v>
      </c>
      <c r="G1477" s="13">
        <f t="shared" si="239"/>
        <v>101.5228426395939</v>
      </c>
      <c r="H1477" s="37">
        <v>0</v>
      </c>
      <c r="I1477" s="37">
        <v>0</v>
      </c>
      <c r="J1477" s="13">
        <f t="shared" si="236"/>
        <v>0</v>
      </c>
      <c r="K1477" s="44">
        <v>13</v>
      </c>
      <c r="L1477" s="44">
        <v>1</v>
      </c>
      <c r="M1477" s="13">
        <f t="shared" si="237"/>
        <v>76.92307692307692</v>
      </c>
    </row>
    <row r="1478" spans="1:13">
      <c r="A1478" s="85">
        <v>7</v>
      </c>
      <c r="B1478" s="16" t="s">
        <v>42</v>
      </c>
      <c r="C1478" s="16" t="s">
        <v>50</v>
      </c>
      <c r="D1478" s="29">
        <v>40330</v>
      </c>
      <c r="E1478" s="44">
        <f t="shared" si="240"/>
        <v>184</v>
      </c>
      <c r="F1478" s="44">
        <f t="shared" si="238"/>
        <v>19</v>
      </c>
      <c r="G1478" s="13">
        <f t="shared" si="239"/>
        <v>103.26086956521739</v>
      </c>
      <c r="H1478" s="37">
        <v>177</v>
      </c>
      <c r="I1478" s="37">
        <v>17</v>
      </c>
      <c r="J1478" s="13">
        <f t="shared" si="236"/>
        <v>96.045197740112997</v>
      </c>
      <c r="K1478" s="44">
        <v>26</v>
      </c>
      <c r="L1478" s="44">
        <v>3</v>
      </c>
      <c r="M1478" s="13">
        <f t="shared" si="237"/>
        <v>115.38461538461539</v>
      </c>
    </row>
    <row r="1479" spans="1:13">
      <c r="A1479" s="85">
        <v>8</v>
      </c>
      <c r="B1479" s="16" t="s">
        <v>42</v>
      </c>
      <c r="C1479" s="16" t="s">
        <v>50</v>
      </c>
      <c r="D1479" s="29">
        <v>40360</v>
      </c>
      <c r="E1479" s="44">
        <f t="shared" si="240"/>
        <v>335</v>
      </c>
      <c r="F1479" s="44">
        <f t="shared" si="238"/>
        <v>33</v>
      </c>
      <c r="G1479" s="13">
        <f t="shared" si="239"/>
        <v>98.507462686567166</v>
      </c>
      <c r="H1479" s="37">
        <v>0</v>
      </c>
      <c r="I1479" s="37">
        <v>0</v>
      </c>
      <c r="J1479" s="13">
        <f t="shared" si="236"/>
        <v>0</v>
      </c>
      <c r="K1479" s="44">
        <v>55</v>
      </c>
      <c r="L1479" s="44">
        <v>5</v>
      </c>
      <c r="M1479" s="13">
        <f t="shared" si="237"/>
        <v>90.909090909090907</v>
      </c>
    </row>
    <row r="1480" spans="1:13">
      <c r="A1480" s="85">
        <v>9</v>
      </c>
      <c r="B1480" s="16" t="s">
        <v>42</v>
      </c>
      <c r="C1480" s="16" t="s">
        <v>50</v>
      </c>
      <c r="D1480" s="29">
        <v>40391</v>
      </c>
      <c r="E1480" s="44">
        <f t="shared" si="240"/>
        <v>280</v>
      </c>
      <c r="F1480" s="44">
        <f t="shared" si="238"/>
        <v>28</v>
      </c>
      <c r="G1480" s="13">
        <f t="shared" si="239"/>
        <v>100</v>
      </c>
      <c r="H1480" s="37">
        <v>0</v>
      </c>
      <c r="I1480" s="37">
        <v>0</v>
      </c>
      <c r="J1480" s="13">
        <f t="shared" si="236"/>
        <v>0</v>
      </c>
      <c r="K1480" s="44">
        <v>51</v>
      </c>
      <c r="L1480" s="44">
        <v>5</v>
      </c>
      <c r="M1480" s="13">
        <f t="shared" si="237"/>
        <v>98.039215686274517</v>
      </c>
    </row>
    <row r="1481" spans="1:13">
      <c r="A1481" s="85">
        <v>10</v>
      </c>
      <c r="B1481" s="16" t="s">
        <v>42</v>
      </c>
      <c r="C1481" s="16" t="s">
        <v>50</v>
      </c>
      <c r="D1481" s="29">
        <v>40422</v>
      </c>
      <c r="E1481" s="44">
        <f t="shared" si="240"/>
        <v>229</v>
      </c>
      <c r="F1481" s="44">
        <f t="shared" si="238"/>
        <v>23</v>
      </c>
      <c r="G1481" s="13">
        <f t="shared" si="239"/>
        <v>100.43668122270742</v>
      </c>
      <c r="H1481" s="37">
        <v>0</v>
      </c>
      <c r="I1481" s="37">
        <v>0</v>
      </c>
      <c r="J1481" s="13">
        <f t="shared" si="236"/>
        <v>0</v>
      </c>
      <c r="K1481" s="44">
        <v>10</v>
      </c>
      <c r="L1481" s="44">
        <v>1</v>
      </c>
      <c r="M1481" s="13">
        <f t="shared" si="237"/>
        <v>100</v>
      </c>
    </row>
    <row r="1482" spans="1:13">
      <c r="A1482" s="85">
        <v>11</v>
      </c>
      <c r="B1482" s="16" t="s">
        <v>42</v>
      </c>
      <c r="C1482" s="16" t="s">
        <v>50</v>
      </c>
      <c r="D1482" s="29">
        <v>40452</v>
      </c>
      <c r="E1482" s="44">
        <f t="shared" si="240"/>
        <v>176</v>
      </c>
      <c r="F1482" s="44">
        <f t="shared" si="238"/>
        <v>17</v>
      </c>
      <c r="G1482" s="13">
        <f t="shared" si="239"/>
        <v>96.590909090909093</v>
      </c>
      <c r="H1482" s="37">
        <v>0</v>
      </c>
      <c r="I1482" s="37">
        <v>0</v>
      </c>
      <c r="J1482" s="13">
        <f t="shared" si="236"/>
        <v>0</v>
      </c>
      <c r="K1482" s="44">
        <v>3</v>
      </c>
      <c r="L1482" s="44">
        <v>0</v>
      </c>
      <c r="M1482" s="13">
        <f t="shared" si="237"/>
        <v>0</v>
      </c>
    </row>
    <row r="1483" spans="1:13">
      <c r="A1483" s="85">
        <v>12</v>
      </c>
      <c r="B1483" s="16" t="s">
        <v>42</v>
      </c>
      <c r="C1483" s="16" t="s">
        <v>50</v>
      </c>
      <c r="D1483" s="29">
        <v>40483</v>
      </c>
      <c r="E1483" s="44">
        <f t="shared" si="240"/>
        <v>173</v>
      </c>
      <c r="F1483" s="44">
        <f t="shared" si="238"/>
        <v>17</v>
      </c>
      <c r="G1483" s="13">
        <f t="shared" si="239"/>
        <v>98.265895953757223</v>
      </c>
      <c r="H1483" s="37">
        <v>0</v>
      </c>
      <c r="I1483" s="37">
        <v>0</v>
      </c>
      <c r="J1483" s="13">
        <f t="shared" si="236"/>
        <v>0</v>
      </c>
      <c r="K1483" s="44">
        <v>4</v>
      </c>
      <c r="L1483" s="44">
        <v>0</v>
      </c>
      <c r="M1483" s="13">
        <f t="shared" si="237"/>
        <v>0</v>
      </c>
    </row>
    <row r="1484" spans="1:13">
      <c r="A1484" s="85">
        <v>13</v>
      </c>
      <c r="B1484" s="16" t="s">
        <v>42</v>
      </c>
      <c r="C1484" s="16" t="s">
        <v>50</v>
      </c>
      <c r="D1484" s="29">
        <v>40513</v>
      </c>
      <c r="E1484" s="44">
        <f t="shared" si="240"/>
        <v>169</v>
      </c>
      <c r="F1484" s="44">
        <f t="shared" si="238"/>
        <v>17</v>
      </c>
      <c r="G1484" s="13">
        <f t="shared" si="239"/>
        <v>100.59171597633136</v>
      </c>
      <c r="H1484" s="37">
        <v>0</v>
      </c>
      <c r="I1484" s="37">
        <v>0</v>
      </c>
      <c r="J1484" s="13">
        <f t="shared" si="236"/>
        <v>0</v>
      </c>
      <c r="K1484" s="44">
        <v>24</v>
      </c>
      <c r="L1484" s="44">
        <v>2</v>
      </c>
      <c r="M1484" s="13">
        <f t="shared" si="237"/>
        <v>83.333333333333329</v>
      </c>
    </row>
    <row r="1501" spans="1:13">
      <c r="A1501" s="80" t="s">
        <v>32</v>
      </c>
      <c r="B1501" s="9"/>
      <c r="C1501" s="10"/>
      <c r="D1501" s="11"/>
      <c r="E1501" s="40"/>
      <c r="F1501" s="40"/>
      <c r="G1501" s="9"/>
      <c r="H1501" s="9"/>
      <c r="I1501" s="9"/>
      <c r="J1501" s="9"/>
      <c r="K1501" s="40"/>
      <c r="L1501" s="40"/>
      <c r="M1501" s="12" t="s">
        <v>33</v>
      </c>
    </row>
    <row r="1502" spans="1:13">
      <c r="A1502" s="79" t="s">
        <v>0</v>
      </c>
      <c r="B1502" s="14"/>
      <c r="C1502" s="15"/>
      <c r="D1502" s="7"/>
      <c r="E1502" s="39"/>
      <c r="F1502" s="39" t="s">
        <v>1</v>
      </c>
      <c r="G1502" s="14"/>
      <c r="H1502" s="14"/>
      <c r="I1502" s="14"/>
      <c r="J1502" s="14"/>
      <c r="K1502" s="39"/>
      <c r="L1502" s="39" t="s">
        <v>124</v>
      </c>
      <c r="M1502" s="14"/>
    </row>
    <row r="1503" spans="1:13">
      <c r="A1503" s="80" t="s">
        <v>2</v>
      </c>
      <c r="B1503" s="9"/>
      <c r="C1503" s="9"/>
      <c r="D1503" s="9"/>
      <c r="E1503" s="40"/>
      <c r="F1503" s="87" t="s">
        <v>3</v>
      </c>
      <c r="G1503" s="87"/>
      <c r="H1503" s="87"/>
      <c r="I1503" s="87"/>
      <c r="J1503" s="9" t="s">
        <v>4</v>
      </c>
      <c r="K1503" s="40"/>
      <c r="L1503" s="40"/>
      <c r="M1503" s="9"/>
    </row>
    <row r="1504" spans="1:13">
      <c r="A1504" s="81"/>
      <c r="B1504" s="1"/>
      <c r="C1504" s="1"/>
      <c r="D1504" s="1"/>
      <c r="E1504" s="41"/>
      <c r="F1504" s="88"/>
      <c r="G1504" s="88"/>
      <c r="H1504" s="88"/>
      <c r="I1504" s="88"/>
      <c r="J1504" s="14"/>
      <c r="K1504" s="41" t="s">
        <v>5</v>
      </c>
      <c r="L1504" s="41"/>
      <c r="M1504" s="1"/>
    </row>
    <row r="1505" spans="1:13">
      <c r="A1505" s="81" t="s">
        <v>54</v>
      </c>
      <c r="B1505" s="1"/>
      <c r="C1505" s="77"/>
      <c r="D1505" s="2"/>
      <c r="E1505" s="41"/>
      <c r="F1505" s="88"/>
      <c r="G1505" s="88"/>
      <c r="H1505" s="88"/>
      <c r="I1505" s="88"/>
      <c r="J1505" s="14"/>
      <c r="K1505" s="41" t="s">
        <v>6</v>
      </c>
      <c r="L1505" s="41"/>
      <c r="M1505" s="1"/>
    </row>
    <row r="1506" spans="1:13">
      <c r="A1506" s="81"/>
      <c r="B1506" s="1"/>
      <c r="C1506" s="77"/>
      <c r="D1506" s="2"/>
      <c r="E1506" s="41"/>
      <c r="F1506" s="88"/>
      <c r="G1506" s="88"/>
      <c r="H1506" s="88"/>
      <c r="I1506" s="88"/>
      <c r="J1506" s="15" t="s">
        <v>40</v>
      </c>
      <c r="K1506" s="41" t="s">
        <v>55</v>
      </c>
      <c r="L1506" s="41"/>
      <c r="M1506" s="1"/>
    </row>
    <row r="1507" spans="1:13">
      <c r="A1507" s="79" t="s">
        <v>53</v>
      </c>
      <c r="B1507" s="14"/>
      <c r="C1507" s="15"/>
      <c r="D1507" s="7"/>
      <c r="E1507" s="39"/>
      <c r="F1507" s="89"/>
      <c r="G1507" s="89"/>
      <c r="H1507" s="89"/>
      <c r="I1507" s="89"/>
      <c r="J1507" s="3" t="s">
        <v>158</v>
      </c>
      <c r="K1507" s="39"/>
      <c r="L1507" s="39"/>
      <c r="M1507" s="14"/>
    </row>
    <row r="1508" spans="1:13">
      <c r="A1508" s="80"/>
      <c r="B1508" s="9"/>
      <c r="C1508" s="10"/>
      <c r="D1508" s="11"/>
      <c r="E1508" s="40"/>
      <c r="F1508" s="42"/>
      <c r="G1508" s="4"/>
      <c r="H1508" s="4"/>
      <c r="I1508" s="4"/>
      <c r="J1508" s="9"/>
      <c r="K1508" s="40"/>
      <c r="L1508" s="40"/>
      <c r="M1508" s="9"/>
    </row>
    <row r="1509" spans="1:13">
      <c r="A1509" s="82" t="s">
        <v>7</v>
      </c>
      <c r="B1509" s="5" t="s">
        <v>8</v>
      </c>
      <c r="C1509" s="5" t="s">
        <v>9</v>
      </c>
      <c r="D1509" s="5" t="s">
        <v>10</v>
      </c>
      <c r="E1509" s="43" t="s">
        <v>11</v>
      </c>
      <c r="F1509" s="43" t="s">
        <v>12</v>
      </c>
      <c r="G1509" s="5" t="s">
        <v>13</v>
      </c>
      <c r="H1509" s="5" t="s">
        <v>14</v>
      </c>
      <c r="I1509" s="5" t="s">
        <v>15</v>
      </c>
      <c r="J1509" s="5" t="s">
        <v>16</v>
      </c>
      <c r="K1509" s="43" t="s">
        <v>17</v>
      </c>
      <c r="L1509" s="43" t="s">
        <v>18</v>
      </c>
      <c r="M1509" s="5" t="s">
        <v>19</v>
      </c>
    </row>
    <row r="1510" spans="1:13">
      <c r="B1510" s="77"/>
      <c r="D1510" s="17"/>
      <c r="E1510" s="44"/>
      <c r="F1510" s="44"/>
      <c r="G1510" s="16"/>
      <c r="H1510" s="16"/>
      <c r="I1510" s="16"/>
      <c r="J1510" s="16"/>
      <c r="K1510" s="44"/>
      <c r="L1510" s="44"/>
      <c r="M1510" s="16"/>
    </row>
    <row r="1511" spans="1:13">
      <c r="B1511" s="16"/>
      <c r="E1511" s="90" t="s">
        <v>37</v>
      </c>
      <c r="F1511" s="90"/>
      <c r="G1511" s="90"/>
      <c r="H1511" s="90" t="s">
        <v>38</v>
      </c>
      <c r="I1511" s="90"/>
      <c r="J1511" s="90"/>
      <c r="K1511" s="90" t="s">
        <v>39</v>
      </c>
      <c r="L1511" s="90"/>
      <c r="M1511" s="90"/>
    </row>
    <row r="1512" spans="1:13">
      <c r="B1512" s="16"/>
      <c r="E1512" s="45" t="s">
        <v>23</v>
      </c>
      <c r="F1512" s="45"/>
      <c r="G1512" s="6"/>
      <c r="H1512" s="6" t="s">
        <v>24</v>
      </c>
      <c r="I1512" s="6"/>
      <c r="J1512" s="6"/>
      <c r="K1512" s="45" t="s">
        <v>24</v>
      </c>
      <c r="L1512" s="45"/>
      <c r="M1512" s="6"/>
    </row>
    <row r="1513" spans="1:13" ht="24">
      <c r="A1513" s="84" t="s">
        <v>25</v>
      </c>
      <c r="B1513" s="15" t="s">
        <v>26</v>
      </c>
      <c r="C1513" s="15" t="s">
        <v>27</v>
      </c>
      <c r="D1513" s="7" t="s">
        <v>28</v>
      </c>
      <c r="E1513" s="46" t="s">
        <v>29</v>
      </c>
      <c r="F1513" s="47" t="s">
        <v>30</v>
      </c>
      <c r="G1513" s="15" t="s">
        <v>31</v>
      </c>
      <c r="H1513" s="15" t="s">
        <v>29</v>
      </c>
      <c r="I1513" s="8" t="s">
        <v>30</v>
      </c>
      <c r="J1513" s="15" t="s">
        <v>31</v>
      </c>
      <c r="K1513" s="46" t="s">
        <v>29</v>
      </c>
      <c r="L1513" s="47" t="s">
        <v>30</v>
      </c>
      <c r="M1513" s="15" t="s">
        <v>31</v>
      </c>
    </row>
    <row r="1514" spans="1:13">
      <c r="A1514" s="85">
        <v>1</v>
      </c>
      <c r="B1514" s="16" t="s">
        <v>42</v>
      </c>
      <c r="C1514" s="16" t="s">
        <v>50</v>
      </c>
      <c r="D1514" s="29">
        <v>40148</v>
      </c>
      <c r="E1514" s="44">
        <v>0</v>
      </c>
      <c r="F1514" s="44">
        <v>0</v>
      </c>
      <c r="G1514" s="13">
        <f t="shared" ref="G1514:G1526" si="241">IF(E1514=0,0,F1514*1000/E1514)</f>
        <v>0</v>
      </c>
      <c r="H1514" s="17">
        <v>0</v>
      </c>
      <c r="I1514" s="17">
        <v>0</v>
      </c>
      <c r="J1514" s="13">
        <f t="shared" ref="J1514:J1526" si="242">IF(H1514=0,0,I1514*1000/H1514)</f>
        <v>0</v>
      </c>
      <c r="K1514" s="44">
        <f t="shared" ref="K1514:K1526" si="243">E1472+H1472-K1472-E1514+H1514</f>
        <v>328</v>
      </c>
      <c r="L1514" s="44">
        <f t="shared" ref="L1514:L1526" si="244">F1472+I1472-L1472-F1514+I1514</f>
        <v>34</v>
      </c>
      <c r="M1514" s="13">
        <f t="shared" ref="M1514:M1526" si="245">IF(K1514=0,0,L1514*1000/K1514)</f>
        <v>103.65853658536585</v>
      </c>
    </row>
    <row r="1515" spans="1:13">
      <c r="A1515" s="85">
        <v>2</v>
      </c>
      <c r="B1515" s="16" t="s">
        <v>42</v>
      </c>
      <c r="C1515" s="16" t="s">
        <v>50</v>
      </c>
      <c r="D1515" s="29">
        <v>40179</v>
      </c>
      <c r="E1515" s="44">
        <v>0</v>
      </c>
      <c r="F1515" s="44">
        <v>0</v>
      </c>
      <c r="G1515" s="13">
        <f t="shared" si="241"/>
        <v>0</v>
      </c>
      <c r="H1515" s="17">
        <v>0</v>
      </c>
      <c r="I1515" s="17">
        <v>0</v>
      </c>
      <c r="J1515" s="13">
        <f t="shared" si="242"/>
        <v>0</v>
      </c>
      <c r="K1515" s="44">
        <f t="shared" si="243"/>
        <v>265</v>
      </c>
      <c r="L1515" s="44">
        <f t="shared" si="244"/>
        <v>28</v>
      </c>
      <c r="M1515" s="13">
        <f t="shared" si="245"/>
        <v>105.66037735849056</v>
      </c>
    </row>
    <row r="1516" spans="1:13">
      <c r="A1516" s="85">
        <v>3</v>
      </c>
      <c r="B1516" s="16" t="s">
        <v>42</v>
      </c>
      <c r="C1516" s="16" t="s">
        <v>50</v>
      </c>
      <c r="D1516" s="29">
        <v>40210</v>
      </c>
      <c r="E1516" s="44">
        <v>0</v>
      </c>
      <c r="F1516" s="44">
        <v>0</v>
      </c>
      <c r="G1516" s="13">
        <f t="shared" si="241"/>
        <v>0</v>
      </c>
      <c r="H1516" s="17">
        <v>0</v>
      </c>
      <c r="I1516" s="17">
        <v>0</v>
      </c>
      <c r="J1516" s="13">
        <f t="shared" si="242"/>
        <v>0</v>
      </c>
      <c r="K1516" s="44">
        <f t="shared" si="243"/>
        <v>239</v>
      </c>
      <c r="L1516" s="44">
        <f t="shared" si="244"/>
        <v>25</v>
      </c>
      <c r="M1516" s="13">
        <f t="shared" si="245"/>
        <v>104.60251046025104</v>
      </c>
    </row>
    <row r="1517" spans="1:13">
      <c r="A1517" s="85">
        <v>4</v>
      </c>
      <c r="B1517" s="16" t="s">
        <v>42</v>
      </c>
      <c r="C1517" s="16" t="s">
        <v>50</v>
      </c>
      <c r="D1517" s="29">
        <v>40238</v>
      </c>
      <c r="E1517" s="44">
        <v>0</v>
      </c>
      <c r="F1517" s="44">
        <v>0</v>
      </c>
      <c r="G1517" s="13">
        <f t="shared" si="241"/>
        <v>0</v>
      </c>
      <c r="H1517" s="23">
        <v>-5</v>
      </c>
      <c r="I1517" s="23">
        <v>-1</v>
      </c>
      <c r="J1517" s="13">
        <f t="shared" si="242"/>
        <v>200</v>
      </c>
      <c r="K1517" s="44">
        <f t="shared" si="243"/>
        <v>218</v>
      </c>
      <c r="L1517" s="44">
        <f t="shared" si="244"/>
        <v>22</v>
      </c>
      <c r="M1517" s="13">
        <f t="shared" si="245"/>
        <v>100.91743119266054</v>
      </c>
    </row>
    <row r="1518" spans="1:13">
      <c r="A1518" s="85">
        <v>5</v>
      </c>
      <c r="B1518" s="16" t="s">
        <v>42</v>
      </c>
      <c r="C1518" s="16" t="s">
        <v>50</v>
      </c>
      <c r="D1518" s="29">
        <v>40269</v>
      </c>
      <c r="E1518" s="44">
        <v>0</v>
      </c>
      <c r="F1518" s="44">
        <v>0</v>
      </c>
      <c r="G1518" s="13">
        <f t="shared" si="241"/>
        <v>0</v>
      </c>
      <c r="H1518" s="17">
        <v>0</v>
      </c>
      <c r="I1518" s="17">
        <v>0</v>
      </c>
      <c r="J1518" s="13">
        <f t="shared" si="242"/>
        <v>0</v>
      </c>
      <c r="K1518" s="44">
        <f t="shared" si="243"/>
        <v>197</v>
      </c>
      <c r="L1518" s="44">
        <f t="shared" si="244"/>
        <v>20</v>
      </c>
      <c r="M1518" s="13">
        <f t="shared" si="245"/>
        <v>101.5228426395939</v>
      </c>
    </row>
    <row r="1519" spans="1:13">
      <c r="A1519" s="85">
        <v>6</v>
      </c>
      <c r="B1519" s="16" t="s">
        <v>42</v>
      </c>
      <c r="C1519" s="16" t="s">
        <v>50</v>
      </c>
      <c r="D1519" s="29">
        <v>40299</v>
      </c>
      <c r="E1519" s="44">
        <v>0</v>
      </c>
      <c r="F1519" s="44">
        <v>0</v>
      </c>
      <c r="G1519" s="13">
        <f t="shared" si="241"/>
        <v>0</v>
      </c>
      <c r="H1519" s="17">
        <v>0</v>
      </c>
      <c r="I1519" s="17">
        <v>0</v>
      </c>
      <c r="J1519" s="13">
        <f t="shared" si="242"/>
        <v>0</v>
      </c>
      <c r="K1519" s="44">
        <f t="shared" si="243"/>
        <v>184</v>
      </c>
      <c r="L1519" s="44">
        <f t="shared" si="244"/>
        <v>19</v>
      </c>
      <c r="M1519" s="13">
        <f t="shared" si="245"/>
        <v>103.26086956521739</v>
      </c>
    </row>
    <row r="1520" spans="1:13">
      <c r="A1520" s="85">
        <v>7</v>
      </c>
      <c r="B1520" s="16" t="s">
        <v>42</v>
      </c>
      <c r="C1520" s="16" t="s">
        <v>50</v>
      </c>
      <c r="D1520" s="29">
        <v>40330</v>
      </c>
      <c r="E1520" s="44">
        <v>0</v>
      </c>
      <c r="F1520" s="44">
        <v>0</v>
      </c>
      <c r="G1520" s="13">
        <f t="shared" si="241"/>
        <v>0</v>
      </c>
      <c r="H1520" s="17">
        <v>0</v>
      </c>
      <c r="I1520" s="17">
        <v>0</v>
      </c>
      <c r="J1520" s="13">
        <f t="shared" si="242"/>
        <v>0</v>
      </c>
      <c r="K1520" s="44">
        <f t="shared" si="243"/>
        <v>335</v>
      </c>
      <c r="L1520" s="44">
        <f t="shared" si="244"/>
        <v>33</v>
      </c>
      <c r="M1520" s="13">
        <f t="shared" si="245"/>
        <v>98.507462686567166</v>
      </c>
    </row>
    <row r="1521" spans="1:13">
      <c r="A1521" s="85">
        <v>8</v>
      </c>
      <c r="B1521" s="16" t="s">
        <v>42</v>
      </c>
      <c r="C1521" s="16" t="s">
        <v>50</v>
      </c>
      <c r="D1521" s="29">
        <v>40360</v>
      </c>
      <c r="E1521" s="44">
        <v>0</v>
      </c>
      <c r="F1521" s="44">
        <v>0</v>
      </c>
      <c r="G1521" s="13">
        <f t="shared" si="241"/>
        <v>0</v>
      </c>
      <c r="H1521" s="17">
        <v>0</v>
      </c>
      <c r="I1521" s="17">
        <v>0</v>
      </c>
      <c r="J1521" s="13">
        <f t="shared" si="242"/>
        <v>0</v>
      </c>
      <c r="K1521" s="44">
        <f t="shared" si="243"/>
        <v>280</v>
      </c>
      <c r="L1521" s="44">
        <f t="shared" si="244"/>
        <v>28</v>
      </c>
      <c r="M1521" s="13">
        <f t="shared" si="245"/>
        <v>100</v>
      </c>
    </row>
    <row r="1522" spans="1:13">
      <c r="A1522" s="85">
        <v>9</v>
      </c>
      <c r="B1522" s="16" t="s">
        <v>42</v>
      </c>
      <c r="C1522" s="16" t="s">
        <v>50</v>
      </c>
      <c r="D1522" s="29">
        <v>40391</v>
      </c>
      <c r="E1522" s="44">
        <v>0</v>
      </c>
      <c r="F1522" s="44">
        <v>0</v>
      </c>
      <c r="G1522" s="13">
        <f t="shared" si="241"/>
        <v>0</v>
      </c>
      <c r="H1522" s="17">
        <v>0</v>
      </c>
      <c r="I1522" s="17">
        <v>0</v>
      </c>
      <c r="J1522" s="13">
        <f t="shared" si="242"/>
        <v>0</v>
      </c>
      <c r="K1522" s="44">
        <f t="shared" si="243"/>
        <v>229</v>
      </c>
      <c r="L1522" s="44">
        <f t="shared" si="244"/>
        <v>23</v>
      </c>
      <c r="M1522" s="13">
        <f t="shared" si="245"/>
        <v>100.43668122270742</v>
      </c>
    </row>
    <row r="1523" spans="1:13">
      <c r="A1523" s="85">
        <v>10</v>
      </c>
      <c r="B1523" s="16" t="s">
        <v>42</v>
      </c>
      <c r="C1523" s="16" t="s">
        <v>50</v>
      </c>
      <c r="D1523" s="29">
        <v>40422</v>
      </c>
      <c r="E1523" s="44">
        <v>43</v>
      </c>
      <c r="F1523" s="44">
        <v>5</v>
      </c>
      <c r="G1523" s="13">
        <f t="shared" si="241"/>
        <v>116.27906976744185</v>
      </c>
      <c r="H1523" s="17">
        <v>0</v>
      </c>
      <c r="I1523" s="17">
        <v>0</v>
      </c>
      <c r="J1523" s="20">
        <f t="shared" si="242"/>
        <v>0</v>
      </c>
      <c r="K1523" s="44">
        <f t="shared" si="243"/>
        <v>176</v>
      </c>
      <c r="L1523" s="44">
        <f t="shared" si="244"/>
        <v>17</v>
      </c>
      <c r="M1523" s="13">
        <f t="shared" si="245"/>
        <v>96.590909090909093</v>
      </c>
    </row>
    <row r="1524" spans="1:13">
      <c r="A1524" s="85">
        <v>11</v>
      </c>
      <c r="B1524" s="16" t="s">
        <v>42</v>
      </c>
      <c r="C1524" s="16" t="s">
        <v>50</v>
      </c>
      <c r="D1524" s="29">
        <v>40452</v>
      </c>
      <c r="E1524" s="44">
        <v>0</v>
      </c>
      <c r="F1524" s="44">
        <v>0</v>
      </c>
      <c r="G1524" s="13">
        <f t="shared" si="241"/>
        <v>0</v>
      </c>
      <c r="H1524" s="17">
        <v>0</v>
      </c>
      <c r="I1524" s="17">
        <v>0</v>
      </c>
      <c r="J1524" s="13">
        <f t="shared" si="242"/>
        <v>0</v>
      </c>
      <c r="K1524" s="44">
        <f t="shared" si="243"/>
        <v>173</v>
      </c>
      <c r="L1524" s="44">
        <f t="shared" si="244"/>
        <v>17</v>
      </c>
      <c r="M1524" s="13">
        <f t="shared" si="245"/>
        <v>98.265895953757223</v>
      </c>
    </row>
    <row r="1525" spans="1:13">
      <c r="A1525" s="85">
        <v>12</v>
      </c>
      <c r="B1525" s="16" t="s">
        <v>42</v>
      </c>
      <c r="C1525" s="16" t="s">
        <v>50</v>
      </c>
      <c r="D1525" s="29">
        <v>40483</v>
      </c>
      <c r="E1525" s="44">
        <v>0</v>
      </c>
      <c r="F1525" s="44">
        <v>0</v>
      </c>
      <c r="G1525" s="13">
        <f t="shared" si="241"/>
        <v>0</v>
      </c>
      <c r="H1525" s="17">
        <v>0</v>
      </c>
      <c r="I1525" s="17">
        <v>0</v>
      </c>
      <c r="J1525" s="13">
        <f t="shared" si="242"/>
        <v>0</v>
      </c>
      <c r="K1525" s="44">
        <f t="shared" si="243"/>
        <v>169</v>
      </c>
      <c r="L1525" s="44">
        <f t="shared" si="244"/>
        <v>17</v>
      </c>
      <c r="M1525" s="13">
        <f t="shared" si="245"/>
        <v>100.59171597633136</v>
      </c>
    </row>
    <row r="1526" spans="1:13">
      <c r="A1526" s="85">
        <v>13</v>
      </c>
      <c r="B1526" s="16" t="s">
        <v>42</v>
      </c>
      <c r="C1526" s="16" t="s">
        <v>50</v>
      </c>
      <c r="D1526" s="29">
        <v>40513</v>
      </c>
      <c r="E1526" s="44">
        <v>0</v>
      </c>
      <c r="F1526" s="44">
        <v>0</v>
      </c>
      <c r="G1526" s="13">
        <f t="shared" si="241"/>
        <v>0</v>
      </c>
      <c r="H1526" s="17">
        <v>0</v>
      </c>
      <c r="I1526" s="17">
        <v>0</v>
      </c>
      <c r="J1526" s="13">
        <f t="shared" si="242"/>
        <v>0</v>
      </c>
      <c r="K1526" s="44">
        <f t="shared" si="243"/>
        <v>145</v>
      </c>
      <c r="L1526" s="44">
        <f t="shared" si="244"/>
        <v>15</v>
      </c>
      <c r="M1526" s="13">
        <f t="shared" si="245"/>
        <v>103.44827586206897</v>
      </c>
    </row>
    <row r="1528" spans="1:13">
      <c r="A1528" s="85">
        <v>14</v>
      </c>
      <c r="B1528" s="16" t="s">
        <v>44</v>
      </c>
      <c r="C1528" s="16"/>
      <c r="D1528" s="29"/>
      <c r="E1528" s="44"/>
      <c r="F1528" s="44"/>
      <c r="G1528" s="13"/>
      <c r="H1528" s="17"/>
      <c r="I1528" s="17"/>
      <c r="J1528" s="13"/>
      <c r="K1528" s="44">
        <f>ROUND(SUM(K1514:K1526),0)</f>
        <v>2938</v>
      </c>
      <c r="L1528" s="44">
        <f>ROUND(SUM(L1514:L1526),0)</f>
        <v>298</v>
      </c>
      <c r="M1528" s="13"/>
    </row>
    <row r="1530" spans="1:13">
      <c r="A1530" s="85">
        <v>15</v>
      </c>
      <c r="B1530" s="16" t="s">
        <v>42</v>
      </c>
      <c r="C1530" s="16" t="s">
        <v>50</v>
      </c>
      <c r="D1530" s="29" t="s">
        <v>36</v>
      </c>
      <c r="K1530" s="49">
        <f>ROUND(AVERAGE(K1514:K1526),0)</f>
        <v>226</v>
      </c>
      <c r="L1530" s="49">
        <f>ROUND(AVERAGE(L1514:L1526),0)</f>
        <v>23</v>
      </c>
      <c r="M1530" s="13">
        <f>ROUND(IF(K1530=0,0,L1530*1000/K1530),2)</f>
        <v>101.77</v>
      </c>
    </row>
    <row r="1543" spans="1:13">
      <c r="A1543" s="80" t="s">
        <v>32</v>
      </c>
      <c r="B1543" s="9"/>
      <c r="C1543" s="10"/>
      <c r="D1543" s="11"/>
      <c r="E1543" s="40"/>
      <c r="F1543" s="40"/>
      <c r="G1543" s="9"/>
      <c r="H1543" s="9"/>
      <c r="I1543" s="9"/>
      <c r="J1543" s="9"/>
      <c r="K1543" s="40"/>
      <c r="L1543" s="40"/>
      <c r="M1543" s="12" t="s">
        <v>33</v>
      </c>
    </row>
    <row r="1544" spans="1:13">
      <c r="A1544" s="79" t="s">
        <v>0</v>
      </c>
      <c r="B1544" s="14"/>
      <c r="C1544" s="15"/>
      <c r="D1544" s="7"/>
      <c r="E1544" s="39"/>
      <c r="F1544" s="39" t="s">
        <v>1</v>
      </c>
      <c r="G1544" s="14"/>
      <c r="H1544" s="14"/>
      <c r="I1544" s="14"/>
      <c r="J1544" s="14"/>
      <c r="K1544" s="39"/>
      <c r="L1544" s="39" t="s">
        <v>125</v>
      </c>
      <c r="M1544" s="14"/>
    </row>
    <row r="1545" spans="1:13">
      <c r="A1545" s="80" t="s">
        <v>2</v>
      </c>
      <c r="B1545" s="9"/>
      <c r="C1545" s="9"/>
      <c r="D1545" s="9"/>
      <c r="E1545" s="40"/>
      <c r="F1545" s="87" t="s">
        <v>3</v>
      </c>
      <c r="G1545" s="87"/>
      <c r="H1545" s="87"/>
      <c r="I1545" s="87"/>
      <c r="J1545" s="9" t="s">
        <v>4</v>
      </c>
      <c r="K1545" s="40"/>
      <c r="L1545" s="40"/>
      <c r="M1545" s="9"/>
    </row>
    <row r="1546" spans="1:13">
      <c r="A1546" s="81"/>
      <c r="B1546" s="1"/>
      <c r="C1546" s="1"/>
      <c r="D1546" s="1"/>
      <c r="E1546" s="41"/>
      <c r="F1546" s="88"/>
      <c r="G1546" s="88"/>
      <c r="H1546" s="88"/>
      <c r="I1546" s="88"/>
      <c r="J1546" s="14"/>
      <c r="K1546" s="41" t="s">
        <v>5</v>
      </c>
      <c r="L1546" s="41"/>
      <c r="M1546" s="1"/>
    </row>
    <row r="1547" spans="1:13">
      <c r="A1547" s="81" t="s">
        <v>54</v>
      </c>
      <c r="B1547" s="1"/>
      <c r="C1547" s="77"/>
      <c r="D1547" s="2"/>
      <c r="E1547" s="41"/>
      <c r="F1547" s="88"/>
      <c r="G1547" s="88"/>
      <c r="H1547" s="88"/>
      <c r="I1547" s="88"/>
      <c r="J1547" s="14"/>
      <c r="K1547" s="41" t="s">
        <v>6</v>
      </c>
      <c r="L1547" s="41"/>
      <c r="M1547" s="1"/>
    </row>
    <row r="1548" spans="1:13">
      <c r="A1548" s="81"/>
      <c r="B1548" s="1"/>
      <c r="C1548" s="77"/>
      <c r="D1548" s="2"/>
      <c r="E1548" s="41"/>
      <c r="F1548" s="88"/>
      <c r="G1548" s="88"/>
      <c r="H1548" s="88"/>
      <c r="I1548" s="88"/>
      <c r="J1548" s="15" t="s">
        <v>40</v>
      </c>
      <c r="K1548" s="41" t="s">
        <v>55</v>
      </c>
      <c r="L1548" s="41"/>
      <c r="M1548" s="1"/>
    </row>
    <row r="1549" spans="1:13">
      <c r="A1549" s="79" t="s">
        <v>53</v>
      </c>
      <c r="B1549" s="14"/>
      <c r="C1549" s="15"/>
      <c r="D1549" s="7"/>
      <c r="E1549" s="39"/>
      <c r="F1549" s="89"/>
      <c r="G1549" s="89"/>
      <c r="H1549" s="89"/>
      <c r="I1549" s="89"/>
      <c r="J1549" s="3" t="s">
        <v>158</v>
      </c>
      <c r="K1549" s="39"/>
      <c r="L1549" s="39"/>
      <c r="M1549" s="14"/>
    </row>
    <row r="1550" spans="1:13">
      <c r="A1550" s="80"/>
      <c r="B1550" s="9"/>
      <c r="C1550" s="10"/>
      <c r="D1550" s="11"/>
      <c r="E1550" s="40"/>
      <c r="F1550" s="42"/>
      <c r="G1550" s="4"/>
      <c r="H1550" s="4"/>
      <c r="I1550" s="4"/>
      <c r="J1550" s="9"/>
      <c r="K1550" s="40"/>
      <c r="L1550" s="40"/>
      <c r="M1550" s="9"/>
    </row>
    <row r="1551" spans="1:13">
      <c r="A1551" s="82" t="s">
        <v>7</v>
      </c>
      <c r="B1551" s="5" t="s">
        <v>8</v>
      </c>
      <c r="C1551" s="5" t="s">
        <v>9</v>
      </c>
      <c r="D1551" s="5" t="s">
        <v>10</v>
      </c>
      <c r="E1551" s="43" t="s">
        <v>11</v>
      </c>
      <c r="F1551" s="43" t="s">
        <v>12</v>
      </c>
      <c r="G1551" s="5" t="s">
        <v>13</v>
      </c>
      <c r="H1551" s="5" t="s">
        <v>14</v>
      </c>
      <c r="I1551" s="5" t="s">
        <v>15</v>
      </c>
      <c r="J1551" s="5" t="s">
        <v>16</v>
      </c>
      <c r="K1551" s="43" t="s">
        <v>17</v>
      </c>
      <c r="L1551" s="43" t="s">
        <v>18</v>
      </c>
      <c r="M1551" s="5" t="s">
        <v>19</v>
      </c>
    </row>
    <row r="1552" spans="1:13">
      <c r="B1552" s="77"/>
      <c r="D1552" s="17"/>
      <c r="E1552" s="44"/>
      <c r="F1552" s="44"/>
      <c r="G1552" s="16"/>
      <c r="H1552" s="16"/>
      <c r="I1552" s="16"/>
      <c r="J1552" s="16"/>
      <c r="K1552" s="44"/>
      <c r="L1552" s="44"/>
      <c r="M1552" s="16"/>
    </row>
    <row r="1553" spans="1:13">
      <c r="B1553" s="16"/>
      <c r="E1553" s="90" t="s">
        <v>20</v>
      </c>
      <c r="F1553" s="90"/>
      <c r="G1553" s="90"/>
      <c r="H1553" s="90" t="s">
        <v>21</v>
      </c>
      <c r="I1553" s="90"/>
      <c r="J1553" s="90"/>
      <c r="K1553" s="90" t="s">
        <v>22</v>
      </c>
      <c r="L1553" s="90"/>
      <c r="M1553" s="90"/>
    </row>
    <row r="1554" spans="1:13">
      <c r="B1554" s="16"/>
      <c r="E1554" s="45" t="s">
        <v>23</v>
      </c>
      <c r="F1554" s="45"/>
      <c r="G1554" s="6"/>
      <c r="H1554" s="6" t="s">
        <v>24</v>
      </c>
      <c r="I1554" s="6"/>
      <c r="J1554" s="6"/>
      <c r="K1554" s="45" t="s">
        <v>24</v>
      </c>
      <c r="L1554" s="45"/>
      <c r="M1554" s="6"/>
    </row>
    <row r="1555" spans="1:13" ht="24">
      <c r="A1555" s="84" t="s">
        <v>25</v>
      </c>
      <c r="B1555" s="15" t="s">
        <v>26</v>
      </c>
      <c r="C1555" s="15" t="s">
        <v>27</v>
      </c>
      <c r="D1555" s="7" t="s">
        <v>28</v>
      </c>
      <c r="E1555" s="46" t="s">
        <v>29</v>
      </c>
      <c r="F1555" s="47" t="s">
        <v>30</v>
      </c>
      <c r="G1555" s="15" t="s">
        <v>31</v>
      </c>
      <c r="H1555" s="15" t="s">
        <v>29</v>
      </c>
      <c r="I1555" s="8" t="s">
        <v>30</v>
      </c>
      <c r="J1555" s="15" t="s">
        <v>31</v>
      </c>
      <c r="K1555" s="46" t="s">
        <v>29</v>
      </c>
      <c r="L1555" s="47" t="s">
        <v>30</v>
      </c>
      <c r="M1555" s="15" t="s">
        <v>31</v>
      </c>
    </row>
    <row r="1556" spans="1:13">
      <c r="A1556" s="85">
        <v>1</v>
      </c>
      <c r="B1556" s="16" t="s">
        <v>43</v>
      </c>
      <c r="C1556" s="16" t="s">
        <v>50</v>
      </c>
      <c r="D1556" s="29">
        <v>40148</v>
      </c>
      <c r="E1556" s="44">
        <v>1836</v>
      </c>
      <c r="F1556" s="44">
        <v>137</v>
      </c>
      <c r="G1556" s="13">
        <f>IF(E1556=0,0,F1556*1000/E1556)</f>
        <v>74.618736383442268</v>
      </c>
      <c r="H1556" s="37">
        <v>1590</v>
      </c>
      <c r="I1556" s="37">
        <v>139</v>
      </c>
      <c r="J1556" s="13">
        <f t="shared" ref="J1556:J1568" si="246">IF(H1556=0,0,I1556*1000/H1556)</f>
        <v>87.421383647798748</v>
      </c>
      <c r="K1556" s="44">
        <v>552</v>
      </c>
      <c r="L1556" s="44">
        <v>45</v>
      </c>
      <c r="M1556" s="13">
        <f t="shared" ref="M1556:M1568" si="247">IF(K1556=0,0,L1556*1000/K1556)</f>
        <v>81.521739130434781</v>
      </c>
    </row>
    <row r="1557" spans="1:13">
      <c r="A1557" s="85">
        <v>2</v>
      </c>
      <c r="B1557" s="16" t="s">
        <v>43</v>
      </c>
      <c r="C1557" s="16" t="s">
        <v>50</v>
      </c>
      <c r="D1557" s="29">
        <v>40179</v>
      </c>
      <c r="E1557" s="44">
        <f>K1598</f>
        <v>2874</v>
      </c>
      <c r="F1557" s="44">
        <f t="shared" ref="F1557:F1568" si="248">L1598</f>
        <v>231</v>
      </c>
      <c r="G1557" s="13">
        <f t="shared" ref="G1557:G1568" si="249">IF(E1557=0,0,F1557*1000/E1557)</f>
        <v>80.375782881002081</v>
      </c>
      <c r="H1557" s="37">
        <v>0</v>
      </c>
      <c r="I1557" s="37">
        <v>0</v>
      </c>
      <c r="J1557" s="13">
        <f t="shared" si="246"/>
        <v>0</v>
      </c>
      <c r="K1557" s="44">
        <v>557</v>
      </c>
      <c r="L1557" s="44">
        <v>45</v>
      </c>
      <c r="M1557" s="13">
        <f t="shared" si="247"/>
        <v>80.789946140035909</v>
      </c>
    </row>
    <row r="1558" spans="1:13">
      <c r="A1558" s="85">
        <v>3</v>
      </c>
      <c r="B1558" s="16" t="s">
        <v>43</v>
      </c>
      <c r="C1558" s="16" t="s">
        <v>50</v>
      </c>
      <c r="D1558" s="29">
        <v>40210</v>
      </c>
      <c r="E1558" s="44">
        <f t="shared" ref="E1558:E1568" si="250">K1599</f>
        <v>2317</v>
      </c>
      <c r="F1558" s="44">
        <f t="shared" si="248"/>
        <v>186</v>
      </c>
      <c r="G1558" s="13">
        <f t="shared" si="249"/>
        <v>80.276219249028912</v>
      </c>
      <c r="H1558" s="37">
        <v>442</v>
      </c>
      <c r="I1558" s="37">
        <v>39</v>
      </c>
      <c r="J1558" s="13">
        <f t="shared" si="246"/>
        <v>88.235294117647058</v>
      </c>
      <c r="K1558" s="44">
        <v>84</v>
      </c>
      <c r="L1558" s="44">
        <v>7</v>
      </c>
      <c r="M1558" s="13">
        <f t="shared" si="247"/>
        <v>83.333333333333329</v>
      </c>
    </row>
    <row r="1559" spans="1:13">
      <c r="A1559" s="85">
        <v>4</v>
      </c>
      <c r="B1559" s="16" t="s">
        <v>43</v>
      </c>
      <c r="C1559" s="16" t="s">
        <v>50</v>
      </c>
      <c r="D1559" s="29">
        <v>40238</v>
      </c>
      <c r="E1559" s="44">
        <f t="shared" si="250"/>
        <v>2675</v>
      </c>
      <c r="F1559" s="44">
        <f t="shared" si="248"/>
        <v>218</v>
      </c>
      <c r="G1559" s="13">
        <f t="shared" si="249"/>
        <v>81.495327102803742</v>
      </c>
      <c r="H1559" s="37">
        <v>0</v>
      </c>
      <c r="I1559" s="37">
        <v>0</v>
      </c>
      <c r="J1559" s="13">
        <f t="shared" si="246"/>
        <v>0</v>
      </c>
      <c r="K1559" s="44">
        <v>436</v>
      </c>
      <c r="L1559" s="44">
        <v>36</v>
      </c>
      <c r="M1559" s="13">
        <f t="shared" si="247"/>
        <v>82.568807339449535</v>
      </c>
    </row>
    <row r="1560" spans="1:13">
      <c r="A1560" s="85">
        <v>5</v>
      </c>
      <c r="B1560" s="16" t="s">
        <v>43</v>
      </c>
      <c r="C1560" s="16" t="s">
        <v>50</v>
      </c>
      <c r="D1560" s="29">
        <v>40269</v>
      </c>
      <c r="E1560" s="44">
        <f t="shared" si="250"/>
        <v>2239</v>
      </c>
      <c r="F1560" s="44">
        <f t="shared" si="248"/>
        <v>182</v>
      </c>
      <c r="G1560" s="13">
        <f t="shared" si="249"/>
        <v>81.286288521661461</v>
      </c>
      <c r="H1560" s="37">
        <v>1063</v>
      </c>
      <c r="I1560" s="37">
        <v>105</v>
      </c>
      <c r="J1560" s="13">
        <f t="shared" si="246"/>
        <v>98.777046095954844</v>
      </c>
      <c r="K1560" s="44">
        <v>851</v>
      </c>
      <c r="L1560" s="44">
        <v>74</v>
      </c>
      <c r="M1560" s="13">
        <f t="shared" si="247"/>
        <v>86.956521739130437</v>
      </c>
    </row>
    <row r="1561" spans="1:13">
      <c r="A1561" s="85">
        <v>6</v>
      </c>
      <c r="B1561" s="16" t="s">
        <v>43</v>
      </c>
      <c r="C1561" s="16" t="s">
        <v>50</v>
      </c>
      <c r="D1561" s="29">
        <v>40299</v>
      </c>
      <c r="E1561" s="44">
        <f t="shared" si="250"/>
        <v>2451</v>
      </c>
      <c r="F1561" s="44">
        <f t="shared" si="248"/>
        <v>213</v>
      </c>
      <c r="G1561" s="13">
        <f t="shared" si="249"/>
        <v>86.903304773561814</v>
      </c>
      <c r="H1561" s="37">
        <v>87</v>
      </c>
      <c r="I1561" s="37">
        <v>7</v>
      </c>
      <c r="J1561" s="13">
        <f t="shared" si="246"/>
        <v>80.459770114942529</v>
      </c>
      <c r="K1561" s="44">
        <v>486</v>
      </c>
      <c r="L1561" s="44">
        <v>42</v>
      </c>
      <c r="M1561" s="13">
        <f t="shared" si="247"/>
        <v>86.419753086419746</v>
      </c>
    </row>
    <row r="1562" spans="1:13">
      <c r="A1562" s="85">
        <v>7</v>
      </c>
      <c r="B1562" s="16" t="s">
        <v>43</v>
      </c>
      <c r="C1562" s="16" t="s">
        <v>50</v>
      </c>
      <c r="D1562" s="29">
        <v>40330</v>
      </c>
      <c r="E1562" s="44">
        <f t="shared" si="250"/>
        <v>2052</v>
      </c>
      <c r="F1562" s="44">
        <f t="shared" si="248"/>
        <v>178</v>
      </c>
      <c r="G1562" s="13">
        <f t="shared" si="249"/>
        <v>86.744639376218331</v>
      </c>
      <c r="H1562" s="37">
        <v>701</v>
      </c>
      <c r="I1562" s="37">
        <v>63</v>
      </c>
      <c r="J1562" s="13">
        <f t="shared" si="246"/>
        <v>89.871611982881603</v>
      </c>
      <c r="K1562" s="44">
        <v>329</v>
      </c>
      <c r="L1562" s="44">
        <v>29</v>
      </c>
      <c r="M1562" s="13">
        <f t="shared" si="247"/>
        <v>88.145896656534958</v>
      </c>
    </row>
    <row r="1563" spans="1:13">
      <c r="A1563" s="85">
        <v>8</v>
      </c>
      <c r="B1563" s="16" t="s">
        <v>43</v>
      </c>
      <c r="C1563" s="16" t="s">
        <v>50</v>
      </c>
      <c r="D1563" s="29">
        <v>40360</v>
      </c>
      <c r="E1563" s="44">
        <f t="shared" si="250"/>
        <v>2424</v>
      </c>
      <c r="F1563" s="44">
        <f t="shared" si="248"/>
        <v>212</v>
      </c>
      <c r="G1563" s="13">
        <f t="shared" si="249"/>
        <v>87.458745874587464</v>
      </c>
      <c r="H1563" s="37">
        <v>0</v>
      </c>
      <c r="I1563" s="37">
        <v>0</v>
      </c>
      <c r="J1563" s="13">
        <f t="shared" si="246"/>
        <v>0</v>
      </c>
      <c r="K1563" s="44">
        <v>144</v>
      </c>
      <c r="L1563" s="44">
        <v>13</v>
      </c>
      <c r="M1563" s="13">
        <f t="shared" si="247"/>
        <v>90.277777777777771</v>
      </c>
    </row>
    <row r="1564" spans="1:13">
      <c r="A1564" s="85">
        <v>9</v>
      </c>
      <c r="B1564" s="16" t="s">
        <v>43</v>
      </c>
      <c r="C1564" s="16" t="s">
        <v>50</v>
      </c>
      <c r="D1564" s="29">
        <v>40391</v>
      </c>
      <c r="E1564" s="44">
        <f t="shared" si="250"/>
        <v>2280</v>
      </c>
      <c r="F1564" s="44">
        <f t="shared" si="248"/>
        <v>199</v>
      </c>
      <c r="G1564" s="13">
        <f t="shared" si="249"/>
        <v>87.280701754385959</v>
      </c>
      <c r="H1564" s="37">
        <v>440</v>
      </c>
      <c r="I1564" s="37">
        <v>50</v>
      </c>
      <c r="J1564" s="13">
        <f t="shared" si="246"/>
        <v>113.63636363636364</v>
      </c>
      <c r="K1564" s="44">
        <v>70</v>
      </c>
      <c r="L1564" s="44">
        <v>6</v>
      </c>
      <c r="M1564" s="13">
        <f t="shared" si="247"/>
        <v>85.714285714285708</v>
      </c>
    </row>
    <row r="1565" spans="1:13">
      <c r="A1565" s="85">
        <v>10</v>
      </c>
      <c r="B1565" s="16" t="s">
        <v>43</v>
      </c>
      <c r="C1565" s="16" t="s">
        <v>50</v>
      </c>
      <c r="D1565" s="29">
        <v>40422</v>
      </c>
      <c r="E1565" s="44">
        <f t="shared" si="250"/>
        <v>2650</v>
      </c>
      <c r="F1565" s="44">
        <f t="shared" si="248"/>
        <v>243</v>
      </c>
      <c r="G1565" s="13">
        <f t="shared" si="249"/>
        <v>91.698113207547166</v>
      </c>
      <c r="H1565" s="37">
        <v>0</v>
      </c>
      <c r="I1565" s="37">
        <v>0</v>
      </c>
      <c r="J1565" s="13">
        <f t="shared" si="246"/>
        <v>0</v>
      </c>
      <c r="K1565" s="44">
        <v>135</v>
      </c>
      <c r="L1565" s="44">
        <v>12</v>
      </c>
      <c r="M1565" s="13">
        <f t="shared" si="247"/>
        <v>88.888888888888886</v>
      </c>
    </row>
    <row r="1566" spans="1:13">
      <c r="A1566" s="85">
        <v>11</v>
      </c>
      <c r="B1566" s="16" t="s">
        <v>43</v>
      </c>
      <c r="C1566" s="16" t="s">
        <v>50</v>
      </c>
      <c r="D1566" s="29">
        <v>40452</v>
      </c>
      <c r="E1566" s="44">
        <f t="shared" si="250"/>
        <v>2515</v>
      </c>
      <c r="F1566" s="44">
        <f t="shared" si="248"/>
        <v>231</v>
      </c>
      <c r="G1566" s="13">
        <f t="shared" si="249"/>
        <v>91.848906560636181</v>
      </c>
      <c r="H1566" s="37">
        <v>0</v>
      </c>
      <c r="I1566" s="37">
        <v>0</v>
      </c>
      <c r="J1566" s="13">
        <f t="shared" si="246"/>
        <v>0</v>
      </c>
      <c r="K1566" s="44">
        <v>421</v>
      </c>
      <c r="L1566" s="44">
        <v>38</v>
      </c>
      <c r="M1566" s="13">
        <f t="shared" si="247"/>
        <v>90.26128266033254</v>
      </c>
    </row>
    <row r="1567" spans="1:13">
      <c r="A1567" s="85">
        <v>12</v>
      </c>
      <c r="B1567" s="16" t="s">
        <v>43</v>
      </c>
      <c r="C1567" s="16" t="s">
        <v>50</v>
      </c>
      <c r="D1567" s="29">
        <v>40483</v>
      </c>
      <c r="E1567" s="44">
        <f t="shared" si="250"/>
        <v>2094</v>
      </c>
      <c r="F1567" s="44">
        <f t="shared" si="248"/>
        <v>193</v>
      </c>
      <c r="G1567" s="13">
        <f t="shared" si="249"/>
        <v>92.168099331423107</v>
      </c>
      <c r="H1567" s="37">
        <v>621</v>
      </c>
      <c r="I1567" s="37">
        <v>64</v>
      </c>
      <c r="J1567" s="13">
        <f t="shared" si="246"/>
        <v>103.05958132045089</v>
      </c>
      <c r="K1567" s="44">
        <v>16</v>
      </c>
      <c r="L1567" s="44">
        <v>2</v>
      </c>
      <c r="M1567" s="13">
        <f t="shared" si="247"/>
        <v>125</v>
      </c>
    </row>
    <row r="1568" spans="1:13">
      <c r="A1568" s="85">
        <v>13</v>
      </c>
      <c r="B1568" s="16" t="s">
        <v>43</v>
      </c>
      <c r="C1568" s="16" t="s">
        <v>50</v>
      </c>
      <c r="D1568" s="29">
        <v>40513</v>
      </c>
      <c r="E1568" s="44">
        <f t="shared" si="250"/>
        <v>2699</v>
      </c>
      <c r="F1568" s="44">
        <f t="shared" si="248"/>
        <v>255</v>
      </c>
      <c r="G1568" s="13">
        <f t="shared" si="249"/>
        <v>94.479436828454979</v>
      </c>
      <c r="H1568" s="37">
        <v>0</v>
      </c>
      <c r="I1568" s="37">
        <v>0</v>
      </c>
      <c r="J1568" s="13">
        <f t="shared" si="246"/>
        <v>0</v>
      </c>
      <c r="K1568" s="44">
        <v>703</v>
      </c>
      <c r="L1568" s="44">
        <v>66</v>
      </c>
      <c r="M1568" s="13">
        <f t="shared" si="247"/>
        <v>93.883357041251784</v>
      </c>
    </row>
    <row r="1585" spans="1:13">
      <c r="A1585" s="80" t="s">
        <v>32</v>
      </c>
      <c r="B1585" s="9"/>
      <c r="C1585" s="10"/>
      <c r="D1585" s="11"/>
      <c r="E1585" s="40"/>
      <c r="F1585" s="40"/>
      <c r="G1585" s="9"/>
      <c r="H1585" s="9"/>
      <c r="I1585" s="9"/>
      <c r="J1585" s="9"/>
      <c r="K1585" s="40"/>
      <c r="L1585" s="40"/>
      <c r="M1585" s="12" t="s">
        <v>33</v>
      </c>
    </row>
    <row r="1586" spans="1:13">
      <c r="A1586" s="79" t="s">
        <v>0</v>
      </c>
      <c r="B1586" s="14"/>
      <c r="C1586" s="15"/>
      <c r="D1586" s="7"/>
      <c r="E1586" s="39"/>
      <c r="F1586" s="39" t="s">
        <v>1</v>
      </c>
      <c r="G1586" s="14"/>
      <c r="H1586" s="14"/>
      <c r="I1586" s="14"/>
      <c r="J1586" s="14"/>
      <c r="K1586" s="39"/>
      <c r="L1586" s="39" t="s">
        <v>126</v>
      </c>
      <c r="M1586" s="14"/>
    </row>
    <row r="1587" spans="1:13">
      <c r="A1587" s="80" t="s">
        <v>2</v>
      </c>
      <c r="B1587" s="9"/>
      <c r="C1587" s="9"/>
      <c r="D1587" s="9"/>
      <c r="E1587" s="40"/>
      <c r="F1587" s="87" t="s">
        <v>3</v>
      </c>
      <c r="G1587" s="87"/>
      <c r="H1587" s="87"/>
      <c r="I1587" s="87"/>
      <c r="J1587" s="9" t="s">
        <v>4</v>
      </c>
      <c r="K1587" s="40"/>
      <c r="L1587" s="40"/>
      <c r="M1587" s="9"/>
    </row>
    <row r="1588" spans="1:13">
      <c r="A1588" s="81"/>
      <c r="B1588" s="1"/>
      <c r="C1588" s="1"/>
      <c r="D1588" s="1"/>
      <c r="E1588" s="41"/>
      <c r="F1588" s="88"/>
      <c r="G1588" s="88"/>
      <c r="H1588" s="88"/>
      <c r="I1588" s="88"/>
      <c r="J1588" s="14"/>
      <c r="K1588" s="41" t="s">
        <v>5</v>
      </c>
      <c r="L1588" s="41"/>
      <c r="M1588" s="1"/>
    </row>
    <row r="1589" spans="1:13">
      <c r="A1589" s="81" t="s">
        <v>54</v>
      </c>
      <c r="B1589" s="1"/>
      <c r="C1589" s="77"/>
      <c r="D1589" s="2"/>
      <c r="E1589" s="41"/>
      <c r="F1589" s="88"/>
      <c r="G1589" s="88"/>
      <c r="H1589" s="88"/>
      <c r="I1589" s="88"/>
      <c r="J1589" s="14"/>
      <c r="K1589" s="41" t="s">
        <v>6</v>
      </c>
      <c r="L1589" s="41"/>
      <c r="M1589" s="1"/>
    </row>
    <row r="1590" spans="1:13">
      <c r="A1590" s="81"/>
      <c r="B1590" s="1"/>
      <c r="C1590" s="77"/>
      <c r="D1590" s="2"/>
      <c r="E1590" s="41"/>
      <c r="F1590" s="88"/>
      <c r="G1590" s="88"/>
      <c r="H1590" s="88"/>
      <c r="I1590" s="88"/>
      <c r="J1590" s="15" t="s">
        <v>40</v>
      </c>
      <c r="K1590" s="41" t="s">
        <v>55</v>
      </c>
      <c r="L1590" s="41"/>
      <c r="M1590" s="1"/>
    </row>
    <row r="1591" spans="1:13">
      <c r="A1591" s="79" t="s">
        <v>53</v>
      </c>
      <c r="B1591" s="14"/>
      <c r="C1591" s="15"/>
      <c r="D1591" s="7"/>
      <c r="E1591" s="39"/>
      <c r="F1591" s="89"/>
      <c r="G1591" s="89"/>
      <c r="H1591" s="89"/>
      <c r="I1591" s="89"/>
      <c r="J1591" s="3" t="s">
        <v>158</v>
      </c>
      <c r="K1591" s="39"/>
      <c r="L1591" s="39"/>
      <c r="M1591" s="14"/>
    </row>
    <row r="1592" spans="1:13">
      <c r="A1592" s="80"/>
      <c r="B1592" s="9"/>
      <c r="C1592" s="10"/>
      <c r="D1592" s="11"/>
      <c r="E1592" s="40"/>
      <c r="F1592" s="42"/>
      <c r="G1592" s="4"/>
      <c r="H1592" s="4"/>
      <c r="I1592" s="4"/>
      <c r="J1592" s="9"/>
      <c r="K1592" s="40"/>
      <c r="L1592" s="40"/>
      <c r="M1592" s="9"/>
    </row>
    <row r="1593" spans="1:13">
      <c r="A1593" s="82" t="s">
        <v>7</v>
      </c>
      <c r="B1593" s="5" t="s">
        <v>8</v>
      </c>
      <c r="C1593" s="5" t="s">
        <v>9</v>
      </c>
      <c r="D1593" s="5" t="s">
        <v>10</v>
      </c>
      <c r="E1593" s="43" t="s">
        <v>11</v>
      </c>
      <c r="F1593" s="43" t="s">
        <v>12</v>
      </c>
      <c r="G1593" s="5" t="s">
        <v>13</v>
      </c>
      <c r="H1593" s="5" t="s">
        <v>14</v>
      </c>
      <c r="I1593" s="5" t="s">
        <v>15</v>
      </c>
      <c r="J1593" s="5" t="s">
        <v>16</v>
      </c>
      <c r="K1593" s="43" t="s">
        <v>17</v>
      </c>
      <c r="L1593" s="43" t="s">
        <v>18</v>
      </c>
      <c r="M1593" s="5" t="s">
        <v>19</v>
      </c>
    </row>
    <row r="1594" spans="1:13">
      <c r="B1594" s="77"/>
      <c r="D1594" s="17"/>
      <c r="E1594" s="44"/>
      <c r="F1594" s="44"/>
      <c r="G1594" s="16"/>
      <c r="H1594" s="16"/>
      <c r="I1594" s="16"/>
      <c r="J1594" s="16"/>
      <c r="K1594" s="44"/>
      <c r="L1594" s="44"/>
      <c r="M1594" s="16"/>
    </row>
    <row r="1595" spans="1:13">
      <c r="B1595" s="16"/>
      <c r="E1595" s="90" t="s">
        <v>37</v>
      </c>
      <c r="F1595" s="90"/>
      <c r="G1595" s="90"/>
      <c r="H1595" s="90" t="s">
        <v>38</v>
      </c>
      <c r="I1595" s="90"/>
      <c r="J1595" s="90"/>
      <c r="K1595" s="90" t="s">
        <v>39</v>
      </c>
      <c r="L1595" s="90"/>
      <c r="M1595" s="90"/>
    </row>
    <row r="1596" spans="1:13">
      <c r="B1596" s="16"/>
      <c r="E1596" s="45" t="s">
        <v>23</v>
      </c>
      <c r="F1596" s="45"/>
      <c r="G1596" s="6"/>
      <c r="H1596" s="6" t="s">
        <v>24</v>
      </c>
      <c r="I1596" s="6"/>
      <c r="J1596" s="6"/>
      <c r="K1596" s="45" t="s">
        <v>24</v>
      </c>
      <c r="L1596" s="45"/>
      <c r="M1596" s="6"/>
    </row>
    <row r="1597" spans="1:13" ht="24">
      <c r="A1597" s="84" t="s">
        <v>25</v>
      </c>
      <c r="B1597" s="15" t="s">
        <v>26</v>
      </c>
      <c r="C1597" s="15" t="s">
        <v>27</v>
      </c>
      <c r="D1597" s="7" t="s">
        <v>28</v>
      </c>
      <c r="E1597" s="46" t="s">
        <v>29</v>
      </c>
      <c r="F1597" s="47" t="s">
        <v>30</v>
      </c>
      <c r="G1597" s="15" t="s">
        <v>31</v>
      </c>
      <c r="H1597" s="15" t="s">
        <v>29</v>
      </c>
      <c r="I1597" s="8" t="s">
        <v>30</v>
      </c>
      <c r="J1597" s="15" t="s">
        <v>31</v>
      </c>
      <c r="K1597" s="46" t="s">
        <v>29</v>
      </c>
      <c r="L1597" s="47" t="s">
        <v>30</v>
      </c>
      <c r="M1597" s="15" t="s">
        <v>31</v>
      </c>
    </row>
    <row r="1598" spans="1:13">
      <c r="A1598" s="85">
        <v>1</v>
      </c>
      <c r="B1598" s="16" t="s">
        <v>43</v>
      </c>
      <c r="C1598" s="16" t="s">
        <v>50</v>
      </c>
      <c r="D1598" s="29">
        <v>40148</v>
      </c>
      <c r="E1598" s="44">
        <v>0</v>
      </c>
      <c r="F1598" s="44">
        <v>0</v>
      </c>
      <c r="G1598" s="13">
        <f t="shared" ref="G1598:G1610" si="251">IF(E1598=0,0,F1598*1000/E1598)</f>
        <v>0</v>
      </c>
      <c r="H1598" s="17">
        <v>0</v>
      </c>
      <c r="I1598" s="17">
        <v>0</v>
      </c>
      <c r="J1598" s="13">
        <f t="shared" ref="J1598:J1610" si="252">IF(H1598=0,0,I1598*1000/H1598)</f>
        <v>0</v>
      </c>
      <c r="K1598" s="44">
        <f t="shared" ref="K1598:K1610" si="253">E1556+H1556-K1556-E1598+H1598</f>
        <v>2874</v>
      </c>
      <c r="L1598" s="44">
        <f t="shared" ref="L1598:L1610" si="254">F1556+I1556-L1556-F1598+I1598</f>
        <v>231</v>
      </c>
      <c r="M1598" s="13">
        <f t="shared" ref="M1598:M1610" si="255">IF(K1598=0,0,L1598*1000/K1598)</f>
        <v>80.375782881002081</v>
      </c>
    </row>
    <row r="1599" spans="1:13">
      <c r="A1599" s="85">
        <v>2</v>
      </c>
      <c r="B1599" s="16" t="s">
        <v>43</v>
      </c>
      <c r="C1599" s="16" t="s">
        <v>50</v>
      </c>
      <c r="D1599" s="29">
        <v>40179</v>
      </c>
      <c r="E1599" s="44">
        <v>0</v>
      </c>
      <c r="F1599" s="44">
        <v>0</v>
      </c>
      <c r="G1599" s="13">
        <f t="shared" si="251"/>
        <v>0</v>
      </c>
      <c r="H1599" s="17">
        <v>0</v>
      </c>
      <c r="I1599" s="17">
        <v>0</v>
      </c>
      <c r="J1599" s="13">
        <f t="shared" si="252"/>
        <v>0</v>
      </c>
      <c r="K1599" s="44">
        <f t="shared" si="253"/>
        <v>2317</v>
      </c>
      <c r="L1599" s="44">
        <f t="shared" si="254"/>
        <v>186</v>
      </c>
      <c r="M1599" s="13">
        <f t="shared" si="255"/>
        <v>80.276219249028912</v>
      </c>
    </row>
    <row r="1600" spans="1:13">
      <c r="A1600" s="85">
        <v>3</v>
      </c>
      <c r="B1600" s="16" t="s">
        <v>43</v>
      </c>
      <c r="C1600" s="16" t="s">
        <v>50</v>
      </c>
      <c r="D1600" s="29">
        <v>40210</v>
      </c>
      <c r="E1600" s="44">
        <v>0</v>
      </c>
      <c r="F1600" s="44">
        <v>0</v>
      </c>
      <c r="G1600" s="13">
        <f t="shared" si="251"/>
        <v>0</v>
      </c>
      <c r="H1600" s="17">
        <v>0</v>
      </c>
      <c r="I1600" s="17">
        <v>0</v>
      </c>
      <c r="J1600" s="13">
        <f t="shared" si="252"/>
        <v>0</v>
      </c>
      <c r="K1600" s="44">
        <f t="shared" si="253"/>
        <v>2675</v>
      </c>
      <c r="L1600" s="44">
        <f t="shared" si="254"/>
        <v>218</v>
      </c>
      <c r="M1600" s="13">
        <f t="shared" si="255"/>
        <v>81.495327102803742</v>
      </c>
    </row>
    <row r="1601" spans="1:13">
      <c r="A1601" s="85">
        <v>4</v>
      </c>
      <c r="B1601" s="16" t="s">
        <v>43</v>
      </c>
      <c r="C1601" s="16" t="s">
        <v>50</v>
      </c>
      <c r="D1601" s="29">
        <v>40238</v>
      </c>
      <c r="E1601" s="44">
        <v>0</v>
      </c>
      <c r="F1601" s="44">
        <v>0</v>
      </c>
      <c r="G1601" s="13">
        <f t="shared" si="251"/>
        <v>0</v>
      </c>
      <c r="H1601" s="17">
        <v>0</v>
      </c>
      <c r="I1601" s="17">
        <v>0</v>
      </c>
      <c r="J1601" s="13">
        <f t="shared" si="252"/>
        <v>0</v>
      </c>
      <c r="K1601" s="44">
        <f t="shared" si="253"/>
        <v>2239</v>
      </c>
      <c r="L1601" s="44">
        <f t="shared" si="254"/>
        <v>182</v>
      </c>
      <c r="M1601" s="13">
        <f t="shared" si="255"/>
        <v>81.286288521661461</v>
      </c>
    </row>
    <row r="1602" spans="1:13">
      <c r="A1602" s="85">
        <v>5</v>
      </c>
      <c r="B1602" s="16" t="s">
        <v>43</v>
      </c>
      <c r="C1602" s="16" t="s">
        <v>50</v>
      </c>
      <c r="D1602" s="29">
        <v>40269</v>
      </c>
      <c r="E1602" s="44">
        <v>0</v>
      </c>
      <c r="F1602" s="44">
        <v>0</v>
      </c>
      <c r="G1602" s="13">
        <f t="shared" si="251"/>
        <v>0</v>
      </c>
      <c r="H1602" s="17">
        <v>0</v>
      </c>
      <c r="I1602" s="17">
        <v>0</v>
      </c>
      <c r="J1602" s="13">
        <f t="shared" si="252"/>
        <v>0</v>
      </c>
      <c r="K1602" s="44">
        <f t="shared" si="253"/>
        <v>2451</v>
      </c>
      <c r="L1602" s="44">
        <f t="shared" si="254"/>
        <v>213</v>
      </c>
      <c r="M1602" s="13">
        <f t="shared" si="255"/>
        <v>86.903304773561814</v>
      </c>
    </row>
    <row r="1603" spans="1:13">
      <c r="A1603" s="85">
        <v>6</v>
      </c>
      <c r="B1603" s="16" t="s">
        <v>43</v>
      </c>
      <c r="C1603" s="16" t="s">
        <v>50</v>
      </c>
      <c r="D1603" s="29">
        <v>40299</v>
      </c>
      <c r="E1603" s="44">
        <v>0</v>
      </c>
      <c r="F1603" s="44">
        <v>0</v>
      </c>
      <c r="G1603" s="13">
        <f t="shared" si="251"/>
        <v>0</v>
      </c>
      <c r="H1603" s="17">
        <v>0</v>
      </c>
      <c r="I1603" s="17">
        <v>0</v>
      </c>
      <c r="J1603" s="13">
        <f t="shared" si="252"/>
        <v>0</v>
      </c>
      <c r="K1603" s="44">
        <f t="shared" si="253"/>
        <v>2052</v>
      </c>
      <c r="L1603" s="44">
        <f t="shared" si="254"/>
        <v>178</v>
      </c>
      <c r="M1603" s="13">
        <f t="shared" si="255"/>
        <v>86.744639376218331</v>
      </c>
    </row>
    <row r="1604" spans="1:13">
      <c r="A1604" s="85">
        <v>7</v>
      </c>
      <c r="B1604" s="16" t="s">
        <v>43</v>
      </c>
      <c r="C1604" s="16" t="s">
        <v>50</v>
      </c>
      <c r="D1604" s="29">
        <v>40330</v>
      </c>
      <c r="E1604" s="44">
        <v>0</v>
      </c>
      <c r="F1604" s="44">
        <v>0</v>
      </c>
      <c r="G1604" s="13">
        <f t="shared" si="251"/>
        <v>0</v>
      </c>
      <c r="H1604" s="17">
        <v>0</v>
      </c>
      <c r="I1604" s="17">
        <v>0</v>
      </c>
      <c r="J1604" s="13">
        <f t="shared" si="252"/>
        <v>0</v>
      </c>
      <c r="K1604" s="44">
        <f t="shared" si="253"/>
        <v>2424</v>
      </c>
      <c r="L1604" s="44">
        <f t="shared" si="254"/>
        <v>212</v>
      </c>
      <c r="M1604" s="13">
        <f t="shared" si="255"/>
        <v>87.458745874587464</v>
      </c>
    </row>
    <row r="1605" spans="1:13">
      <c r="A1605" s="85">
        <v>8</v>
      </c>
      <c r="B1605" s="16" t="s">
        <v>43</v>
      </c>
      <c r="C1605" s="16" t="s">
        <v>50</v>
      </c>
      <c r="D1605" s="29">
        <v>40360</v>
      </c>
      <c r="E1605" s="44">
        <v>0</v>
      </c>
      <c r="F1605" s="44">
        <v>0</v>
      </c>
      <c r="G1605" s="13">
        <f t="shared" si="251"/>
        <v>0</v>
      </c>
      <c r="H1605" s="17">
        <v>0</v>
      </c>
      <c r="I1605" s="17">
        <v>0</v>
      </c>
      <c r="J1605" s="13">
        <f t="shared" si="252"/>
        <v>0</v>
      </c>
      <c r="K1605" s="44">
        <f t="shared" si="253"/>
        <v>2280</v>
      </c>
      <c r="L1605" s="44">
        <f t="shared" si="254"/>
        <v>199</v>
      </c>
      <c r="M1605" s="13">
        <f t="shared" si="255"/>
        <v>87.280701754385959</v>
      </c>
    </row>
    <row r="1606" spans="1:13">
      <c r="A1606" s="85">
        <v>9</v>
      </c>
      <c r="B1606" s="16" t="s">
        <v>43</v>
      </c>
      <c r="C1606" s="16" t="s">
        <v>50</v>
      </c>
      <c r="D1606" s="29">
        <v>40391</v>
      </c>
      <c r="E1606" s="44">
        <v>0</v>
      </c>
      <c r="F1606" s="44">
        <v>0</v>
      </c>
      <c r="G1606" s="13">
        <f t="shared" si="251"/>
        <v>0</v>
      </c>
      <c r="H1606" s="17">
        <v>0</v>
      </c>
      <c r="I1606" s="17">
        <v>0</v>
      </c>
      <c r="J1606" s="13">
        <f t="shared" si="252"/>
        <v>0</v>
      </c>
      <c r="K1606" s="44">
        <f t="shared" si="253"/>
        <v>2650</v>
      </c>
      <c r="L1606" s="44">
        <f t="shared" si="254"/>
        <v>243</v>
      </c>
      <c r="M1606" s="13">
        <f t="shared" si="255"/>
        <v>91.698113207547166</v>
      </c>
    </row>
    <row r="1607" spans="1:13">
      <c r="A1607" s="85">
        <v>10</v>
      </c>
      <c r="B1607" s="16" t="s">
        <v>43</v>
      </c>
      <c r="C1607" s="16" t="s">
        <v>50</v>
      </c>
      <c r="D1607" s="29">
        <v>40422</v>
      </c>
      <c r="E1607" s="44">
        <v>0</v>
      </c>
      <c r="F1607" s="44">
        <v>0</v>
      </c>
      <c r="G1607" s="13">
        <f t="shared" si="251"/>
        <v>0</v>
      </c>
      <c r="H1607" s="17">
        <v>0</v>
      </c>
      <c r="I1607" s="17">
        <v>0</v>
      </c>
      <c r="J1607" s="13">
        <f t="shared" si="252"/>
        <v>0</v>
      </c>
      <c r="K1607" s="44">
        <f t="shared" si="253"/>
        <v>2515</v>
      </c>
      <c r="L1607" s="44">
        <f t="shared" si="254"/>
        <v>231</v>
      </c>
      <c r="M1607" s="13">
        <f t="shared" si="255"/>
        <v>91.848906560636181</v>
      </c>
    </row>
    <row r="1608" spans="1:13">
      <c r="A1608" s="85">
        <v>11</v>
      </c>
      <c r="B1608" s="16" t="s">
        <v>43</v>
      </c>
      <c r="C1608" s="16" t="s">
        <v>50</v>
      </c>
      <c r="D1608" s="29">
        <v>40452</v>
      </c>
      <c r="E1608" s="44">
        <v>0</v>
      </c>
      <c r="F1608" s="44">
        <v>0</v>
      </c>
      <c r="G1608" s="13">
        <f t="shared" si="251"/>
        <v>0</v>
      </c>
      <c r="H1608" s="17">
        <v>0</v>
      </c>
      <c r="I1608" s="17">
        <v>0</v>
      </c>
      <c r="J1608" s="13">
        <f t="shared" si="252"/>
        <v>0</v>
      </c>
      <c r="K1608" s="44">
        <f t="shared" si="253"/>
        <v>2094</v>
      </c>
      <c r="L1608" s="44">
        <f t="shared" si="254"/>
        <v>193</v>
      </c>
      <c r="M1608" s="13">
        <f t="shared" si="255"/>
        <v>92.168099331423107</v>
      </c>
    </row>
    <row r="1609" spans="1:13">
      <c r="A1609" s="85">
        <v>12</v>
      </c>
      <c r="B1609" s="16" t="s">
        <v>43</v>
      </c>
      <c r="C1609" s="16" t="s">
        <v>50</v>
      </c>
      <c r="D1609" s="29">
        <v>40483</v>
      </c>
      <c r="E1609" s="44">
        <v>0</v>
      </c>
      <c r="F1609" s="44">
        <v>0</v>
      </c>
      <c r="G1609" s="13">
        <f t="shared" si="251"/>
        <v>0</v>
      </c>
      <c r="H1609" s="17">
        <v>0</v>
      </c>
      <c r="I1609" s="17">
        <v>0</v>
      </c>
      <c r="J1609" s="13">
        <f t="shared" si="252"/>
        <v>0</v>
      </c>
      <c r="K1609" s="44">
        <f t="shared" si="253"/>
        <v>2699</v>
      </c>
      <c r="L1609" s="44">
        <f t="shared" si="254"/>
        <v>255</v>
      </c>
      <c r="M1609" s="13">
        <f t="shared" si="255"/>
        <v>94.479436828454979</v>
      </c>
    </row>
    <row r="1610" spans="1:13">
      <c r="A1610" s="85">
        <v>13</v>
      </c>
      <c r="B1610" s="16" t="s">
        <v>43</v>
      </c>
      <c r="C1610" s="16" t="s">
        <v>50</v>
      </c>
      <c r="D1610" s="29">
        <v>40513</v>
      </c>
      <c r="E1610" s="44">
        <v>0</v>
      </c>
      <c r="F1610" s="44">
        <v>0</v>
      </c>
      <c r="G1610" s="13">
        <f t="shared" si="251"/>
        <v>0</v>
      </c>
      <c r="H1610" s="17">
        <v>0</v>
      </c>
      <c r="I1610" s="17">
        <v>0</v>
      </c>
      <c r="J1610" s="13">
        <f t="shared" si="252"/>
        <v>0</v>
      </c>
      <c r="K1610" s="44">
        <f t="shared" si="253"/>
        <v>1996</v>
      </c>
      <c r="L1610" s="44">
        <f t="shared" si="254"/>
        <v>189</v>
      </c>
      <c r="M1610" s="13">
        <f t="shared" si="255"/>
        <v>94.68937875751503</v>
      </c>
    </row>
    <row r="1611" spans="1:13">
      <c r="A1611" s="85"/>
      <c r="B1611" s="16"/>
      <c r="C1611" s="16"/>
      <c r="D1611" s="29"/>
      <c r="E1611" s="44"/>
      <c r="F1611" s="44"/>
      <c r="G1611" s="13"/>
      <c r="H1611" s="17"/>
      <c r="I1611" s="17"/>
      <c r="J1611" s="13"/>
      <c r="K1611" s="44"/>
      <c r="L1611" s="44"/>
      <c r="M1611" s="13"/>
    </row>
    <row r="1612" spans="1:13">
      <c r="A1612" s="85">
        <v>14</v>
      </c>
      <c r="B1612" s="16" t="s">
        <v>44</v>
      </c>
      <c r="C1612" s="16"/>
      <c r="D1612" s="29"/>
      <c r="E1612" s="44"/>
      <c r="F1612" s="44"/>
      <c r="G1612" s="13"/>
      <c r="H1612" s="17"/>
      <c r="I1612" s="17"/>
      <c r="J1612" s="13"/>
      <c r="K1612" s="44">
        <f>ROUND(SUM(K1598:K1610),0)</f>
        <v>31266</v>
      </c>
      <c r="L1612" s="44">
        <f>ROUND(SUM(L1598:L1610),0)</f>
        <v>2730</v>
      </c>
      <c r="M1612" s="13"/>
    </row>
    <row r="1614" spans="1:13">
      <c r="A1614" s="85">
        <v>15</v>
      </c>
      <c r="B1614" s="16" t="s">
        <v>43</v>
      </c>
      <c r="C1614" s="16" t="s">
        <v>50</v>
      </c>
      <c r="D1614" s="29" t="s">
        <v>36</v>
      </c>
      <c r="K1614" s="49">
        <f>ROUND(AVERAGE(K1598:K1610),0)</f>
        <v>2405</v>
      </c>
      <c r="L1614" s="49">
        <f>ROUND(AVERAGE(L1598:L1610),0)</f>
        <v>210</v>
      </c>
      <c r="M1614" s="13">
        <f>ROUND(IF(K1614=0,0,L1614*1000/K1614),2)</f>
        <v>87.32</v>
      </c>
    </row>
    <row r="1627" spans="1:13">
      <c r="A1627" s="80" t="s">
        <v>32</v>
      </c>
      <c r="B1627" s="9"/>
      <c r="C1627" s="10"/>
      <c r="D1627" s="11"/>
      <c r="E1627" s="40"/>
      <c r="F1627" s="40"/>
      <c r="G1627" s="9"/>
      <c r="H1627" s="9"/>
      <c r="I1627" s="9"/>
      <c r="J1627" s="9"/>
      <c r="K1627" s="40"/>
      <c r="L1627" s="40"/>
      <c r="M1627" s="12" t="s">
        <v>33</v>
      </c>
    </row>
    <row r="1628" spans="1:13">
      <c r="A1628" s="79" t="s">
        <v>0</v>
      </c>
      <c r="B1628" s="14"/>
      <c r="C1628" s="15"/>
      <c r="D1628" s="7"/>
      <c r="E1628" s="39"/>
      <c r="F1628" s="39" t="s">
        <v>1</v>
      </c>
      <c r="G1628" s="14"/>
      <c r="H1628" s="14"/>
      <c r="I1628" s="14"/>
      <c r="J1628" s="14"/>
      <c r="K1628" s="39"/>
      <c r="L1628" s="39" t="s">
        <v>127</v>
      </c>
      <c r="M1628" s="14"/>
    </row>
    <row r="1629" spans="1:13">
      <c r="A1629" s="80" t="s">
        <v>2</v>
      </c>
      <c r="B1629" s="9"/>
      <c r="C1629" s="9"/>
      <c r="D1629" s="9"/>
      <c r="E1629" s="40"/>
      <c r="F1629" s="87" t="s">
        <v>3</v>
      </c>
      <c r="G1629" s="87"/>
      <c r="H1629" s="87"/>
      <c r="I1629" s="87"/>
      <c r="J1629" s="9" t="s">
        <v>4</v>
      </c>
      <c r="K1629" s="40"/>
      <c r="L1629" s="40"/>
      <c r="M1629" s="9"/>
    </row>
    <row r="1630" spans="1:13">
      <c r="A1630" s="81"/>
      <c r="B1630" s="1"/>
      <c r="C1630" s="1"/>
      <c r="D1630" s="1"/>
      <c r="E1630" s="41"/>
      <c r="F1630" s="88"/>
      <c r="G1630" s="88"/>
      <c r="H1630" s="88"/>
      <c r="I1630" s="88"/>
      <c r="J1630" s="14"/>
      <c r="K1630" s="41" t="s">
        <v>5</v>
      </c>
      <c r="L1630" s="41"/>
      <c r="M1630" s="1"/>
    </row>
    <row r="1631" spans="1:13">
      <c r="A1631" s="81" t="s">
        <v>54</v>
      </c>
      <c r="B1631" s="1"/>
      <c r="C1631" s="77"/>
      <c r="D1631" s="2"/>
      <c r="E1631" s="41"/>
      <c r="F1631" s="88"/>
      <c r="G1631" s="88"/>
      <c r="H1631" s="88"/>
      <c r="I1631" s="88"/>
      <c r="J1631" s="14"/>
      <c r="K1631" s="41" t="s">
        <v>6</v>
      </c>
      <c r="L1631" s="41"/>
      <c r="M1631" s="1"/>
    </row>
    <row r="1632" spans="1:13">
      <c r="A1632" s="81"/>
      <c r="B1632" s="1"/>
      <c r="C1632" s="77"/>
      <c r="D1632" s="2"/>
      <c r="E1632" s="41"/>
      <c r="F1632" s="88"/>
      <c r="G1632" s="88"/>
      <c r="H1632" s="88"/>
      <c r="I1632" s="88"/>
      <c r="J1632" s="15" t="s">
        <v>40</v>
      </c>
      <c r="K1632" s="41" t="s">
        <v>55</v>
      </c>
      <c r="L1632" s="41"/>
      <c r="M1632" s="1"/>
    </row>
    <row r="1633" spans="1:13">
      <c r="A1633" s="79" t="s">
        <v>53</v>
      </c>
      <c r="B1633" s="14"/>
      <c r="C1633" s="15"/>
      <c r="D1633" s="7"/>
      <c r="E1633" s="39"/>
      <c r="F1633" s="89"/>
      <c r="G1633" s="89"/>
      <c r="H1633" s="89"/>
      <c r="I1633" s="89"/>
      <c r="J1633" s="3" t="s">
        <v>158</v>
      </c>
      <c r="K1633" s="39"/>
      <c r="L1633" s="39"/>
      <c r="M1633" s="14"/>
    </row>
    <row r="1634" spans="1:13">
      <c r="A1634" s="80"/>
      <c r="B1634" s="9"/>
      <c r="C1634" s="10"/>
      <c r="D1634" s="11"/>
      <c r="E1634" s="40"/>
      <c r="F1634" s="42"/>
      <c r="G1634" s="4"/>
      <c r="H1634" s="4"/>
      <c r="I1634" s="4"/>
      <c r="J1634" s="9"/>
      <c r="K1634" s="40"/>
      <c r="L1634" s="40"/>
      <c r="M1634" s="9"/>
    </row>
    <row r="1635" spans="1:13">
      <c r="A1635" s="82" t="s">
        <v>7</v>
      </c>
      <c r="B1635" s="5" t="s">
        <v>8</v>
      </c>
      <c r="C1635" s="5" t="s">
        <v>9</v>
      </c>
      <c r="D1635" s="5" t="s">
        <v>10</v>
      </c>
      <c r="E1635" s="43" t="s">
        <v>11</v>
      </c>
      <c r="F1635" s="43" t="s">
        <v>12</v>
      </c>
      <c r="G1635" s="5" t="s">
        <v>13</v>
      </c>
      <c r="H1635" s="5" t="s">
        <v>14</v>
      </c>
      <c r="I1635" s="5" t="s">
        <v>15</v>
      </c>
      <c r="J1635" s="5" t="s">
        <v>16</v>
      </c>
      <c r="K1635" s="43" t="s">
        <v>17</v>
      </c>
      <c r="L1635" s="43" t="s">
        <v>18</v>
      </c>
      <c r="M1635" s="5" t="s">
        <v>19</v>
      </c>
    </row>
    <row r="1636" spans="1:13">
      <c r="B1636" s="77"/>
      <c r="D1636" s="17"/>
      <c r="E1636" s="44"/>
      <c r="F1636" s="44"/>
      <c r="G1636" s="16"/>
      <c r="H1636" s="16"/>
      <c r="I1636" s="16"/>
      <c r="J1636" s="16"/>
      <c r="K1636" s="44"/>
      <c r="L1636" s="44"/>
      <c r="M1636" s="16"/>
    </row>
    <row r="1637" spans="1:13">
      <c r="B1637" s="16"/>
      <c r="E1637" s="90" t="s">
        <v>20</v>
      </c>
      <c r="F1637" s="90"/>
      <c r="G1637" s="90"/>
      <c r="H1637" s="90" t="s">
        <v>21</v>
      </c>
      <c r="I1637" s="90"/>
      <c r="J1637" s="90"/>
      <c r="K1637" s="90" t="s">
        <v>22</v>
      </c>
      <c r="L1637" s="90"/>
      <c r="M1637" s="90"/>
    </row>
    <row r="1638" spans="1:13">
      <c r="B1638" s="16"/>
      <c r="E1638" s="45" t="s">
        <v>23</v>
      </c>
      <c r="F1638" s="45"/>
      <c r="G1638" s="6"/>
      <c r="H1638" s="6" t="s">
        <v>24</v>
      </c>
      <c r="I1638" s="6"/>
      <c r="J1638" s="6"/>
      <c r="K1638" s="45" t="s">
        <v>24</v>
      </c>
      <c r="L1638" s="45"/>
      <c r="M1638" s="6"/>
    </row>
    <row r="1639" spans="1:13" ht="24">
      <c r="A1639" s="84" t="s">
        <v>25</v>
      </c>
      <c r="B1639" s="15" t="s">
        <v>26</v>
      </c>
      <c r="C1639" s="15" t="s">
        <v>27</v>
      </c>
      <c r="D1639" s="7" t="s">
        <v>28</v>
      </c>
      <c r="E1639" s="46" t="s">
        <v>29</v>
      </c>
      <c r="F1639" s="47" t="s">
        <v>30</v>
      </c>
      <c r="G1639" s="15" t="s">
        <v>31</v>
      </c>
      <c r="H1639" s="15" t="s">
        <v>29</v>
      </c>
      <c r="I1639" s="8" t="s">
        <v>30</v>
      </c>
      <c r="J1639" s="15" t="s">
        <v>31</v>
      </c>
      <c r="K1639" s="46" t="s">
        <v>29</v>
      </c>
      <c r="L1639" s="47" t="s">
        <v>30</v>
      </c>
      <c r="M1639" s="15" t="s">
        <v>31</v>
      </c>
    </row>
    <row r="1640" spans="1:13">
      <c r="A1640" s="85">
        <v>1</v>
      </c>
      <c r="B1640" s="16" t="s">
        <v>48</v>
      </c>
      <c r="C1640" s="16" t="s">
        <v>50</v>
      </c>
      <c r="D1640" s="29">
        <v>40148</v>
      </c>
      <c r="E1640" s="44">
        <v>1069</v>
      </c>
      <c r="F1640" s="44">
        <v>92</v>
      </c>
      <c r="G1640" s="13">
        <f>IF(E1640=0,0,F1640*1000/E1640)</f>
        <v>86.06173994387278</v>
      </c>
      <c r="H1640" s="17">
        <v>291</v>
      </c>
      <c r="I1640" s="17">
        <v>27</v>
      </c>
      <c r="J1640" s="13">
        <f t="shared" ref="J1640:J1652" si="256">IF(H1640=0,0,I1640*1000/H1640)</f>
        <v>92.783505154639172</v>
      </c>
      <c r="K1640" s="44">
        <v>91</v>
      </c>
      <c r="L1640" s="44">
        <v>8</v>
      </c>
      <c r="M1640" s="13">
        <f t="shared" ref="M1640:M1652" si="257">IF(K1640=0,0,L1640*1000/K1640)</f>
        <v>87.912087912087912</v>
      </c>
    </row>
    <row r="1641" spans="1:13">
      <c r="A1641" s="85">
        <v>2</v>
      </c>
      <c r="B1641" s="16" t="s">
        <v>48</v>
      </c>
      <c r="C1641" s="16" t="s">
        <v>50</v>
      </c>
      <c r="D1641" s="29">
        <v>40179</v>
      </c>
      <c r="E1641" s="44">
        <v>1200</v>
      </c>
      <c r="F1641" s="44">
        <v>105</v>
      </c>
      <c r="G1641" s="13">
        <f t="shared" ref="G1641:G1652" si="258">IF(E1641=0,0,F1641*1000/E1641)</f>
        <v>87.5</v>
      </c>
      <c r="H1641" s="17">
        <v>101</v>
      </c>
      <c r="I1641" s="17">
        <v>9</v>
      </c>
      <c r="J1641" s="13">
        <f t="shared" si="256"/>
        <v>89.10891089108911</v>
      </c>
      <c r="K1641" s="44">
        <v>102</v>
      </c>
      <c r="L1641" s="44">
        <v>9</v>
      </c>
      <c r="M1641" s="13">
        <f t="shared" si="257"/>
        <v>88.235294117647058</v>
      </c>
    </row>
    <row r="1642" spans="1:13">
      <c r="A1642" s="85">
        <v>3</v>
      </c>
      <c r="B1642" s="16" t="s">
        <v>48</v>
      </c>
      <c r="C1642" s="16" t="s">
        <v>50</v>
      </c>
      <c r="D1642" s="29">
        <v>40210</v>
      </c>
      <c r="E1642" s="44">
        <v>1213</v>
      </c>
      <c r="F1642" s="44">
        <v>106</v>
      </c>
      <c r="G1642" s="13">
        <f t="shared" si="258"/>
        <v>87.386644682605109</v>
      </c>
      <c r="H1642" s="17">
        <v>202</v>
      </c>
      <c r="I1642" s="17">
        <v>16</v>
      </c>
      <c r="J1642" s="13">
        <f t="shared" si="256"/>
        <v>79.207920792079207</v>
      </c>
      <c r="K1642" s="44">
        <v>108</v>
      </c>
      <c r="L1642" s="44">
        <v>9</v>
      </c>
      <c r="M1642" s="13">
        <f t="shared" si="257"/>
        <v>83.333333333333329</v>
      </c>
    </row>
    <row r="1643" spans="1:13">
      <c r="A1643" s="85">
        <v>4</v>
      </c>
      <c r="B1643" s="16" t="s">
        <v>48</v>
      </c>
      <c r="C1643" s="16" t="s">
        <v>50</v>
      </c>
      <c r="D1643" s="29">
        <v>40238</v>
      </c>
      <c r="E1643" s="44">
        <v>1316</v>
      </c>
      <c r="F1643" s="44">
        <v>114</v>
      </c>
      <c r="G1643" s="13">
        <f t="shared" si="258"/>
        <v>86.626139817629181</v>
      </c>
      <c r="H1643" s="17">
        <v>78</v>
      </c>
      <c r="I1643" s="17">
        <v>10</v>
      </c>
      <c r="J1643" s="13">
        <f t="shared" si="256"/>
        <v>128.2051282051282</v>
      </c>
      <c r="K1643" s="44">
        <v>87</v>
      </c>
      <c r="L1643" s="44">
        <v>8</v>
      </c>
      <c r="M1643" s="13">
        <f t="shared" si="257"/>
        <v>91.954022988505741</v>
      </c>
    </row>
    <row r="1644" spans="1:13">
      <c r="A1644" s="85">
        <v>5</v>
      </c>
      <c r="B1644" s="16" t="s">
        <v>48</v>
      </c>
      <c r="C1644" s="16" t="s">
        <v>50</v>
      </c>
      <c r="D1644" s="29">
        <v>40269</v>
      </c>
      <c r="E1644" s="44">
        <v>1175</v>
      </c>
      <c r="F1644" s="44">
        <v>105</v>
      </c>
      <c r="G1644" s="13">
        <f t="shared" si="258"/>
        <v>89.361702127659569</v>
      </c>
      <c r="H1644" s="17">
        <v>201</v>
      </c>
      <c r="I1644" s="17">
        <v>21</v>
      </c>
      <c r="J1644" s="13">
        <f t="shared" si="256"/>
        <v>104.4776119402985</v>
      </c>
      <c r="K1644" s="44">
        <v>59</v>
      </c>
      <c r="L1644" s="44">
        <v>5</v>
      </c>
      <c r="M1644" s="13">
        <f t="shared" si="257"/>
        <v>84.745762711864401</v>
      </c>
    </row>
    <row r="1645" spans="1:13">
      <c r="A1645" s="85">
        <v>6</v>
      </c>
      <c r="B1645" s="16" t="s">
        <v>48</v>
      </c>
      <c r="C1645" s="16" t="s">
        <v>50</v>
      </c>
      <c r="D1645" s="29">
        <v>40299</v>
      </c>
      <c r="E1645" s="44">
        <v>1189</v>
      </c>
      <c r="F1645" s="44">
        <v>109</v>
      </c>
      <c r="G1645" s="13">
        <f t="shared" si="258"/>
        <v>91.67367535744323</v>
      </c>
      <c r="H1645" s="17">
        <v>133</v>
      </c>
      <c r="I1645" s="17">
        <v>12</v>
      </c>
      <c r="J1645" s="13">
        <f t="shared" si="256"/>
        <v>90.225563909774436</v>
      </c>
      <c r="K1645" s="44">
        <v>235</v>
      </c>
      <c r="L1645" s="44">
        <v>22</v>
      </c>
      <c r="M1645" s="13">
        <f t="shared" si="257"/>
        <v>93.61702127659575</v>
      </c>
    </row>
    <row r="1646" spans="1:13">
      <c r="A1646" s="85">
        <v>7</v>
      </c>
      <c r="B1646" s="16" t="s">
        <v>48</v>
      </c>
      <c r="C1646" s="16" t="s">
        <v>50</v>
      </c>
      <c r="D1646" s="29">
        <v>40330</v>
      </c>
      <c r="E1646" s="44">
        <v>1148</v>
      </c>
      <c r="F1646" s="44">
        <v>105</v>
      </c>
      <c r="G1646" s="13">
        <f t="shared" si="258"/>
        <v>91.463414634146346</v>
      </c>
      <c r="H1646" s="17">
        <v>44</v>
      </c>
      <c r="I1646" s="17">
        <v>4</v>
      </c>
      <c r="J1646" s="13">
        <f t="shared" si="256"/>
        <v>90.909090909090907</v>
      </c>
      <c r="K1646" s="44">
        <v>77</v>
      </c>
      <c r="L1646" s="44">
        <v>7</v>
      </c>
      <c r="M1646" s="13">
        <f t="shared" si="257"/>
        <v>90.909090909090907</v>
      </c>
    </row>
    <row r="1647" spans="1:13">
      <c r="A1647" s="85">
        <v>8</v>
      </c>
      <c r="B1647" s="16" t="s">
        <v>48</v>
      </c>
      <c r="C1647" s="16" t="s">
        <v>50</v>
      </c>
      <c r="D1647" s="29">
        <v>40360</v>
      </c>
      <c r="E1647" s="44">
        <v>1142</v>
      </c>
      <c r="F1647" s="44">
        <v>104</v>
      </c>
      <c r="G1647" s="13">
        <f t="shared" si="258"/>
        <v>91.068301225919441</v>
      </c>
      <c r="H1647" s="17">
        <v>66</v>
      </c>
      <c r="I1647" s="17">
        <v>7</v>
      </c>
      <c r="J1647" s="13">
        <f t="shared" si="256"/>
        <v>106.06060606060606</v>
      </c>
      <c r="K1647" s="44">
        <v>85</v>
      </c>
      <c r="L1647" s="44">
        <v>8</v>
      </c>
      <c r="M1647" s="13">
        <f t="shared" si="257"/>
        <v>94.117647058823536</v>
      </c>
    </row>
    <row r="1648" spans="1:13">
      <c r="A1648" s="85">
        <v>9</v>
      </c>
      <c r="B1648" s="16" t="s">
        <v>48</v>
      </c>
      <c r="C1648" s="16" t="s">
        <v>50</v>
      </c>
      <c r="D1648" s="29">
        <v>40391</v>
      </c>
      <c r="E1648" s="44">
        <v>1094</v>
      </c>
      <c r="F1648" s="44">
        <v>100</v>
      </c>
      <c r="G1648" s="13">
        <f t="shared" si="258"/>
        <v>91.407678244972573</v>
      </c>
      <c r="H1648" s="17">
        <v>66</v>
      </c>
      <c r="I1648" s="17">
        <v>6</v>
      </c>
      <c r="J1648" s="13">
        <f t="shared" si="256"/>
        <v>90.909090909090907</v>
      </c>
      <c r="K1648" s="44">
        <v>93</v>
      </c>
      <c r="L1648" s="44">
        <v>9</v>
      </c>
      <c r="M1648" s="13">
        <f t="shared" si="257"/>
        <v>96.774193548387103</v>
      </c>
    </row>
    <row r="1649" spans="1:13">
      <c r="A1649" s="85">
        <v>10</v>
      </c>
      <c r="B1649" s="16" t="s">
        <v>48</v>
      </c>
      <c r="C1649" s="16" t="s">
        <v>50</v>
      </c>
      <c r="D1649" s="29">
        <v>40422</v>
      </c>
      <c r="E1649" s="44">
        <v>1062</v>
      </c>
      <c r="F1649" s="44">
        <v>97</v>
      </c>
      <c r="G1649" s="13">
        <f t="shared" si="258"/>
        <v>91.337099811676083</v>
      </c>
      <c r="H1649" s="17">
        <v>133</v>
      </c>
      <c r="I1649" s="17">
        <v>13</v>
      </c>
      <c r="J1649" s="13">
        <f t="shared" si="256"/>
        <v>97.744360902255636</v>
      </c>
      <c r="K1649" s="44">
        <v>51</v>
      </c>
      <c r="L1649" s="44">
        <v>5</v>
      </c>
      <c r="M1649" s="13">
        <f t="shared" si="257"/>
        <v>98.039215686274517</v>
      </c>
    </row>
    <row r="1650" spans="1:13">
      <c r="A1650" s="85">
        <v>11</v>
      </c>
      <c r="B1650" s="16" t="s">
        <v>48</v>
      </c>
      <c r="C1650" s="16" t="s">
        <v>50</v>
      </c>
      <c r="D1650" s="29">
        <v>40452</v>
      </c>
      <c r="E1650" s="44">
        <v>1087</v>
      </c>
      <c r="F1650" s="44">
        <v>100</v>
      </c>
      <c r="G1650" s="13">
        <f t="shared" si="258"/>
        <v>91.996320147194112</v>
      </c>
      <c r="H1650" s="17">
        <v>133</v>
      </c>
      <c r="I1650" s="17">
        <v>14</v>
      </c>
      <c r="J1650" s="13">
        <f t="shared" si="256"/>
        <v>105.26315789473684</v>
      </c>
      <c r="K1650" s="44">
        <v>0</v>
      </c>
      <c r="L1650" s="44">
        <v>0</v>
      </c>
      <c r="M1650" s="13">
        <f t="shared" si="257"/>
        <v>0</v>
      </c>
    </row>
    <row r="1651" spans="1:13">
      <c r="A1651" s="85">
        <v>12</v>
      </c>
      <c r="B1651" s="16" t="s">
        <v>48</v>
      </c>
      <c r="C1651" s="16" t="s">
        <v>50</v>
      </c>
      <c r="D1651" s="29">
        <v>40483</v>
      </c>
      <c r="E1651" s="44">
        <v>1132</v>
      </c>
      <c r="F1651" s="44">
        <v>106</v>
      </c>
      <c r="G1651" s="13">
        <f t="shared" si="258"/>
        <v>93.639575971731446</v>
      </c>
      <c r="H1651" s="17">
        <v>134</v>
      </c>
      <c r="I1651" s="17">
        <v>14</v>
      </c>
      <c r="J1651" s="13">
        <f t="shared" si="256"/>
        <v>104.4776119402985</v>
      </c>
      <c r="K1651" s="44">
        <v>0</v>
      </c>
      <c r="L1651" s="44">
        <v>0</v>
      </c>
      <c r="M1651" s="13">
        <f t="shared" si="257"/>
        <v>0</v>
      </c>
    </row>
    <row r="1652" spans="1:13">
      <c r="A1652" s="85">
        <v>13</v>
      </c>
      <c r="B1652" s="16" t="s">
        <v>48</v>
      </c>
      <c r="C1652" s="16" t="s">
        <v>50</v>
      </c>
      <c r="D1652" s="29">
        <v>40513</v>
      </c>
      <c r="E1652" s="44">
        <v>1218</v>
      </c>
      <c r="F1652" s="44">
        <v>115</v>
      </c>
      <c r="G1652" s="13">
        <f t="shared" si="258"/>
        <v>94.41707717569787</v>
      </c>
      <c r="H1652" s="17">
        <v>269</v>
      </c>
      <c r="I1652" s="17">
        <v>30</v>
      </c>
      <c r="J1652" s="13">
        <f t="shared" si="256"/>
        <v>111.52416356877323</v>
      </c>
      <c r="K1652" s="44">
        <v>735</v>
      </c>
      <c r="L1652" s="44">
        <v>73</v>
      </c>
      <c r="M1652" s="13">
        <f t="shared" si="257"/>
        <v>99.319727891156461</v>
      </c>
    </row>
    <row r="1669" spans="1:13">
      <c r="A1669" s="80" t="s">
        <v>32</v>
      </c>
      <c r="B1669" s="9"/>
      <c r="C1669" s="10"/>
      <c r="D1669" s="11"/>
      <c r="E1669" s="40"/>
      <c r="F1669" s="40"/>
      <c r="G1669" s="9"/>
      <c r="H1669" s="9"/>
      <c r="I1669" s="9"/>
      <c r="J1669" s="9"/>
      <c r="K1669" s="40"/>
      <c r="L1669" s="40"/>
      <c r="M1669" s="12" t="s">
        <v>33</v>
      </c>
    </row>
    <row r="1670" spans="1:13">
      <c r="A1670" s="79" t="s">
        <v>0</v>
      </c>
      <c r="B1670" s="14"/>
      <c r="C1670" s="15"/>
      <c r="D1670" s="7"/>
      <c r="E1670" s="39"/>
      <c r="F1670" s="39" t="s">
        <v>1</v>
      </c>
      <c r="G1670" s="14"/>
      <c r="H1670" s="14"/>
      <c r="I1670" s="14"/>
      <c r="J1670" s="14"/>
      <c r="K1670" s="39"/>
      <c r="L1670" s="39" t="s">
        <v>128</v>
      </c>
      <c r="M1670" s="14"/>
    </row>
    <row r="1671" spans="1:13">
      <c r="A1671" s="80" t="s">
        <v>2</v>
      </c>
      <c r="B1671" s="9"/>
      <c r="C1671" s="9"/>
      <c r="D1671" s="9"/>
      <c r="E1671" s="40"/>
      <c r="F1671" s="87" t="s">
        <v>3</v>
      </c>
      <c r="G1671" s="87"/>
      <c r="H1671" s="87"/>
      <c r="I1671" s="87"/>
      <c r="J1671" s="9" t="s">
        <v>4</v>
      </c>
      <c r="K1671" s="40"/>
      <c r="L1671" s="40"/>
      <c r="M1671" s="9"/>
    </row>
    <row r="1672" spans="1:13">
      <c r="A1672" s="81"/>
      <c r="B1672" s="1"/>
      <c r="C1672" s="1"/>
      <c r="D1672" s="1"/>
      <c r="E1672" s="41"/>
      <c r="F1672" s="88"/>
      <c r="G1672" s="88"/>
      <c r="H1672" s="88"/>
      <c r="I1672" s="88"/>
      <c r="J1672" s="14"/>
      <c r="K1672" s="41" t="s">
        <v>5</v>
      </c>
      <c r="L1672" s="41"/>
      <c r="M1672" s="1"/>
    </row>
    <row r="1673" spans="1:13">
      <c r="A1673" s="81" t="s">
        <v>54</v>
      </c>
      <c r="B1673" s="1"/>
      <c r="C1673" s="77"/>
      <c r="D1673" s="2"/>
      <c r="E1673" s="41"/>
      <c r="F1673" s="88"/>
      <c r="G1673" s="88"/>
      <c r="H1673" s="88"/>
      <c r="I1673" s="88"/>
      <c r="J1673" s="14"/>
      <c r="K1673" s="41" t="s">
        <v>6</v>
      </c>
      <c r="L1673" s="41"/>
      <c r="M1673" s="1"/>
    </row>
    <row r="1674" spans="1:13">
      <c r="A1674" s="81"/>
      <c r="B1674" s="1"/>
      <c r="C1674" s="77"/>
      <c r="D1674" s="2"/>
      <c r="E1674" s="41"/>
      <c r="F1674" s="88"/>
      <c r="G1674" s="88"/>
      <c r="H1674" s="88"/>
      <c r="I1674" s="88"/>
      <c r="J1674" s="15" t="s">
        <v>40</v>
      </c>
      <c r="K1674" s="41" t="s">
        <v>55</v>
      </c>
      <c r="L1674" s="41"/>
      <c r="M1674" s="1"/>
    </row>
    <row r="1675" spans="1:13">
      <c r="A1675" s="79" t="s">
        <v>53</v>
      </c>
      <c r="B1675" s="14"/>
      <c r="C1675" s="15"/>
      <c r="D1675" s="7"/>
      <c r="E1675" s="39"/>
      <c r="F1675" s="89"/>
      <c r="G1675" s="89"/>
      <c r="H1675" s="89"/>
      <c r="I1675" s="89"/>
      <c r="J1675" s="3" t="s">
        <v>158</v>
      </c>
      <c r="K1675" s="39"/>
      <c r="L1675" s="39"/>
      <c r="M1675" s="14"/>
    </row>
    <row r="1676" spans="1:13">
      <c r="A1676" s="80"/>
      <c r="B1676" s="9"/>
      <c r="C1676" s="10"/>
      <c r="D1676" s="11"/>
      <c r="E1676" s="40"/>
      <c r="F1676" s="42"/>
      <c r="G1676" s="4"/>
      <c r="H1676" s="4"/>
      <c r="I1676" s="4"/>
      <c r="J1676" s="9"/>
      <c r="K1676" s="40"/>
      <c r="L1676" s="40"/>
      <c r="M1676" s="9"/>
    </row>
    <row r="1677" spans="1:13">
      <c r="A1677" s="82" t="s">
        <v>7</v>
      </c>
      <c r="B1677" s="5" t="s">
        <v>8</v>
      </c>
      <c r="C1677" s="5" t="s">
        <v>9</v>
      </c>
      <c r="D1677" s="5" t="s">
        <v>10</v>
      </c>
      <c r="E1677" s="43" t="s">
        <v>11</v>
      </c>
      <c r="F1677" s="43" t="s">
        <v>12</v>
      </c>
      <c r="G1677" s="5" t="s">
        <v>13</v>
      </c>
      <c r="H1677" s="5" t="s">
        <v>14</v>
      </c>
      <c r="I1677" s="5" t="s">
        <v>15</v>
      </c>
      <c r="J1677" s="5" t="s">
        <v>16</v>
      </c>
      <c r="K1677" s="43" t="s">
        <v>17</v>
      </c>
      <c r="L1677" s="43" t="s">
        <v>18</v>
      </c>
      <c r="M1677" s="5" t="s">
        <v>19</v>
      </c>
    </row>
    <row r="1678" spans="1:13">
      <c r="B1678" s="77"/>
      <c r="D1678" s="17"/>
      <c r="E1678" s="44"/>
      <c r="F1678" s="44"/>
      <c r="G1678" s="16"/>
      <c r="H1678" s="16"/>
      <c r="I1678" s="16"/>
      <c r="J1678" s="16"/>
      <c r="K1678" s="44"/>
      <c r="L1678" s="44"/>
      <c r="M1678" s="16"/>
    </row>
    <row r="1679" spans="1:13">
      <c r="B1679" s="16"/>
      <c r="E1679" s="90" t="s">
        <v>37</v>
      </c>
      <c r="F1679" s="90"/>
      <c r="G1679" s="90"/>
      <c r="H1679" s="90" t="s">
        <v>38</v>
      </c>
      <c r="I1679" s="90"/>
      <c r="J1679" s="90"/>
      <c r="K1679" s="90" t="s">
        <v>39</v>
      </c>
      <c r="L1679" s="90"/>
      <c r="M1679" s="90"/>
    </row>
    <row r="1680" spans="1:13">
      <c r="B1680" s="16"/>
      <c r="E1680" s="45" t="s">
        <v>23</v>
      </c>
      <c r="F1680" s="45"/>
      <c r="G1680" s="6"/>
      <c r="H1680" s="6" t="s">
        <v>24</v>
      </c>
      <c r="I1680" s="6"/>
      <c r="J1680" s="6"/>
      <c r="K1680" s="45" t="s">
        <v>24</v>
      </c>
      <c r="L1680" s="45"/>
      <c r="M1680" s="6"/>
    </row>
    <row r="1681" spans="1:31" ht="24">
      <c r="A1681" s="84" t="s">
        <v>25</v>
      </c>
      <c r="B1681" s="15" t="s">
        <v>26</v>
      </c>
      <c r="C1681" s="15" t="s">
        <v>27</v>
      </c>
      <c r="D1681" s="7" t="s">
        <v>28</v>
      </c>
      <c r="E1681" s="46" t="s">
        <v>29</v>
      </c>
      <c r="F1681" s="47" t="s">
        <v>30</v>
      </c>
      <c r="G1681" s="15" t="s">
        <v>31</v>
      </c>
      <c r="H1681" s="15" t="s">
        <v>29</v>
      </c>
      <c r="I1681" s="8" t="s">
        <v>30</v>
      </c>
      <c r="J1681" s="15" t="s">
        <v>31</v>
      </c>
      <c r="K1681" s="46" t="s">
        <v>29</v>
      </c>
      <c r="L1681" s="47" t="s">
        <v>30</v>
      </c>
      <c r="M1681" s="15" t="s">
        <v>31</v>
      </c>
    </row>
    <row r="1682" spans="1:31">
      <c r="A1682" s="85">
        <v>1</v>
      </c>
      <c r="B1682" s="16" t="s">
        <v>48</v>
      </c>
      <c r="C1682" s="16" t="s">
        <v>50</v>
      </c>
      <c r="D1682" s="29">
        <v>40148</v>
      </c>
      <c r="E1682" s="44">
        <v>-14</v>
      </c>
      <c r="F1682" s="44">
        <v>-1</v>
      </c>
      <c r="G1682" s="13">
        <f t="shared" ref="G1682:G1694" si="259">IF(E1682=0,0,F1682*1000/E1682)</f>
        <v>71.428571428571431</v>
      </c>
      <c r="H1682" s="17">
        <v>-83</v>
      </c>
      <c r="I1682" s="17">
        <v>-7</v>
      </c>
      <c r="J1682" s="13">
        <f t="shared" ref="J1682:J1694" si="260">IF(H1682=0,0,I1682*1000/H1682)</f>
        <v>84.337349397590359</v>
      </c>
      <c r="K1682" s="44">
        <f t="shared" ref="K1682:K1694" si="261">E1640+H1640-K1640-E1682+H1682</f>
        <v>1200</v>
      </c>
      <c r="L1682" s="44">
        <f t="shared" ref="L1682:L1694" si="262">F1640+I1640-L1640-F1682+I1682</f>
        <v>105</v>
      </c>
      <c r="M1682" s="13">
        <f t="shared" ref="M1682:M1694" si="263">IF(K1682=0,0,L1682*1000/K1682)</f>
        <v>87.5</v>
      </c>
      <c r="AB1682" s="78"/>
      <c r="AC1682" s="78"/>
      <c r="AD1682" s="78"/>
      <c r="AE1682" s="78"/>
    </row>
    <row r="1683" spans="1:31">
      <c r="A1683" s="85">
        <v>2</v>
      </c>
      <c r="B1683" s="16" t="s">
        <v>48</v>
      </c>
      <c r="C1683" s="16" t="s">
        <v>50</v>
      </c>
      <c r="D1683" s="29">
        <v>40179</v>
      </c>
      <c r="E1683" s="44">
        <v>0</v>
      </c>
      <c r="F1683" s="44">
        <v>0</v>
      </c>
      <c r="G1683" s="13">
        <f t="shared" si="259"/>
        <v>0</v>
      </c>
      <c r="H1683" s="17">
        <v>14</v>
      </c>
      <c r="I1683" s="17">
        <v>1</v>
      </c>
      <c r="J1683" s="13">
        <f t="shared" si="260"/>
        <v>71.428571428571431</v>
      </c>
      <c r="K1683" s="44">
        <f t="shared" si="261"/>
        <v>1213</v>
      </c>
      <c r="L1683" s="44">
        <f t="shared" si="262"/>
        <v>106</v>
      </c>
      <c r="M1683" s="13">
        <f t="shared" si="263"/>
        <v>87.386644682605109</v>
      </c>
      <c r="AB1683" s="78"/>
      <c r="AC1683" s="78"/>
      <c r="AD1683" s="78"/>
      <c r="AE1683" s="78"/>
    </row>
    <row r="1684" spans="1:31">
      <c r="A1684" s="85">
        <v>3</v>
      </c>
      <c r="B1684" s="16" t="s">
        <v>48</v>
      </c>
      <c r="C1684" s="16" t="s">
        <v>50</v>
      </c>
      <c r="D1684" s="29">
        <v>40210</v>
      </c>
      <c r="E1684" s="44">
        <v>0</v>
      </c>
      <c r="F1684" s="44">
        <v>0</v>
      </c>
      <c r="G1684" s="13">
        <f t="shared" si="259"/>
        <v>0</v>
      </c>
      <c r="H1684" s="17">
        <v>9</v>
      </c>
      <c r="I1684" s="17">
        <v>1</v>
      </c>
      <c r="J1684" s="13">
        <f t="shared" si="260"/>
        <v>111.11111111111111</v>
      </c>
      <c r="K1684" s="44">
        <f t="shared" si="261"/>
        <v>1316</v>
      </c>
      <c r="L1684" s="44">
        <f t="shared" si="262"/>
        <v>114</v>
      </c>
      <c r="M1684" s="13">
        <f t="shared" si="263"/>
        <v>86.626139817629181</v>
      </c>
      <c r="AB1684" s="78"/>
      <c r="AC1684" s="78"/>
      <c r="AD1684" s="78"/>
      <c r="AE1684" s="78"/>
    </row>
    <row r="1685" spans="1:31">
      <c r="A1685" s="85">
        <v>4</v>
      </c>
      <c r="B1685" s="16" t="s">
        <v>48</v>
      </c>
      <c r="C1685" s="16" t="s">
        <v>50</v>
      </c>
      <c r="D1685" s="29">
        <v>40238</v>
      </c>
      <c r="E1685" s="44">
        <v>-60</v>
      </c>
      <c r="F1685" s="44">
        <v>-5</v>
      </c>
      <c r="G1685" s="13">
        <f t="shared" si="259"/>
        <v>83.333333333333329</v>
      </c>
      <c r="H1685" s="17">
        <v>-192</v>
      </c>
      <c r="I1685" s="17">
        <v>-16</v>
      </c>
      <c r="J1685" s="13">
        <f t="shared" si="260"/>
        <v>83.333333333333329</v>
      </c>
      <c r="K1685" s="44">
        <f t="shared" si="261"/>
        <v>1175</v>
      </c>
      <c r="L1685" s="44">
        <f t="shared" si="262"/>
        <v>105</v>
      </c>
      <c r="M1685" s="13">
        <f t="shared" si="263"/>
        <v>89.361702127659569</v>
      </c>
      <c r="AB1685" s="78"/>
      <c r="AC1685" s="78"/>
      <c r="AD1685" s="78"/>
      <c r="AE1685" s="78"/>
    </row>
    <row r="1686" spans="1:31">
      <c r="A1686" s="85">
        <v>5</v>
      </c>
      <c r="B1686" s="16" t="s">
        <v>48</v>
      </c>
      <c r="C1686" s="16" t="s">
        <v>50</v>
      </c>
      <c r="D1686" s="29">
        <v>40269</v>
      </c>
      <c r="E1686" s="44">
        <v>0</v>
      </c>
      <c r="F1686" s="44">
        <v>0</v>
      </c>
      <c r="G1686" s="13">
        <f t="shared" si="259"/>
        <v>0</v>
      </c>
      <c r="H1686" s="17">
        <v>-128</v>
      </c>
      <c r="I1686" s="17">
        <v>-12</v>
      </c>
      <c r="J1686" s="13">
        <f t="shared" si="260"/>
        <v>93.75</v>
      </c>
      <c r="K1686" s="44">
        <f t="shared" si="261"/>
        <v>1189</v>
      </c>
      <c r="L1686" s="44">
        <f t="shared" si="262"/>
        <v>109</v>
      </c>
      <c r="M1686" s="13">
        <f t="shared" si="263"/>
        <v>91.67367535744323</v>
      </c>
      <c r="AB1686" s="78"/>
      <c r="AC1686" s="78"/>
      <c r="AD1686" s="78"/>
      <c r="AE1686" s="78"/>
    </row>
    <row r="1687" spans="1:31">
      <c r="A1687" s="85">
        <v>6</v>
      </c>
      <c r="B1687" s="16" t="s">
        <v>48</v>
      </c>
      <c r="C1687" s="16" t="s">
        <v>50</v>
      </c>
      <c r="D1687" s="29">
        <v>40299</v>
      </c>
      <c r="E1687" s="44">
        <v>0</v>
      </c>
      <c r="F1687" s="44">
        <v>0</v>
      </c>
      <c r="G1687" s="13">
        <f t="shared" si="259"/>
        <v>0</v>
      </c>
      <c r="H1687" s="17">
        <v>61</v>
      </c>
      <c r="I1687" s="17">
        <v>6</v>
      </c>
      <c r="J1687" s="13">
        <f t="shared" si="260"/>
        <v>98.360655737704917</v>
      </c>
      <c r="K1687" s="44">
        <f t="shared" si="261"/>
        <v>1148</v>
      </c>
      <c r="L1687" s="44">
        <f t="shared" si="262"/>
        <v>105</v>
      </c>
      <c r="M1687" s="13">
        <f t="shared" si="263"/>
        <v>91.463414634146346</v>
      </c>
      <c r="AB1687" s="78"/>
      <c r="AC1687" s="78"/>
      <c r="AD1687" s="78"/>
      <c r="AE1687" s="78"/>
    </row>
    <row r="1688" spans="1:31">
      <c r="A1688" s="85">
        <v>7</v>
      </c>
      <c r="B1688" s="16" t="s">
        <v>48</v>
      </c>
      <c r="C1688" s="16" t="s">
        <v>50</v>
      </c>
      <c r="D1688" s="29">
        <v>40330</v>
      </c>
      <c r="E1688" s="44">
        <v>-48</v>
      </c>
      <c r="F1688" s="44">
        <v>-4</v>
      </c>
      <c r="G1688" s="13">
        <f t="shared" si="259"/>
        <v>83.333333333333329</v>
      </c>
      <c r="H1688" s="17">
        <v>-21</v>
      </c>
      <c r="I1688" s="17">
        <v>-2</v>
      </c>
      <c r="J1688" s="13">
        <f t="shared" si="260"/>
        <v>95.238095238095241</v>
      </c>
      <c r="K1688" s="44">
        <f t="shared" si="261"/>
        <v>1142</v>
      </c>
      <c r="L1688" s="44">
        <f t="shared" si="262"/>
        <v>104</v>
      </c>
      <c r="M1688" s="13">
        <f t="shared" si="263"/>
        <v>91.068301225919441</v>
      </c>
      <c r="AB1688" s="78"/>
      <c r="AC1688" s="78"/>
      <c r="AD1688" s="78"/>
      <c r="AE1688" s="78"/>
    </row>
    <row r="1689" spans="1:31">
      <c r="A1689" s="85">
        <v>8</v>
      </c>
      <c r="B1689" s="16" t="s">
        <v>48</v>
      </c>
      <c r="C1689" s="16" t="s">
        <v>50</v>
      </c>
      <c r="D1689" s="29">
        <v>40360</v>
      </c>
      <c r="E1689" s="44">
        <v>0</v>
      </c>
      <c r="F1689" s="44">
        <v>0</v>
      </c>
      <c r="G1689" s="13">
        <f t="shared" si="259"/>
        <v>0</v>
      </c>
      <c r="H1689" s="17">
        <v>-29</v>
      </c>
      <c r="I1689" s="17">
        <v>-3</v>
      </c>
      <c r="J1689" s="13">
        <f t="shared" si="260"/>
        <v>103.44827586206897</v>
      </c>
      <c r="K1689" s="44">
        <f t="shared" si="261"/>
        <v>1094</v>
      </c>
      <c r="L1689" s="44">
        <f t="shared" si="262"/>
        <v>100</v>
      </c>
      <c r="M1689" s="13">
        <f t="shared" si="263"/>
        <v>91.407678244972573</v>
      </c>
      <c r="AB1689" s="78"/>
      <c r="AC1689" s="78"/>
      <c r="AD1689" s="78"/>
      <c r="AE1689" s="78"/>
    </row>
    <row r="1690" spans="1:31">
      <c r="A1690" s="85">
        <v>9</v>
      </c>
      <c r="B1690" s="16" t="s">
        <v>48</v>
      </c>
      <c r="C1690" s="16" t="s">
        <v>50</v>
      </c>
      <c r="D1690" s="29">
        <v>40391</v>
      </c>
      <c r="E1690" s="44">
        <v>0</v>
      </c>
      <c r="F1690" s="44">
        <v>0</v>
      </c>
      <c r="G1690" s="13">
        <f t="shared" si="259"/>
        <v>0</v>
      </c>
      <c r="H1690" s="17">
        <v>-5</v>
      </c>
      <c r="I1690" s="17">
        <v>0</v>
      </c>
      <c r="J1690" s="13">
        <f t="shared" si="260"/>
        <v>0</v>
      </c>
      <c r="K1690" s="44">
        <f t="shared" si="261"/>
        <v>1062</v>
      </c>
      <c r="L1690" s="44">
        <f t="shared" si="262"/>
        <v>97</v>
      </c>
      <c r="M1690" s="13">
        <f t="shared" si="263"/>
        <v>91.337099811676083</v>
      </c>
      <c r="AB1690" s="78"/>
      <c r="AC1690" s="78"/>
      <c r="AD1690" s="78"/>
      <c r="AE1690" s="78"/>
    </row>
    <row r="1691" spans="1:31">
      <c r="A1691" s="85">
        <v>10</v>
      </c>
      <c r="B1691" s="16" t="s">
        <v>48</v>
      </c>
      <c r="C1691" s="16" t="s">
        <v>50</v>
      </c>
      <c r="D1691" s="29">
        <v>40422</v>
      </c>
      <c r="E1691" s="44">
        <v>2</v>
      </c>
      <c r="F1691" s="44">
        <v>0</v>
      </c>
      <c r="G1691" s="13">
        <f t="shared" si="259"/>
        <v>0</v>
      </c>
      <c r="H1691" s="17">
        <v>-55</v>
      </c>
      <c r="I1691" s="17">
        <v>-5</v>
      </c>
      <c r="J1691" s="13">
        <f t="shared" si="260"/>
        <v>90.909090909090907</v>
      </c>
      <c r="K1691" s="44">
        <f t="shared" si="261"/>
        <v>1087</v>
      </c>
      <c r="L1691" s="44">
        <f t="shared" si="262"/>
        <v>100</v>
      </c>
      <c r="M1691" s="13">
        <f t="shared" si="263"/>
        <v>91.996320147194112</v>
      </c>
      <c r="AB1691" s="78"/>
      <c r="AC1691" s="78"/>
      <c r="AD1691" s="78"/>
      <c r="AE1691" s="78"/>
    </row>
    <row r="1692" spans="1:31">
      <c r="A1692" s="85">
        <v>11</v>
      </c>
      <c r="B1692" s="16" t="s">
        <v>48</v>
      </c>
      <c r="C1692" s="16" t="s">
        <v>50</v>
      </c>
      <c r="D1692" s="29">
        <v>40452</v>
      </c>
      <c r="E1692" s="44">
        <v>0</v>
      </c>
      <c r="F1692" s="44">
        <v>0</v>
      </c>
      <c r="G1692" s="13">
        <f t="shared" si="259"/>
        <v>0</v>
      </c>
      <c r="H1692" s="17">
        <v>-88</v>
      </c>
      <c r="I1692" s="17">
        <v>-8</v>
      </c>
      <c r="J1692" s="13">
        <f t="shared" si="260"/>
        <v>90.909090909090907</v>
      </c>
      <c r="K1692" s="44">
        <f t="shared" si="261"/>
        <v>1132</v>
      </c>
      <c r="L1692" s="44">
        <f t="shared" si="262"/>
        <v>106</v>
      </c>
      <c r="M1692" s="13">
        <f t="shared" si="263"/>
        <v>93.639575971731446</v>
      </c>
      <c r="AB1692" s="78"/>
      <c r="AC1692" s="78"/>
      <c r="AD1692" s="78"/>
      <c r="AE1692" s="78"/>
    </row>
    <row r="1693" spans="1:31">
      <c r="A1693" s="85">
        <v>12</v>
      </c>
      <c r="B1693" s="16" t="s">
        <v>48</v>
      </c>
      <c r="C1693" s="16" t="s">
        <v>50</v>
      </c>
      <c r="D1693" s="29">
        <v>40483</v>
      </c>
      <c r="E1693" s="44">
        <v>0</v>
      </c>
      <c r="F1693" s="44">
        <v>0</v>
      </c>
      <c r="G1693" s="13">
        <f t="shared" si="259"/>
        <v>0</v>
      </c>
      <c r="H1693" s="17">
        <v>-48</v>
      </c>
      <c r="I1693" s="17">
        <v>-5</v>
      </c>
      <c r="J1693" s="13">
        <f t="shared" si="260"/>
        <v>104.16666666666667</v>
      </c>
      <c r="K1693" s="44">
        <f t="shared" si="261"/>
        <v>1218</v>
      </c>
      <c r="L1693" s="44">
        <f t="shared" si="262"/>
        <v>115</v>
      </c>
      <c r="M1693" s="13">
        <f t="shared" si="263"/>
        <v>94.41707717569787</v>
      </c>
      <c r="AB1693" s="78"/>
      <c r="AC1693" s="78"/>
      <c r="AD1693" s="78"/>
      <c r="AE1693" s="78"/>
    </row>
    <row r="1694" spans="1:31">
      <c r="A1694" s="85">
        <v>13</v>
      </c>
      <c r="B1694" s="16" t="s">
        <v>48</v>
      </c>
      <c r="C1694" s="16" t="s">
        <v>50</v>
      </c>
      <c r="D1694" s="29">
        <v>40513</v>
      </c>
      <c r="E1694" s="44">
        <v>-4</v>
      </c>
      <c r="F1694" s="44">
        <v>0</v>
      </c>
      <c r="G1694" s="13">
        <f t="shared" si="259"/>
        <v>0</v>
      </c>
      <c r="H1694" s="17">
        <v>492</v>
      </c>
      <c r="I1694" s="17">
        <v>49</v>
      </c>
      <c r="J1694" s="13">
        <f t="shared" si="260"/>
        <v>99.59349593495935</v>
      </c>
      <c r="K1694" s="44">
        <f t="shared" si="261"/>
        <v>1248</v>
      </c>
      <c r="L1694" s="44">
        <f t="shared" si="262"/>
        <v>121</v>
      </c>
      <c r="M1694" s="13">
        <f t="shared" si="263"/>
        <v>96.955128205128204</v>
      </c>
      <c r="AB1694" s="78"/>
      <c r="AC1694" s="78"/>
      <c r="AD1694" s="78"/>
      <c r="AE1694" s="78"/>
    </row>
    <row r="1695" spans="1:31">
      <c r="A1695" s="85"/>
      <c r="B1695" s="16"/>
      <c r="C1695" s="16"/>
      <c r="D1695" s="29"/>
      <c r="E1695" s="44"/>
      <c r="F1695" s="44"/>
      <c r="G1695" s="13"/>
      <c r="H1695" s="17"/>
      <c r="I1695" s="17"/>
      <c r="J1695" s="13"/>
      <c r="K1695" s="44"/>
      <c r="L1695" s="44"/>
      <c r="M1695" s="13"/>
    </row>
    <row r="1696" spans="1:31">
      <c r="A1696" s="85">
        <v>14</v>
      </c>
      <c r="B1696" s="16" t="s">
        <v>44</v>
      </c>
      <c r="C1696" s="16"/>
      <c r="D1696" s="29"/>
      <c r="E1696" s="44"/>
      <c r="F1696" s="44"/>
      <c r="G1696" s="13"/>
      <c r="H1696" s="17"/>
      <c r="I1696" s="17"/>
      <c r="J1696" s="13"/>
      <c r="K1696" s="44">
        <f>ROUND(SUM(K1682:K1694),0)</f>
        <v>15224</v>
      </c>
      <c r="L1696" s="44">
        <f>ROUND(SUM(L1682:L1694),0)</f>
        <v>1387</v>
      </c>
      <c r="M1696" s="13"/>
    </row>
    <row r="1698" spans="1:13">
      <c r="A1698" s="85">
        <v>15</v>
      </c>
      <c r="B1698" s="16" t="s">
        <v>48</v>
      </c>
      <c r="C1698" s="16" t="s">
        <v>50</v>
      </c>
      <c r="D1698" s="29" t="s">
        <v>36</v>
      </c>
      <c r="K1698" s="49">
        <f>ROUND(AVERAGE(K1682:K1694),0)</f>
        <v>1171</v>
      </c>
      <c r="L1698" s="49">
        <f>ROUND(AVERAGE(L1682:L1694),0)</f>
        <v>107</v>
      </c>
      <c r="M1698" s="13">
        <f>ROUND(IF(K1698=0,0,L1698*1000/K1698),2)</f>
        <v>91.37</v>
      </c>
    </row>
    <row r="1711" spans="1:13">
      <c r="A1711" s="80" t="s">
        <v>32</v>
      </c>
      <c r="B1711" s="9"/>
      <c r="C1711" s="10"/>
      <c r="D1711" s="11"/>
      <c r="E1711" s="40"/>
      <c r="F1711" s="40"/>
      <c r="G1711" s="9"/>
      <c r="H1711" s="9"/>
      <c r="I1711" s="9"/>
      <c r="J1711" s="9"/>
      <c r="K1711" s="40"/>
      <c r="L1711" s="40"/>
      <c r="M1711" s="12" t="s">
        <v>33</v>
      </c>
    </row>
    <row r="1714" spans="11:17">
      <c r="N1714" s="33"/>
    </row>
    <row r="1715" spans="11:17">
      <c r="K1715" s="32"/>
      <c r="L1715" s="32"/>
      <c r="N1715" s="32"/>
      <c r="O1715" s="32"/>
      <c r="P1715" s="32"/>
      <c r="Q1715" s="32"/>
    </row>
    <row r="1716" spans="11:17">
      <c r="K1716" s="32"/>
      <c r="L1716" s="32"/>
      <c r="N1716" s="32"/>
      <c r="O1716" s="32"/>
      <c r="P1716" s="32"/>
      <c r="Q1716" s="32"/>
    </row>
    <row r="1717" spans="11:17">
      <c r="K1717" s="32"/>
      <c r="L1717" s="32"/>
      <c r="N1717" s="32"/>
      <c r="O1717" s="32"/>
      <c r="P1717" s="32"/>
      <c r="Q1717" s="32"/>
    </row>
    <row r="1718" spans="11:17">
      <c r="K1718" s="32"/>
      <c r="L1718" s="32"/>
      <c r="N1718" s="32"/>
      <c r="O1718" s="32"/>
      <c r="P1718" s="32"/>
      <c r="Q1718" s="32"/>
    </row>
    <row r="1719" spans="11:17">
      <c r="K1719" s="32"/>
      <c r="L1719" s="32"/>
      <c r="N1719" s="32"/>
      <c r="O1719" s="32"/>
      <c r="P1719" s="32"/>
      <c r="Q1719" s="32"/>
    </row>
    <row r="1720" spans="11:17">
      <c r="K1720" s="32"/>
      <c r="L1720" s="32"/>
      <c r="N1720" s="32"/>
      <c r="O1720" s="32"/>
      <c r="P1720" s="32"/>
      <c r="Q1720" s="32"/>
    </row>
    <row r="1721" spans="11:17">
      <c r="K1721" s="32"/>
      <c r="L1721" s="32"/>
      <c r="N1721" s="32"/>
      <c r="O1721" s="32"/>
      <c r="P1721" s="32"/>
      <c r="Q1721" s="32"/>
    </row>
    <row r="1722" spans="11:17">
      <c r="K1722" s="32"/>
      <c r="L1722" s="32"/>
      <c r="N1722" s="32"/>
      <c r="O1722" s="32"/>
      <c r="P1722" s="32"/>
      <c r="Q1722" s="32"/>
    </row>
    <row r="1723" spans="11:17">
      <c r="K1723" s="32"/>
      <c r="L1723" s="32"/>
      <c r="N1723" s="32"/>
      <c r="O1723" s="32"/>
      <c r="P1723" s="32"/>
      <c r="Q1723" s="32"/>
    </row>
    <row r="1724" spans="11:17">
      <c r="K1724" s="32"/>
      <c r="L1724" s="32"/>
      <c r="N1724" s="32"/>
      <c r="O1724" s="32"/>
      <c r="P1724" s="32"/>
      <c r="Q1724" s="32"/>
    </row>
    <row r="1725" spans="11:17">
      <c r="K1725" s="32"/>
      <c r="L1725" s="32"/>
      <c r="N1725" s="32"/>
      <c r="O1725" s="32"/>
      <c r="P1725" s="32"/>
      <c r="Q1725" s="32"/>
    </row>
    <row r="1726" spans="11:17">
      <c r="K1726" s="32"/>
      <c r="L1726" s="32"/>
      <c r="N1726" s="32"/>
      <c r="O1726" s="32"/>
      <c r="P1726" s="32"/>
      <c r="Q1726" s="32"/>
    </row>
    <row r="1727" spans="11:17">
      <c r="K1727" s="32"/>
      <c r="L1727" s="32"/>
      <c r="N1727" s="32"/>
      <c r="O1727" s="32"/>
      <c r="P1727" s="32"/>
      <c r="Q1727" s="32"/>
    </row>
    <row r="1728" spans="11:17">
      <c r="K1728" s="32"/>
      <c r="L1728" s="32"/>
      <c r="N1728" s="32"/>
      <c r="O1728" s="32"/>
      <c r="P1728" s="32"/>
      <c r="Q1728" s="32"/>
    </row>
    <row r="1729" spans="11:17">
      <c r="K1729" s="32"/>
      <c r="L1729" s="32"/>
      <c r="N1729" s="32"/>
      <c r="O1729" s="32"/>
      <c r="P1729" s="32"/>
      <c r="Q1729" s="32"/>
    </row>
    <row r="1730" spans="11:17">
      <c r="K1730" s="32"/>
      <c r="L1730" s="32"/>
      <c r="N1730" s="32"/>
      <c r="O1730" s="32"/>
      <c r="P1730" s="32"/>
      <c r="Q1730" s="32"/>
    </row>
    <row r="1731" spans="11:17">
      <c r="K1731" s="32"/>
      <c r="L1731" s="32"/>
      <c r="N1731" s="32"/>
      <c r="O1731" s="32"/>
      <c r="P1731" s="32"/>
      <c r="Q1731" s="32"/>
    </row>
    <row r="1732" spans="11:17">
      <c r="K1732" s="32"/>
      <c r="L1732" s="32"/>
      <c r="N1732" s="32"/>
      <c r="O1732" s="32"/>
      <c r="P1732" s="32"/>
      <c r="Q1732" s="32"/>
    </row>
    <row r="1733" spans="11:17">
      <c r="K1733" s="32"/>
      <c r="L1733" s="32"/>
      <c r="N1733" s="32"/>
      <c r="O1733" s="32"/>
      <c r="P1733" s="32"/>
      <c r="Q1733" s="32"/>
    </row>
    <row r="1734" spans="11:17">
      <c r="K1734" s="32"/>
      <c r="L1734" s="32"/>
      <c r="N1734" s="32"/>
      <c r="O1734" s="32"/>
      <c r="P1734" s="32"/>
      <c r="Q1734" s="32"/>
    </row>
    <row r="1735" spans="11:17">
      <c r="K1735" s="32"/>
      <c r="L1735" s="32"/>
      <c r="N1735" s="32"/>
      <c r="O1735" s="32"/>
      <c r="P1735" s="32"/>
      <c r="Q1735" s="32"/>
    </row>
    <row r="1736" spans="11:17">
      <c r="K1736" s="32"/>
      <c r="L1736" s="32"/>
      <c r="N1736" s="32"/>
      <c r="O1736" s="32"/>
      <c r="P1736" s="32"/>
      <c r="Q1736" s="32"/>
    </row>
    <row r="1737" spans="11:17">
      <c r="K1737" s="32"/>
      <c r="L1737" s="32"/>
      <c r="N1737" s="32"/>
      <c r="O1737" s="32"/>
      <c r="P1737" s="32"/>
      <c r="Q1737" s="32"/>
    </row>
    <row r="1738" spans="11:17">
      <c r="K1738" s="32"/>
      <c r="L1738" s="32"/>
      <c r="N1738" s="32"/>
      <c r="O1738" s="32"/>
      <c r="P1738" s="32"/>
      <c r="Q1738" s="32"/>
    </row>
    <row r="1739" spans="11:17">
      <c r="K1739" s="32"/>
      <c r="L1739" s="32"/>
      <c r="N1739" s="32"/>
      <c r="O1739" s="32"/>
      <c r="P1739" s="32"/>
      <c r="Q1739" s="32"/>
    </row>
    <row r="1740" spans="11:17">
      <c r="K1740" s="32"/>
      <c r="L1740" s="32"/>
      <c r="N1740" s="32"/>
      <c r="O1740" s="32"/>
      <c r="P1740" s="32"/>
      <c r="Q1740" s="32"/>
    </row>
    <row r="1741" spans="11:17">
      <c r="K1741" s="32"/>
      <c r="L1741" s="32"/>
      <c r="N1741" s="32"/>
      <c r="O1741" s="32"/>
      <c r="P1741" s="32"/>
      <c r="Q1741" s="32"/>
    </row>
    <row r="1742" spans="11:17">
      <c r="K1742" s="32"/>
      <c r="L1742" s="32"/>
      <c r="N1742" s="32"/>
      <c r="O1742" s="32"/>
      <c r="P1742" s="32"/>
      <c r="Q1742" s="32"/>
    </row>
    <row r="1743" spans="11:17">
      <c r="K1743" s="32"/>
      <c r="L1743" s="32"/>
      <c r="N1743" s="32"/>
      <c r="O1743" s="32"/>
      <c r="P1743" s="32"/>
      <c r="Q1743" s="32"/>
    </row>
    <row r="1744" spans="11:17">
      <c r="K1744" s="32"/>
      <c r="L1744" s="32"/>
      <c r="N1744" s="32"/>
      <c r="O1744" s="32"/>
      <c r="P1744" s="32"/>
      <c r="Q1744" s="32"/>
    </row>
    <row r="1745" spans="9:17">
      <c r="K1745" s="32"/>
      <c r="L1745" s="32"/>
      <c r="N1745" s="32"/>
      <c r="O1745" s="32"/>
      <c r="P1745" s="32"/>
      <c r="Q1745" s="32"/>
    </row>
    <row r="1746" spans="9:17">
      <c r="K1746" s="32"/>
      <c r="L1746" s="32"/>
      <c r="N1746" s="32"/>
      <c r="O1746" s="32"/>
      <c r="P1746" s="32"/>
      <c r="Q1746" s="32"/>
    </row>
    <row r="1747" spans="9:17">
      <c r="K1747" s="32"/>
      <c r="L1747" s="32"/>
      <c r="N1747" s="32"/>
      <c r="O1747" s="32"/>
      <c r="P1747" s="32"/>
      <c r="Q1747" s="32"/>
    </row>
    <row r="1748" spans="9:17">
      <c r="K1748" s="32"/>
      <c r="L1748" s="32"/>
      <c r="N1748" s="32"/>
      <c r="O1748" s="32"/>
      <c r="P1748" s="32"/>
      <c r="Q1748" s="32"/>
    </row>
    <row r="1749" spans="9:17">
      <c r="K1749" s="32"/>
      <c r="L1749" s="32"/>
      <c r="N1749" s="32"/>
      <c r="O1749" s="32"/>
      <c r="P1749" s="32"/>
      <c r="Q1749" s="32"/>
    </row>
    <row r="1750" spans="9:17">
      <c r="K1750" s="32"/>
      <c r="L1750" s="32"/>
      <c r="N1750" s="32"/>
      <c r="O1750" s="32"/>
      <c r="P1750" s="32"/>
      <c r="Q1750" s="32"/>
    </row>
    <row r="1751" spans="9:17">
      <c r="K1751" s="32"/>
      <c r="L1751" s="32"/>
      <c r="N1751" s="32"/>
      <c r="O1751" s="32"/>
      <c r="P1751" s="32"/>
      <c r="Q1751" s="32"/>
    </row>
    <row r="1752" spans="9:17">
      <c r="K1752" s="32"/>
      <c r="L1752" s="32"/>
      <c r="N1752" s="32"/>
      <c r="O1752" s="32"/>
      <c r="P1752" s="32"/>
      <c r="Q1752" s="32"/>
    </row>
    <row r="1753" spans="9:17">
      <c r="K1753" s="32"/>
      <c r="L1753" s="32"/>
      <c r="N1753" s="32"/>
      <c r="O1753" s="32"/>
      <c r="P1753" s="32"/>
      <c r="Q1753" s="32"/>
    </row>
    <row r="1754" spans="9:17">
      <c r="K1754" s="32"/>
      <c r="L1754" s="32"/>
      <c r="N1754" s="32"/>
      <c r="O1754" s="32"/>
      <c r="P1754" s="32"/>
      <c r="Q1754" s="32"/>
    </row>
    <row r="1755" spans="9:17">
      <c r="K1755" s="32"/>
      <c r="L1755" s="32"/>
      <c r="N1755" s="32"/>
      <c r="O1755" s="32"/>
      <c r="P1755" s="32"/>
      <c r="Q1755" s="32"/>
    </row>
    <row r="1756" spans="9:17">
      <c r="K1756" s="32"/>
      <c r="L1756" s="32"/>
      <c r="N1756" s="32"/>
      <c r="O1756" s="32"/>
      <c r="P1756" s="32"/>
      <c r="Q1756" s="32"/>
    </row>
    <row r="1757" spans="9:17">
      <c r="K1757" s="32"/>
      <c r="L1757" s="32"/>
      <c r="N1757" s="32"/>
      <c r="O1757" s="32"/>
      <c r="P1757" s="32"/>
      <c r="Q1757" s="32"/>
    </row>
    <row r="1758" spans="9:17">
      <c r="I1758" s="29"/>
      <c r="M1758" s="83"/>
      <c r="N1758" s="34"/>
    </row>
    <row r="1759" spans="9:17">
      <c r="I1759" s="29"/>
      <c r="M1759" s="83"/>
      <c r="N1759" s="34"/>
    </row>
    <row r="1760" spans="9:17">
      <c r="I1760" s="29"/>
      <c r="M1760" s="83"/>
      <c r="N1760" s="34"/>
    </row>
    <row r="1761" spans="9:14">
      <c r="I1761" s="29"/>
      <c r="M1761" s="83"/>
      <c r="N1761" s="34"/>
    </row>
  </sheetData>
  <mergeCells count="168">
    <mergeCell ref="F1209:I1213"/>
    <mergeCell ref="E1217:G1217"/>
    <mergeCell ref="H1217:J1217"/>
    <mergeCell ref="K1217:M1217"/>
    <mergeCell ref="F1251:I1255"/>
    <mergeCell ref="E1259:G1259"/>
    <mergeCell ref="H1259:J1259"/>
    <mergeCell ref="K1259:M1259"/>
    <mergeCell ref="E685:G685"/>
    <mergeCell ref="H685:J685"/>
    <mergeCell ref="K685:M685"/>
    <mergeCell ref="F1125:I1129"/>
    <mergeCell ref="E1133:G1133"/>
    <mergeCell ref="H1133:J1133"/>
    <mergeCell ref="K1133:M1133"/>
    <mergeCell ref="F1167:I1171"/>
    <mergeCell ref="E1175:G1175"/>
    <mergeCell ref="H1175:J1175"/>
    <mergeCell ref="K1175:M1175"/>
    <mergeCell ref="E805:G805"/>
    <mergeCell ref="H805:J805"/>
    <mergeCell ref="K805:M805"/>
    <mergeCell ref="F837:I841"/>
    <mergeCell ref="E1007:G1007"/>
    <mergeCell ref="F597:I601"/>
    <mergeCell ref="E605:G605"/>
    <mergeCell ref="H605:J605"/>
    <mergeCell ref="K605:M605"/>
    <mergeCell ref="F637:I641"/>
    <mergeCell ref="E645:G645"/>
    <mergeCell ref="H645:J645"/>
    <mergeCell ref="K645:M645"/>
    <mergeCell ref="F677:I681"/>
    <mergeCell ref="E87:G87"/>
    <mergeCell ref="H87:J87"/>
    <mergeCell ref="K87:M87"/>
    <mergeCell ref="F117:I121"/>
    <mergeCell ref="E125:G125"/>
    <mergeCell ref="H125:J125"/>
    <mergeCell ref="K125:M125"/>
    <mergeCell ref="F557:I561"/>
    <mergeCell ref="E565:G565"/>
    <mergeCell ref="H565:J565"/>
    <mergeCell ref="K565:M565"/>
    <mergeCell ref="E445:G445"/>
    <mergeCell ref="H445:J445"/>
    <mergeCell ref="K445:M445"/>
    <mergeCell ref="F317:I321"/>
    <mergeCell ref="E325:G325"/>
    <mergeCell ref="H325:J325"/>
    <mergeCell ref="K325:M325"/>
    <mergeCell ref="F357:I361"/>
    <mergeCell ref="E365:G365"/>
    <mergeCell ref="H365:J365"/>
    <mergeCell ref="K365:M365"/>
    <mergeCell ref="F397:I401"/>
    <mergeCell ref="E405:G405"/>
    <mergeCell ref="F2:I6"/>
    <mergeCell ref="E10:G10"/>
    <mergeCell ref="H10:J10"/>
    <mergeCell ref="K10:M10"/>
    <mergeCell ref="F40:I44"/>
    <mergeCell ref="E48:G48"/>
    <mergeCell ref="H48:J48"/>
    <mergeCell ref="K48:M48"/>
    <mergeCell ref="F79:I83"/>
    <mergeCell ref="E1385:G1385"/>
    <mergeCell ref="H1385:J1385"/>
    <mergeCell ref="K1385:M1385"/>
    <mergeCell ref="F1419:I1423"/>
    <mergeCell ref="E1595:G1595"/>
    <mergeCell ref="H1595:J1595"/>
    <mergeCell ref="K1595:M1595"/>
    <mergeCell ref="F1461:I1465"/>
    <mergeCell ref="E1469:G1469"/>
    <mergeCell ref="H1469:J1469"/>
    <mergeCell ref="K1469:M1469"/>
    <mergeCell ref="F1503:I1507"/>
    <mergeCell ref="E1511:G1511"/>
    <mergeCell ref="H1511:J1511"/>
    <mergeCell ref="K1511:M1511"/>
    <mergeCell ref="F1545:I1549"/>
    <mergeCell ref="E1553:G1553"/>
    <mergeCell ref="H1553:J1553"/>
    <mergeCell ref="K1553:M1553"/>
    <mergeCell ref="F1587:I1591"/>
    <mergeCell ref="H1007:J1007"/>
    <mergeCell ref="K1007:M1007"/>
    <mergeCell ref="F877:I881"/>
    <mergeCell ref="E885:G885"/>
    <mergeCell ref="H885:J885"/>
    <mergeCell ref="K885:M885"/>
    <mergeCell ref="F917:I921"/>
    <mergeCell ref="E925:G925"/>
    <mergeCell ref="H925:J925"/>
    <mergeCell ref="K925:M925"/>
    <mergeCell ref="F957:I961"/>
    <mergeCell ref="E965:G965"/>
    <mergeCell ref="H965:J965"/>
    <mergeCell ref="K965:M965"/>
    <mergeCell ref="F999:I1003"/>
    <mergeCell ref="H405:J405"/>
    <mergeCell ref="K405:M405"/>
    <mergeCell ref="F437:I441"/>
    <mergeCell ref="E285:G285"/>
    <mergeCell ref="H285:J285"/>
    <mergeCell ref="K285:M285"/>
    <mergeCell ref="F157:I161"/>
    <mergeCell ref="E165:G165"/>
    <mergeCell ref="H165:J165"/>
    <mergeCell ref="K165:M165"/>
    <mergeCell ref="F197:I201"/>
    <mergeCell ref="E205:G205"/>
    <mergeCell ref="H205:J205"/>
    <mergeCell ref="K205:M205"/>
    <mergeCell ref="F237:I241"/>
    <mergeCell ref="E245:G245"/>
    <mergeCell ref="H245:J245"/>
    <mergeCell ref="K245:M245"/>
    <mergeCell ref="F277:I281"/>
    <mergeCell ref="E525:G525"/>
    <mergeCell ref="H525:J525"/>
    <mergeCell ref="K525:M525"/>
    <mergeCell ref="F1041:I1045"/>
    <mergeCell ref="E1049:G1049"/>
    <mergeCell ref="H1049:J1049"/>
    <mergeCell ref="K1049:M1049"/>
    <mergeCell ref="F477:I481"/>
    <mergeCell ref="E485:G485"/>
    <mergeCell ref="H485:J485"/>
    <mergeCell ref="K485:M485"/>
    <mergeCell ref="F517:I521"/>
    <mergeCell ref="E845:G845"/>
    <mergeCell ref="H845:J845"/>
    <mergeCell ref="K845:M845"/>
    <mergeCell ref="F717:I721"/>
    <mergeCell ref="E725:G725"/>
    <mergeCell ref="H725:J725"/>
    <mergeCell ref="K725:M725"/>
    <mergeCell ref="F757:I761"/>
    <mergeCell ref="E765:G765"/>
    <mergeCell ref="H765:J765"/>
    <mergeCell ref="K765:M765"/>
    <mergeCell ref="F797:I801"/>
    <mergeCell ref="E1637:G1637"/>
    <mergeCell ref="H1637:J1637"/>
    <mergeCell ref="K1637:M1637"/>
    <mergeCell ref="F1671:I1675"/>
    <mergeCell ref="E1679:G1679"/>
    <mergeCell ref="H1679:J1679"/>
    <mergeCell ref="K1679:M1679"/>
    <mergeCell ref="F1083:I1087"/>
    <mergeCell ref="E1091:G1091"/>
    <mergeCell ref="H1091:J1091"/>
    <mergeCell ref="K1091:M1091"/>
    <mergeCell ref="F1629:I1633"/>
    <mergeCell ref="E1427:G1427"/>
    <mergeCell ref="H1427:J1427"/>
    <mergeCell ref="K1427:M1427"/>
    <mergeCell ref="F1293:I1297"/>
    <mergeCell ref="E1301:G1301"/>
    <mergeCell ref="H1301:J1301"/>
    <mergeCell ref="K1301:M1301"/>
    <mergeCell ref="F1335:I1339"/>
    <mergeCell ref="E1343:G1343"/>
    <mergeCell ref="H1343:J1343"/>
    <mergeCell ref="K1343:M1343"/>
    <mergeCell ref="F1377:I1381"/>
  </mergeCells>
  <pageMargins left="0.75" right="0.5" top="1" bottom="0.5" header="0.3" footer="0.3"/>
  <pageSetup fitToHeight="48" orientation="landscape" r:id="rId1"/>
</worksheet>
</file>

<file path=xl/worksheets/sheet3.xml><?xml version="1.0" encoding="utf-8"?>
<worksheet xmlns="http://schemas.openxmlformats.org/spreadsheetml/2006/main" xmlns:r="http://schemas.openxmlformats.org/officeDocument/2006/relationships">
  <dimension ref="A1:X911"/>
  <sheetViews>
    <sheetView zoomScaleNormal="100" workbookViewId="0">
      <selection activeCell="N1" sqref="N1"/>
    </sheetView>
  </sheetViews>
  <sheetFormatPr defaultRowHeight="15"/>
  <cols>
    <col min="1" max="1" width="5.7109375" style="83" customWidth="1"/>
    <col min="2" max="2" width="7.5703125" style="32" customWidth="1"/>
    <col min="3" max="3" width="9.28515625" style="32" customWidth="1"/>
    <col min="4" max="4" width="8.5703125" style="32" customWidth="1"/>
    <col min="5" max="6" width="10.140625" style="48" customWidth="1"/>
    <col min="7" max="7" width="10.140625" style="32" customWidth="1"/>
    <col min="8" max="8" width="10.140625" style="48" customWidth="1"/>
    <col min="9" max="9" width="10.28515625" style="48" customWidth="1"/>
    <col min="10" max="10" width="10.140625" style="32" customWidth="1"/>
    <col min="11" max="12" width="10.140625" style="48" customWidth="1"/>
    <col min="13" max="13" width="10.5703125" style="32" customWidth="1"/>
    <col min="14" max="16384" width="9.140625" style="25"/>
  </cols>
  <sheetData>
    <row r="1" spans="1:23" ht="12.75" customHeight="1">
      <c r="A1" s="79" t="s">
        <v>0</v>
      </c>
      <c r="B1" s="14"/>
      <c r="C1" s="15"/>
      <c r="D1" s="7"/>
      <c r="E1" s="39"/>
      <c r="F1" s="39" t="s">
        <v>1</v>
      </c>
      <c r="G1" s="14"/>
      <c r="H1" s="39"/>
      <c r="I1" s="39"/>
      <c r="J1" s="14"/>
      <c r="K1" s="39"/>
      <c r="L1" s="39" t="s">
        <v>83</v>
      </c>
      <c r="M1" s="14"/>
      <c r="O1" s="30"/>
      <c r="P1" s="30"/>
      <c r="Q1" s="30"/>
      <c r="R1" s="30"/>
      <c r="S1" s="30"/>
      <c r="T1" s="30"/>
      <c r="U1" s="30"/>
      <c r="V1" s="30"/>
      <c r="W1" s="30"/>
    </row>
    <row r="2" spans="1:23" ht="15" customHeight="1">
      <c r="A2" s="80" t="s">
        <v>2</v>
      </c>
      <c r="B2" s="9"/>
      <c r="C2" s="9"/>
      <c r="D2" s="9"/>
      <c r="E2" s="40"/>
      <c r="F2" s="87" t="s">
        <v>3</v>
      </c>
      <c r="G2" s="87"/>
      <c r="H2" s="87"/>
      <c r="I2" s="87"/>
      <c r="J2" s="9" t="s">
        <v>4</v>
      </c>
      <c r="K2" s="40"/>
      <c r="L2" s="40"/>
      <c r="M2" s="9"/>
      <c r="N2" s="30"/>
      <c r="O2" s="30"/>
      <c r="P2" s="30"/>
      <c r="Q2" s="30"/>
      <c r="R2" s="30"/>
      <c r="S2" s="30"/>
      <c r="T2" s="30"/>
      <c r="U2" s="30"/>
      <c r="V2" s="30"/>
      <c r="W2" s="30"/>
    </row>
    <row r="3" spans="1:23" ht="15" customHeight="1">
      <c r="A3" s="81"/>
      <c r="B3" s="1"/>
      <c r="C3" s="1"/>
      <c r="D3" s="1"/>
      <c r="E3" s="41"/>
      <c r="F3" s="88"/>
      <c r="G3" s="88"/>
      <c r="H3" s="88"/>
      <c r="I3" s="88"/>
      <c r="J3" s="14"/>
      <c r="K3" s="41" t="s">
        <v>5</v>
      </c>
      <c r="L3" s="41"/>
      <c r="M3" s="1"/>
      <c r="N3" s="30"/>
      <c r="O3" s="30"/>
      <c r="P3" s="30"/>
      <c r="Q3" s="30"/>
      <c r="R3" s="30"/>
      <c r="S3" s="30"/>
      <c r="T3" s="30"/>
      <c r="U3" s="30"/>
      <c r="V3" s="30"/>
      <c r="W3" s="30"/>
    </row>
    <row r="4" spans="1:23" ht="15" customHeight="1">
      <c r="A4" s="81" t="s">
        <v>54</v>
      </c>
      <c r="B4" s="1"/>
      <c r="C4" s="77"/>
      <c r="D4" s="2"/>
      <c r="E4" s="41"/>
      <c r="F4" s="88"/>
      <c r="G4" s="88"/>
      <c r="H4" s="88"/>
      <c r="I4" s="88"/>
      <c r="J4" s="14"/>
      <c r="K4" s="41" t="s">
        <v>6</v>
      </c>
      <c r="L4" s="41"/>
      <c r="M4" s="1"/>
      <c r="N4" s="30"/>
      <c r="O4" s="30"/>
      <c r="P4" s="30"/>
      <c r="Q4" s="30"/>
      <c r="R4" s="30"/>
      <c r="S4" s="30"/>
      <c r="T4" s="30"/>
      <c r="U4" s="30"/>
      <c r="V4" s="30"/>
      <c r="W4" s="30"/>
    </row>
    <row r="5" spans="1:23" ht="15" customHeight="1">
      <c r="A5" s="81"/>
      <c r="B5" s="1"/>
      <c r="C5" s="77"/>
      <c r="D5" s="2"/>
      <c r="E5" s="41"/>
      <c r="F5" s="88"/>
      <c r="G5" s="88"/>
      <c r="H5" s="88"/>
      <c r="I5" s="88"/>
      <c r="J5" s="15" t="s">
        <v>40</v>
      </c>
      <c r="K5" s="41" t="s">
        <v>55</v>
      </c>
      <c r="L5" s="41"/>
      <c r="M5" s="1"/>
      <c r="N5" s="30"/>
      <c r="O5" s="30"/>
      <c r="P5" s="30"/>
      <c r="Q5" s="30"/>
      <c r="R5" s="30"/>
      <c r="S5" s="30"/>
      <c r="T5" s="30"/>
      <c r="U5" s="30"/>
      <c r="V5" s="30"/>
      <c r="W5" s="30"/>
    </row>
    <row r="6" spans="1:23" ht="15" customHeight="1">
      <c r="A6" s="79" t="s">
        <v>53</v>
      </c>
      <c r="B6" s="14"/>
      <c r="C6" s="15"/>
      <c r="D6" s="7"/>
      <c r="E6" s="39"/>
      <c r="F6" s="89"/>
      <c r="G6" s="89"/>
      <c r="H6" s="89"/>
      <c r="I6" s="89"/>
      <c r="J6" s="3" t="s">
        <v>158</v>
      </c>
      <c r="K6" s="39"/>
      <c r="L6" s="39"/>
      <c r="M6" s="14"/>
      <c r="N6" s="30"/>
      <c r="O6" s="30"/>
      <c r="P6" s="30"/>
      <c r="Q6" s="30"/>
      <c r="R6" s="30"/>
      <c r="S6" s="30"/>
      <c r="T6" s="30"/>
      <c r="U6" s="30"/>
      <c r="V6" s="30"/>
      <c r="W6" s="30"/>
    </row>
    <row r="7" spans="1:23" ht="12.75" customHeight="1">
      <c r="A7" s="80"/>
      <c r="B7" s="9"/>
      <c r="C7" s="10"/>
      <c r="D7" s="11"/>
      <c r="E7" s="40"/>
      <c r="F7" s="42"/>
      <c r="G7" s="4"/>
      <c r="H7" s="42"/>
      <c r="I7" s="42"/>
      <c r="J7" s="9"/>
      <c r="K7" s="40"/>
      <c r="L7" s="40"/>
      <c r="M7" s="9"/>
      <c r="N7" s="30"/>
      <c r="O7" s="30"/>
      <c r="P7" s="30"/>
      <c r="Q7" s="30"/>
      <c r="R7" s="30"/>
      <c r="S7" s="30"/>
      <c r="T7" s="30"/>
      <c r="U7" s="30"/>
      <c r="V7" s="30"/>
      <c r="W7" s="30"/>
    </row>
    <row r="8" spans="1:23" ht="12.75" customHeight="1">
      <c r="A8" s="82" t="s">
        <v>7</v>
      </c>
      <c r="B8" s="5" t="s">
        <v>8</v>
      </c>
      <c r="C8" s="5" t="s">
        <v>9</v>
      </c>
      <c r="D8" s="5" t="s">
        <v>10</v>
      </c>
      <c r="E8" s="43" t="s">
        <v>11</v>
      </c>
      <c r="F8" s="43" t="s">
        <v>12</v>
      </c>
      <c r="G8" s="5" t="s">
        <v>13</v>
      </c>
      <c r="H8" s="43" t="s">
        <v>14</v>
      </c>
      <c r="I8" s="43" t="s">
        <v>15</v>
      </c>
      <c r="J8" s="5" t="s">
        <v>16</v>
      </c>
      <c r="K8" s="43" t="s">
        <v>17</v>
      </c>
      <c r="L8" s="43" t="s">
        <v>18</v>
      </c>
      <c r="M8" s="5" t="s">
        <v>19</v>
      </c>
      <c r="N8" s="30"/>
      <c r="O8" s="30"/>
      <c r="P8" s="30"/>
      <c r="Q8" s="30"/>
      <c r="R8" s="30"/>
      <c r="S8" s="30"/>
      <c r="T8" s="30"/>
      <c r="U8" s="30"/>
      <c r="V8" s="30"/>
      <c r="W8" s="30"/>
    </row>
    <row r="9" spans="1:23" ht="12.75" customHeight="1">
      <c r="B9" s="77"/>
      <c r="D9" s="17"/>
      <c r="E9" s="44"/>
      <c r="F9" s="44"/>
      <c r="G9" s="16"/>
      <c r="H9" s="44"/>
      <c r="I9" s="44"/>
      <c r="J9" s="16"/>
      <c r="K9" s="44"/>
      <c r="L9" s="44"/>
      <c r="M9" s="16"/>
      <c r="N9" s="30"/>
      <c r="O9" s="30"/>
      <c r="P9" s="30"/>
      <c r="Q9" s="30"/>
      <c r="R9" s="30"/>
      <c r="S9" s="30"/>
      <c r="T9" s="30"/>
      <c r="U9" s="30"/>
      <c r="V9" s="30"/>
      <c r="W9" s="30"/>
    </row>
    <row r="10" spans="1:23" ht="12.75" customHeight="1">
      <c r="B10" s="16"/>
      <c r="E10" s="90" t="s">
        <v>20</v>
      </c>
      <c r="F10" s="90"/>
      <c r="G10" s="90"/>
      <c r="H10" s="90" t="s">
        <v>21</v>
      </c>
      <c r="I10" s="90"/>
      <c r="J10" s="90"/>
      <c r="K10" s="90" t="s">
        <v>22</v>
      </c>
      <c r="L10" s="90"/>
      <c r="M10" s="90"/>
      <c r="N10" s="30"/>
      <c r="O10" s="30"/>
      <c r="P10" s="30"/>
      <c r="Q10" s="30"/>
      <c r="R10" s="30"/>
      <c r="S10" s="30"/>
      <c r="T10" s="30"/>
      <c r="U10" s="30"/>
      <c r="V10" s="30"/>
      <c r="W10" s="30"/>
    </row>
    <row r="11" spans="1:23" ht="12.75" customHeight="1">
      <c r="B11" s="16"/>
      <c r="E11" s="45" t="s">
        <v>23</v>
      </c>
      <c r="F11" s="45"/>
      <c r="G11" s="6"/>
      <c r="H11" s="45" t="s">
        <v>24</v>
      </c>
      <c r="I11" s="45"/>
      <c r="J11" s="6"/>
      <c r="K11" s="45" t="s">
        <v>24</v>
      </c>
      <c r="L11" s="45"/>
      <c r="M11" s="6"/>
      <c r="N11" s="30"/>
      <c r="O11" s="30"/>
      <c r="P11" s="30"/>
      <c r="Q11" s="30"/>
      <c r="R11" s="30"/>
      <c r="S11" s="30"/>
      <c r="T11" s="30"/>
      <c r="U11" s="30"/>
      <c r="V11" s="30"/>
      <c r="W11" s="30"/>
    </row>
    <row r="12" spans="1:23" ht="28.5" customHeight="1">
      <c r="A12" s="84" t="s">
        <v>25</v>
      </c>
      <c r="B12" s="15" t="s">
        <v>26</v>
      </c>
      <c r="C12" s="15" t="s">
        <v>27</v>
      </c>
      <c r="D12" s="7" t="s">
        <v>28</v>
      </c>
      <c r="E12" s="46" t="s">
        <v>29</v>
      </c>
      <c r="F12" s="47" t="s">
        <v>30</v>
      </c>
      <c r="G12" s="15" t="s">
        <v>31</v>
      </c>
      <c r="H12" s="46" t="s">
        <v>29</v>
      </c>
      <c r="I12" s="47" t="s">
        <v>30</v>
      </c>
      <c r="J12" s="15" t="s">
        <v>31</v>
      </c>
      <c r="K12" s="46" t="s">
        <v>29</v>
      </c>
      <c r="L12" s="47" t="s">
        <v>30</v>
      </c>
      <c r="M12" s="15" t="s">
        <v>31</v>
      </c>
      <c r="N12" s="30"/>
      <c r="O12" s="30"/>
      <c r="P12" s="30"/>
      <c r="Q12" s="30"/>
      <c r="R12" s="30"/>
      <c r="S12" s="30"/>
      <c r="T12" s="30"/>
      <c r="U12" s="30"/>
      <c r="V12" s="30"/>
      <c r="W12" s="30"/>
    </row>
    <row r="13" spans="1:23" ht="12.75" customHeight="1">
      <c r="A13" s="85">
        <v>1</v>
      </c>
      <c r="B13" s="16" t="s">
        <v>47</v>
      </c>
      <c r="C13" s="16" t="s">
        <v>51</v>
      </c>
      <c r="D13" s="29">
        <v>40148</v>
      </c>
      <c r="E13" s="57">
        <v>14224</v>
      </c>
      <c r="F13" s="57">
        <v>851</v>
      </c>
      <c r="G13" s="13">
        <f>IF(E13=0,0,F13*1000/E13)</f>
        <v>59.828458942632174</v>
      </c>
      <c r="H13" s="58">
        <v>0</v>
      </c>
      <c r="I13" s="58">
        <v>0</v>
      </c>
      <c r="J13" s="13">
        <f t="shared" ref="J13:J25" si="0">IF(H13=0,0,I13*1000/H13)</f>
        <v>0</v>
      </c>
      <c r="K13" s="59">
        <v>66</v>
      </c>
      <c r="L13" s="59">
        <v>4</v>
      </c>
      <c r="M13" s="13">
        <f t="shared" ref="M13:M25" si="1">IF(K13=0,0,L13*1000/K13)</f>
        <v>60.606060606060609</v>
      </c>
      <c r="N13" s="30"/>
      <c r="O13" s="30"/>
      <c r="P13" s="30"/>
      <c r="Q13" s="30"/>
      <c r="R13" s="30"/>
      <c r="S13" s="30"/>
      <c r="T13" s="30"/>
      <c r="U13" s="30"/>
      <c r="V13" s="30"/>
      <c r="W13" s="30"/>
    </row>
    <row r="14" spans="1:23" ht="12.75" customHeight="1">
      <c r="A14" s="85">
        <v>2</v>
      </c>
      <c r="B14" s="16" t="s">
        <v>47</v>
      </c>
      <c r="C14" s="16" t="s">
        <v>51</v>
      </c>
      <c r="D14" s="29">
        <v>40179</v>
      </c>
      <c r="E14" s="44">
        <f>K51</f>
        <v>14158</v>
      </c>
      <c r="F14" s="44">
        <f t="shared" ref="F14:F25" si="2">L51</f>
        <v>847</v>
      </c>
      <c r="G14" s="13">
        <f t="shared" ref="G14:G25" si="3">IF(E14=0,0,F14*1000/E14)</f>
        <v>59.824834016103971</v>
      </c>
      <c r="H14" s="58">
        <v>0</v>
      </c>
      <c r="I14" s="58">
        <v>0</v>
      </c>
      <c r="J14" s="13">
        <f t="shared" si="0"/>
        <v>0</v>
      </c>
      <c r="K14" s="59">
        <v>2447</v>
      </c>
      <c r="L14" s="59">
        <v>146</v>
      </c>
      <c r="M14" s="13">
        <f t="shared" si="1"/>
        <v>59.664895790764199</v>
      </c>
      <c r="N14" s="30"/>
      <c r="O14" s="30"/>
      <c r="P14" s="30"/>
      <c r="Q14" s="30"/>
      <c r="R14" s="30"/>
      <c r="S14" s="30"/>
      <c r="T14" s="30"/>
      <c r="U14" s="30"/>
      <c r="V14" s="30"/>
      <c r="W14" s="30"/>
    </row>
    <row r="15" spans="1:23" ht="12.75" customHeight="1">
      <c r="A15" s="85">
        <v>3</v>
      </c>
      <c r="B15" s="16" t="s">
        <v>47</v>
      </c>
      <c r="C15" s="16" t="s">
        <v>51</v>
      </c>
      <c r="D15" s="29">
        <v>40210</v>
      </c>
      <c r="E15" s="44">
        <f t="shared" ref="E15:E25" si="4">K52</f>
        <v>11711</v>
      </c>
      <c r="F15" s="44">
        <f t="shared" si="2"/>
        <v>701</v>
      </c>
      <c r="G15" s="13">
        <f t="shared" si="3"/>
        <v>59.858252924600805</v>
      </c>
      <c r="H15" s="58">
        <v>0</v>
      </c>
      <c r="I15" s="58">
        <v>232</v>
      </c>
      <c r="J15" s="13">
        <f t="shared" si="0"/>
        <v>0</v>
      </c>
      <c r="K15" s="59">
        <v>0</v>
      </c>
      <c r="L15" s="59">
        <v>0</v>
      </c>
      <c r="M15" s="13">
        <f t="shared" si="1"/>
        <v>0</v>
      </c>
      <c r="N15" s="30"/>
      <c r="O15" s="30"/>
      <c r="P15" s="30"/>
      <c r="Q15" s="30"/>
      <c r="R15" s="30"/>
      <c r="S15" s="30"/>
      <c r="T15" s="30"/>
      <c r="U15" s="30"/>
      <c r="V15" s="30"/>
      <c r="W15" s="30"/>
    </row>
    <row r="16" spans="1:23" ht="12.75" customHeight="1">
      <c r="A16" s="85">
        <v>4</v>
      </c>
      <c r="B16" s="16" t="s">
        <v>47</v>
      </c>
      <c r="C16" s="16" t="s">
        <v>51</v>
      </c>
      <c r="D16" s="29">
        <v>40238</v>
      </c>
      <c r="E16" s="44">
        <f t="shared" si="4"/>
        <v>11711</v>
      </c>
      <c r="F16" s="44">
        <f t="shared" si="2"/>
        <v>933</v>
      </c>
      <c r="G16" s="13">
        <f t="shared" si="3"/>
        <v>79.668687558705486</v>
      </c>
      <c r="H16" s="58">
        <v>0</v>
      </c>
      <c r="I16" s="58">
        <v>0</v>
      </c>
      <c r="J16" s="13">
        <f t="shared" si="0"/>
        <v>0</v>
      </c>
      <c r="K16" s="59">
        <v>0</v>
      </c>
      <c r="L16" s="59">
        <v>0</v>
      </c>
      <c r="M16" s="13">
        <f t="shared" si="1"/>
        <v>0</v>
      </c>
      <c r="N16" s="30"/>
      <c r="O16" s="30"/>
      <c r="P16" s="30"/>
      <c r="Q16" s="30"/>
      <c r="R16" s="30"/>
      <c r="S16" s="30"/>
      <c r="T16" s="30"/>
      <c r="U16" s="30"/>
      <c r="V16" s="30"/>
      <c r="W16" s="30"/>
    </row>
    <row r="17" spans="1:23" ht="12.75" customHeight="1">
      <c r="A17" s="85">
        <v>5</v>
      </c>
      <c r="B17" s="16" t="s">
        <v>47</v>
      </c>
      <c r="C17" s="16" t="s">
        <v>51</v>
      </c>
      <c r="D17" s="29">
        <v>40269</v>
      </c>
      <c r="E17" s="44">
        <f t="shared" si="4"/>
        <v>11711</v>
      </c>
      <c r="F17" s="44">
        <f t="shared" si="2"/>
        <v>933</v>
      </c>
      <c r="G17" s="13">
        <f t="shared" si="3"/>
        <v>79.668687558705486</v>
      </c>
      <c r="H17" s="58">
        <v>0</v>
      </c>
      <c r="I17" s="58">
        <v>0</v>
      </c>
      <c r="J17" s="13">
        <f t="shared" si="0"/>
        <v>0</v>
      </c>
      <c r="K17" s="59">
        <v>0</v>
      </c>
      <c r="L17" s="59">
        <v>0</v>
      </c>
      <c r="M17" s="13">
        <f t="shared" si="1"/>
        <v>0</v>
      </c>
      <c r="N17" s="30"/>
      <c r="O17" s="30"/>
      <c r="P17" s="30"/>
      <c r="Q17" s="30"/>
      <c r="R17" s="30"/>
      <c r="S17" s="30"/>
      <c r="T17" s="30"/>
      <c r="U17" s="30"/>
      <c r="V17" s="30"/>
      <c r="W17" s="30"/>
    </row>
    <row r="18" spans="1:23" ht="12.75" customHeight="1">
      <c r="A18" s="85">
        <v>6</v>
      </c>
      <c r="B18" s="16" t="s">
        <v>47</v>
      </c>
      <c r="C18" s="16" t="s">
        <v>51</v>
      </c>
      <c r="D18" s="29">
        <v>40299</v>
      </c>
      <c r="E18" s="44">
        <f t="shared" si="4"/>
        <v>11711</v>
      </c>
      <c r="F18" s="44">
        <f t="shared" si="2"/>
        <v>933</v>
      </c>
      <c r="G18" s="13">
        <f t="shared" si="3"/>
        <v>79.668687558705486</v>
      </c>
      <c r="H18" s="58">
        <v>0</v>
      </c>
      <c r="I18" s="58">
        <v>0</v>
      </c>
      <c r="J18" s="13">
        <f t="shared" si="0"/>
        <v>0</v>
      </c>
      <c r="K18" s="59">
        <v>0</v>
      </c>
      <c r="L18" s="59">
        <v>0</v>
      </c>
      <c r="M18" s="13">
        <f t="shared" si="1"/>
        <v>0</v>
      </c>
      <c r="N18" s="30"/>
      <c r="O18" s="30"/>
      <c r="P18" s="30"/>
      <c r="Q18" s="30"/>
      <c r="R18" s="30"/>
      <c r="S18" s="30"/>
      <c r="T18" s="30"/>
      <c r="U18" s="30"/>
      <c r="V18" s="30"/>
      <c r="W18" s="30"/>
    </row>
    <row r="19" spans="1:23" ht="12.75" customHeight="1">
      <c r="A19" s="85">
        <v>7</v>
      </c>
      <c r="B19" s="16" t="s">
        <v>47</v>
      </c>
      <c r="C19" s="16" t="s">
        <v>51</v>
      </c>
      <c r="D19" s="29">
        <v>40330</v>
      </c>
      <c r="E19" s="44">
        <f t="shared" si="4"/>
        <v>11711</v>
      </c>
      <c r="F19" s="44">
        <f t="shared" si="2"/>
        <v>933</v>
      </c>
      <c r="G19" s="13">
        <f t="shared" si="3"/>
        <v>79.668687558705486</v>
      </c>
      <c r="H19" s="58">
        <v>0</v>
      </c>
      <c r="I19" s="58">
        <v>0</v>
      </c>
      <c r="J19" s="13">
        <f t="shared" si="0"/>
        <v>0</v>
      </c>
      <c r="K19" s="59">
        <v>0</v>
      </c>
      <c r="L19" s="59">
        <v>0</v>
      </c>
      <c r="M19" s="13">
        <f t="shared" si="1"/>
        <v>0</v>
      </c>
      <c r="N19" s="30"/>
      <c r="O19" s="30"/>
      <c r="P19" s="30"/>
      <c r="Q19" s="30"/>
      <c r="R19" s="30"/>
      <c r="S19" s="30"/>
      <c r="T19" s="30"/>
      <c r="U19" s="30"/>
      <c r="V19" s="30"/>
      <c r="W19" s="30"/>
    </row>
    <row r="20" spans="1:23" ht="12.75" customHeight="1">
      <c r="A20" s="85">
        <v>8</v>
      </c>
      <c r="B20" s="16" t="s">
        <v>47</v>
      </c>
      <c r="C20" s="16" t="s">
        <v>51</v>
      </c>
      <c r="D20" s="29">
        <v>40360</v>
      </c>
      <c r="E20" s="44">
        <f t="shared" si="4"/>
        <v>11711</v>
      </c>
      <c r="F20" s="44">
        <f t="shared" si="2"/>
        <v>933</v>
      </c>
      <c r="G20" s="13">
        <f t="shared" si="3"/>
        <v>79.668687558705486</v>
      </c>
      <c r="H20" s="58">
        <v>0</v>
      </c>
      <c r="I20" s="58">
        <v>0</v>
      </c>
      <c r="J20" s="13">
        <f t="shared" si="0"/>
        <v>0</v>
      </c>
      <c r="K20" s="59">
        <v>0</v>
      </c>
      <c r="L20" s="59">
        <v>0</v>
      </c>
      <c r="M20" s="13">
        <f t="shared" si="1"/>
        <v>0</v>
      </c>
      <c r="N20" s="30"/>
      <c r="O20" s="30"/>
      <c r="P20" s="30"/>
      <c r="Q20" s="30"/>
      <c r="R20" s="30"/>
      <c r="S20" s="30"/>
      <c r="T20" s="30"/>
      <c r="U20" s="30"/>
      <c r="V20" s="30"/>
      <c r="W20" s="30"/>
    </row>
    <row r="21" spans="1:23" ht="12.75" customHeight="1">
      <c r="A21" s="85">
        <v>9</v>
      </c>
      <c r="B21" s="16" t="s">
        <v>47</v>
      </c>
      <c r="C21" s="16" t="s">
        <v>51</v>
      </c>
      <c r="D21" s="29">
        <v>40391</v>
      </c>
      <c r="E21" s="44">
        <f t="shared" si="4"/>
        <v>11711</v>
      </c>
      <c r="F21" s="44">
        <f t="shared" si="2"/>
        <v>933</v>
      </c>
      <c r="G21" s="13">
        <f t="shared" si="3"/>
        <v>79.668687558705486</v>
      </c>
      <c r="H21" s="58">
        <v>0</v>
      </c>
      <c r="I21" s="58">
        <v>0</v>
      </c>
      <c r="J21" s="13">
        <f t="shared" si="0"/>
        <v>0</v>
      </c>
      <c r="K21" s="59">
        <v>0</v>
      </c>
      <c r="L21" s="59">
        <v>0</v>
      </c>
      <c r="M21" s="13">
        <f t="shared" si="1"/>
        <v>0</v>
      </c>
      <c r="N21" s="30"/>
      <c r="O21" s="30"/>
      <c r="P21" s="30"/>
      <c r="Q21" s="30"/>
      <c r="R21" s="30"/>
      <c r="S21" s="30"/>
      <c r="T21" s="30"/>
      <c r="U21" s="30"/>
      <c r="V21" s="30"/>
      <c r="W21" s="30"/>
    </row>
    <row r="22" spans="1:23" ht="12.75" customHeight="1">
      <c r="A22" s="85">
        <v>10</v>
      </c>
      <c r="B22" s="16" t="s">
        <v>47</v>
      </c>
      <c r="C22" s="16" t="s">
        <v>51</v>
      </c>
      <c r="D22" s="29">
        <v>40422</v>
      </c>
      <c r="E22" s="44">
        <f t="shared" si="4"/>
        <v>11711</v>
      </c>
      <c r="F22" s="44">
        <f t="shared" si="2"/>
        <v>933</v>
      </c>
      <c r="G22" s="13">
        <f t="shared" si="3"/>
        <v>79.668687558705486</v>
      </c>
      <c r="H22" s="58">
        <v>0</v>
      </c>
      <c r="I22" s="58">
        <v>0</v>
      </c>
      <c r="J22" s="13">
        <f t="shared" si="0"/>
        <v>0</v>
      </c>
      <c r="K22" s="59">
        <v>0</v>
      </c>
      <c r="L22" s="59">
        <v>0</v>
      </c>
      <c r="M22" s="13">
        <f t="shared" si="1"/>
        <v>0</v>
      </c>
      <c r="N22" s="30"/>
      <c r="O22" s="30"/>
      <c r="P22" s="30"/>
      <c r="Q22" s="30"/>
      <c r="R22" s="30"/>
      <c r="S22" s="30"/>
      <c r="T22" s="30"/>
      <c r="U22" s="30"/>
      <c r="V22" s="30"/>
      <c r="W22" s="30"/>
    </row>
    <row r="23" spans="1:23" ht="12.75" customHeight="1">
      <c r="A23" s="85">
        <v>11</v>
      </c>
      <c r="B23" s="16" t="s">
        <v>47</v>
      </c>
      <c r="C23" s="16" t="s">
        <v>51</v>
      </c>
      <c r="D23" s="29">
        <v>40452</v>
      </c>
      <c r="E23" s="44">
        <f t="shared" si="4"/>
        <v>11711</v>
      </c>
      <c r="F23" s="44">
        <f t="shared" si="2"/>
        <v>933</v>
      </c>
      <c r="G23" s="13">
        <f t="shared" si="3"/>
        <v>79.668687558705486</v>
      </c>
      <c r="H23" s="58">
        <v>0</v>
      </c>
      <c r="I23" s="58">
        <v>0</v>
      </c>
      <c r="J23" s="13">
        <f t="shared" si="0"/>
        <v>0</v>
      </c>
      <c r="K23" s="59">
        <v>0</v>
      </c>
      <c r="L23" s="59">
        <v>0</v>
      </c>
      <c r="M23" s="13">
        <f t="shared" si="1"/>
        <v>0</v>
      </c>
      <c r="N23" s="30"/>
      <c r="O23" s="30"/>
      <c r="P23" s="30"/>
      <c r="Q23" s="30"/>
      <c r="R23" s="30"/>
      <c r="S23" s="30"/>
      <c r="T23" s="30"/>
      <c r="U23" s="30"/>
      <c r="V23" s="30"/>
      <c r="W23" s="30"/>
    </row>
    <row r="24" spans="1:23" ht="12.75" customHeight="1">
      <c r="A24" s="85">
        <v>12</v>
      </c>
      <c r="B24" s="16" t="s">
        <v>47</v>
      </c>
      <c r="C24" s="16" t="s">
        <v>51</v>
      </c>
      <c r="D24" s="29">
        <v>40483</v>
      </c>
      <c r="E24" s="44">
        <f t="shared" si="4"/>
        <v>11711</v>
      </c>
      <c r="F24" s="44">
        <f t="shared" si="2"/>
        <v>933</v>
      </c>
      <c r="G24" s="13">
        <f t="shared" si="3"/>
        <v>79.668687558705486</v>
      </c>
      <c r="H24" s="58">
        <v>0</v>
      </c>
      <c r="I24" s="58">
        <v>0</v>
      </c>
      <c r="J24" s="13">
        <f t="shared" si="0"/>
        <v>0</v>
      </c>
      <c r="K24" s="59">
        <v>198</v>
      </c>
      <c r="L24" s="59">
        <v>16</v>
      </c>
      <c r="M24" s="13">
        <f t="shared" si="1"/>
        <v>80.808080808080803</v>
      </c>
      <c r="N24" s="30"/>
      <c r="O24" s="30"/>
      <c r="P24" s="30"/>
      <c r="Q24" s="30"/>
      <c r="R24" s="30"/>
      <c r="S24" s="30"/>
      <c r="T24" s="30"/>
      <c r="U24" s="30"/>
      <c r="V24" s="30"/>
      <c r="W24" s="30"/>
    </row>
    <row r="25" spans="1:23" ht="12.75" customHeight="1">
      <c r="A25" s="85">
        <v>13</v>
      </c>
      <c r="B25" s="16" t="s">
        <v>47</v>
      </c>
      <c r="C25" s="16" t="s">
        <v>51</v>
      </c>
      <c r="D25" s="29">
        <v>40513</v>
      </c>
      <c r="E25" s="44">
        <f t="shared" si="4"/>
        <v>11513</v>
      </c>
      <c r="F25" s="44">
        <f t="shared" si="2"/>
        <v>917</v>
      </c>
      <c r="G25" s="13">
        <f t="shared" si="3"/>
        <v>79.649092330409104</v>
      </c>
      <c r="H25" s="58">
        <v>0</v>
      </c>
      <c r="I25" s="58">
        <v>0</v>
      </c>
      <c r="J25" s="13">
        <f t="shared" si="0"/>
        <v>0</v>
      </c>
      <c r="K25" s="59">
        <v>2744</v>
      </c>
      <c r="L25" s="59">
        <v>219</v>
      </c>
      <c r="M25" s="13">
        <f t="shared" si="1"/>
        <v>79.81049562682216</v>
      </c>
      <c r="N25" s="30"/>
      <c r="O25" s="30"/>
      <c r="P25" s="30"/>
      <c r="Q25" s="30"/>
      <c r="R25" s="30"/>
      <c r="S25" s="30"/>
      <c r="T25" s="30"/>
      <c r="U25" s="30"/>
      <c r="V25" s="30"/>
      <c r="W25" s="30"/>
    </row>
    <row r="26" spans="1:23" ht="12.75" customHeight="1">
      <c r="N26" s="30"/>
      <c r="O26" s="30"/>
      <c r="P26" s="30"/>
      <c r="Q26" s="30"/>
      <c r="R26" s="30"/>
      <c r="S26" s="30"/>
      <c r="T26" s="30"/>
      <c r="U26" s="30"/>
      <c r="V26" s="30"/>
      <c r="W26" s="30"/>
    </row>
    <row r="27" spans="1:23" ht="12.75" customHeight="1">
      <c r="N27" s="30"/>
      <c r="O27" s="30"/>
      <c r="P27" s="30"/>
      <c r="Q27" s="30"/>
      <c r="R27" s="30"/>
      <c r="S27" s="30"/>
      <c r="T27" s="30"/>
      <c r="U27" s="30"/>
      <c r="V27" s="30"/>
      <c r="W27" s="30"/>
    </row>
    <row r="28" spans="1:23" ht="12.75" customHeight="1">
      <c r="N28" s="30"/>
      <c r="O28" s="30"/>
      <c r="P28" s="30"/>
      <c r="Q28" s="30"/>
      <c r="R28" s="30"/>
      <c r="S28" s="30"/>
      <c r="T28" s="30"/>
      <c r="U28" s="30"/>
      <c r="V28" s="30"/>
      <c r="W28" s="30"/>
    </row>
    <row r="29" spans="1:23" ht="12.75" customHeight="1">
      <c r="N29" s="30"/>
      <c r="O29" s="30"/>
      <c r="P29" s="30"/>
      <c r="Q29" s="30"/>
      <c r="R29" s="30"/>
      <c r="S29" s="30"/>
      <c r="T29" s="30"/>
      <c r="U29" s="30"/>
      <c r="V29" s="30"/>
      <c r="W29" s="30"/>
    </row>
    <row r="30" spans="1:23" ht="12.75" customHeight="1">
      <c r="N30" s="30"/>
      <c r="O30" s="30"/>
      <c r="P30" s="30"/>
      <c r="Q30" s="30"/>
      <c r="R30" s="30"/>
      <c r="S30" s="30"/>
      <c r="T30" s="30"/>
      <c r="U30" s="30"/>
      <c r="V30" s="30"/>
      <c r="W30" s="30"/>
    </row>
    <row r="31" spans="1:23" ht="12.75" customHeight="1">
      <c r="N31" s="30"/>
      <c r="O31" s="30"/>
      <c r="P31" s="30"/>
      <c r="Q31" s="30"/>
      <c r="R31" s="30"/>
      <c r="S31" s="30"/>
      <c r="T31" s="30"/>
      <c r="U31" s="30"/>
      <c r="V31" s="30"/>
      <c r="W31" s="30"/>
    </row>
    <row r="32" spans="1:23" ht="12.75" customHeight="1">
      <c r="N32" s="30"/>
      <c r="O32" s="30"/>
      <c r="P32" s="30"/>
      <c r="Q32" s="30"/>
      <c r="R32" s="30"/>
      <c r="S32" s="30"/>
      <c r="T32" s="30"/>
      <c r="U32" s="30"/>
      <c r="V32" s="30"/>
      <c r="W32" s="30"/>
    </row>
    <row r="33" spans="1:23" ht="12.75" customHeight="1">
      <c r="A33" s="85">
        <v>14</v>
      </c>
      <c r="B33" s="32" t="s">
        <v>157</v>
      </c>
      <c r="N33" s="30"/>
      <c r="O33" s="30"/>
      <c r="P33" s="30"/>
      <c r="Q33" s="30"/>
      <c r="R33" s="30"/>
      <c r="S33" s="30"/>
      <c r="T33" s="30"/>
      <c r="U33" s="30"/>
      <c r="V33" s="30"/>
      <c r="W33" s="30"/>
    </row>
    <row r="34" spans="1:23" ht="12.75" customHeight="1">
      <c r="N34" s="30"/>
      <c r="O34" s="30"/>
      <c r="P34" s="30"/>
      <c r="Q34" s="30"/>
      <c r="R34" s="30"/>
      <c r="S34" s="30"/>
      <c r="T34" s="30"/>
      <c r="U34" s="30"/>
      <c r="V34" s="30"/>
      <c r="W34" s="30"/>
    </row>
    <row r="35" spans="1:23" ht="12.75" customHeight="1">
      <c r="N35" s="30"/>
      <c r="O35" s="30"/>
      <c r="P35" s="30"/>
      <c r="Q35" s="30"/>
      <c r="R35" s="30"/>
      <c r="S35" s="30"/>
      <c r="T35" s="30"/>
      <c r="U35" s="30"/>
      <c r="V35" s="30"/>
      <c r="W35" s="30"/>
    </row>
    <row r="36" spans="1:23" ht="12.75" customHeight="1">
      <c r="N36" s="30"/>
      <c r="O36" s="30"/>
      <c r="P36" s="30"/>
      <c r="Q36" s="30"/>
      <c r="R36" s="30"/>
      <c r="S36" s="30"/>
      <c r="T36" s="30"/>
      <c r="U36" s="30"/>
      <c r="V36" s="30"/>
      <c r="W36" s="30"/>
    </row>
    <row r="37" spans="1:23" ht="12.75" customHeight="1">
      <c r="N37" s="30"/>
      <c r="O37" s="30"/>
      <c r="P37" s="30"/>
      <c r="Q37" s="30"/>
      <c r="R37" s="30"/>
      <c r="S37" s="30"/>
      <c r="T37" s="30"/>
      <c r="U37" s="30"/>
      <c r="V37" s="30"/>
      <c r="W37" s="30"/>
    </row>
    <row r="38" spans="1:23" ht="13.5" customHeight="1">
      <c r="A38" s="80" t="s">
        <v>32</v>
      </c>
      <c r="B38" s="9"/>
      <c r="C38" s="10"/>
      <c r="D38" s="11"/>
      <c r="E38" s="40"/>
      <c r="F38" s="40"/>
      <c r="G38" s="9"/>
      <c r="H38" s="40"/>
      <c r="I38" s="40"/>
      <c r="J38" s="9"/>
      <c r="K38" s="40"/>
      <c r="L38" s="40"/>
      <c r="M38" s="12" t="s">
        <v>33</v>
      </c>
      <c r="N38" s="30"/>
      <c r="O38" s="30"/>
      <c r="P38" s="30"/>
      <c r="Q38" s="30"/>
      <c r="R38" s="30"/>
      <c r="S38" s="30"/>
      <c r="T38" s="30"/>
      <c r="U38" s="30"/>
      <c r="V38" s="30"/>
      <c r="W38" s="30"/>
    </row>
    <row r="39" spans="1:23" ht="12.75" customHeight="1">
      <c r="A39" s="79" t="s">
        <v>0</v>
      </c>
      <c r="B39" s="14"/>
      <c r="C39" s="15"/>
      <c r="D39" s="7"/>
      <c r="E39" s="39"/>
      <c r="F39" s="39" t="s">
        <v>1</v>
      </c>
      <c r="G39" s="14"/>
      <c r="H39" s="39"/>
      <c r="I39" s="39"/>
      <c r="J39" s="14"/>
      <c r="K39" s="39"/>
      <c r="L39" s="39" t="s">
        <v>84</v>
      </c>
      <c r="M39" s="14"/>
      <c r="N39" s="30"/>
      <c r="O39" s="30"/>
      <c r="P39" s="30"/>
      <c r="Q39" s="30"/>
      <c r="R39" s="30"/>
      <c r="S39" s="30"/>
      <c r="T39" s="30"/>
      <c r="U39" s="30"/>
      <c r="V39" s="30"/>
      <c r="W39" s="30"/>
    </row>
    <row r="40" spans="1:23" ht="15" customHeight="1">
      <c r="A40" s="80" t="s">
        <v>2</v>
      </c>
      <c r="B40" s="9"/>
      <c r="C40" s="9"/>
      <c r="D40" s="9"/>
      <c r="E40" s="40"/>
      <c r="F40" s="87" t="s">
        <v>3</v>
      </c>
      <c r="G40" s="87"/>
      <c r="H40" s="87"/>
      <c r="I40" s="87"/>
      <c r="J40" s="9" t="s">
        <v>4</v>
      </c>
      <c r="K40" s="40"/>
      <c r="L40" s="40"/>
      <c r="M40" s="9"/>
      <c r="N40" s="30"/>
      <c r="O40" s="30"/>
      <c r="P40" s="30"/>
      <c r="Q40" s="30"/>
      <c r="R40" s="30"/>
      <c r="S40" s="30"/>
      <c r="T40" s="30"/>
      <c r="U40" s="30"/>
      <c r="V40" s="30"/>
      <c r="W40" s="30"/>
    </row>
    <row r="41" spans="1:23">
      <c r="A41" s="81"/>
      <c r="B41" s="1"/>
      <c r="C41" s="1"/>
      <c r="D41" s="1"/>
      <c r="E41" s="41"/>
      <c r="F41" s="88"/>
      <c r="G41" s="88"/>
      <c r="H41" s="88"/>
      <c r="I41" s="88"/>
      <c r="J41" s="14"/>
      <c r="K41" s="41" t="s">
        <v>5</v>
      </c>
      <c r="L41" s="41"/>
      <c r="M41" s="1"/>
      <c r="N41" s="30"/>
      <c r="O41" s="30"/>
      <c r="P41" s="30"/>
      <c r="Q41" s="30"/>
      <c r="R41" s="30"/>
      <c r="S41" s="30"/>
      <c r="T41" s="30"/>
      <c r="U41" s="30"/>
      <c r="V41" s="30"/>
      <c r="W41" s="30"/>
    </row>
    <row r="42" spans="1:23" ht="15" customHeight="1">
      <c r="A42" s="81" t="s">
        <v>54</v>
      </c>
      <c r="B42" s="1"/>
      <c r="C42" s="77"/>
      <c r="D42" s="2"/>
      <c r="E42" s="41"/>
      <c r="F42" s="88"/>
      <c r="G42" s="88"/>
      <c r="H42" s="88"/>
      <c r="I42" s="88"/>
      <c r="J42" s="14"/>
      <c r="K42" s="41" t="s">
        <v>6</v>
      </c>
      <c r="L42" s="41"/>
      <c r="M42" s="1"/>
      <c r="N42" s="30"/>
      <c r="O42" s="30"/>
      <c r="P42" s="30"/>
      <c r="Q42" s="30"/>
      <c r="R42" s="30"/>
      <c r="S42" s="30"/>
      <c r="T42" s="30"/>
      <c r="U42" s="30"/>
      <c r="V42" s="30"/>
      <c r="W42" s="30"/>
    </row>
    <row r="43" spans="1:23">
      <c r="A43" s="81"/>
      <c r="B43" s="1"/>
      <c r="C43" s="77"/>
      <c r="D43" s="2"/>
      <c r="E43" s="41"/>
      <c r="F43" s="88"/>
      <c r="G43" s="88"/>
      <c r="H43" s="88"/>
      <c r="I43" s="88"/>
      <c r="J43" s="15" t="s">
        <v>40</v>
      </c>
      <c r="K43" s="41" t="s">
        <v>55</v>
      </c>
      <c r="L43" s="41"/>
      <c r="M43" s="1"/>
      <c r="N43" s="30"/>
      <c r="O43" s="30"/>
      <c r="P43" s="30"/>
      <c r="Q43" s="30"/>
      <c r="R43" s="30"/>
      <c r="S43" s="30"/>
      <c r="T43" s="30"/>
      <c r="U43" s="30"/>
      <c r="V43" s="30"/>
      <c r="W43" s="30"/>
    </row>
    <row r="44" spans="1:23">
      <c r="A44" s="79" t="s">
        <v>53</v>
      </c>
      <c r="B44" s="14"/>
      <c r="C44" s="15"/>
      <c r="D44" s="7"/>
      <c r="E44" s="39"/>
      <c r="F44" s="89"/>
      <c r="G44" s="89"/>
      <c r="H44" s="89"/>
      <c r="I44" s="89"/>
      <c r="J44" s="3" t="s">
        <v>158</v>
      </c>
      <c r="K44" s="39"/>
      <c r="L44" s="39"/>
      <c r="M44" s="14"/>
      <c r="N44" s="30"/>
      <c r="O44" s="30"/>
      <c r="P44" s="30"/>
      <c r="Q44" s="30"/>
      <c r="R44" s="30"/>
      <c r="S44" s="30"/>
      <c r="T44" s="30"/>
      <c r="U44" s="30"/>
      <c r="V44" s="30"/>
      <c r="W44" s="30"/>
    </row>
    <row r="45" spans="1:23" ht="12.75" customHeight="1">
      <c r="A45" s="80"/>
      <c r="B45" s="9"/>
      <c r="C45" s="10"/>
      <c r="D45" s="11"/>
      <c r="E45" s="40"/>
      <c r="F45" s="42"/>
      <c r="G45" s="4"/>
      <c r="H45" s="42"/>
      <c r="I45" s="42"/>
      <c r="J45" s="9"/>
      <c r="K45" s="40"/>
      <c r="L45" s="40"/>
      <c r="M45" s="9"/>
      <c r="N45" s="30"/>
      <c r="O45" s="30"/>
      <c r="P45" s="30"/>
      <c r="Q45" s="30"/>
      <c r="R45" s="30"/>
      <c r="S45" s="30"/>
      <c r="T45" s="30"/>
      <c r="U45" s="30"/>
      <c r="V45" s="30"/>
      <c r="W45" s="30"/>
    </row>
    <row r="46" spans="1:23" ht="12.75" customHeight="1">
      <c r="A46" s="82" t="s">
        <v>7</v>
      </c>
      <c r="B46" s="5" t="s">
        <v>8</v>
      </c>
      <c r="C46" s="5" t="s">
        <v>9</v>
      </c>
      <c r="D46" s="5" t="s">
        <v>10</v>
      </c>
      <c r="E46" s="43" t="s">
        <v>11</v>
      </c>
      <c r="F46" s="43" t="s">
        <v>12</v>
      </c>
      <c r="G46" s="5" t="s">
        <v>13</v>
      </c>
      <c r="H46" s="43" t="s">
        <v>14</v>
      </c>
      <c r="I46" s="43" t="s">
        <v>15</v>
      </c>
      <c r="J46" s="5" t="s">
        <v>16</v>
      </c>
      <c r="K46" s="43" t="s">
        <v>17</v>
      </c>
      <c r="L46" s="43" t="s">
        <v>18</v>
      </c>
      <c r="M46" s="5" t="s">
        <v>19</v>
      </c>
      <c r="N46" s="30"/>
      <c r="O46" s="30"/>
      <c r="P46" s="30"/>
      <c r="Q46" s="30"/>
      <c r="R46" s="30"/>
      <c r="S46" s="30"/>
      <c r="T46" s="30"/>
      <c r="U46" s="30"/>
      <c r="V46" s="30"/>
      <c r="W46" s="30"/>
    </row>
    <row r="47" spans="1:23" ht="12.75" customHeight="1">
      <c r="B47" s="77"/>
      <c r="D47" s="17"/>
      <c r="E47" s="44"/>
      <c r="F47" s="44"/>
      <c r="G47" s="16"/>
      <c r="H47" s="44"/>
      <c r="I47" s="44"/>
      <c r="J47" s="16"/>
      <c r="K47" s="44"/>
      <c r="L47" s="44"/>
      <c r="M47" s="16"/>
      <c r="N47" s="30"/>
      <c r="O47" s="30"/>
      <c r="P47" s="30"/>
      <c r="Q47" s="30"/>
      <c r="R47" s="30"/>
      <c r="S47" s="30"/>
      <c r="T47" s="30"/>
      <c r="U47" s="30"/>
      <c r="V47" s="30"/>
      <c r="W47" s="30"/>
    </row>
    <row r="48" spans="1:23" ht="12.75" customHeight="1">
      <c r="B48" s="16"/>
      <c r="E48" s="90" t="s">
        <v>37</v>
      </c>
      <c r="F48" s="90"/>
      <c r="G48" s="90"/>
      <c r="H48" s="90" t="s">
        <v>38</v>
      </c>
      <c r="I48" s="90"/>
      <c r="J48" s="90"/>
      <c r="K48" s="90" t="s">
        <v>39</v>
      </c>
      <c r="L48" s="90"/>
      <c r="M48" s="90"/>
      <c r="N48" s="30"/>
      <c r="O48" s="30"/>
      <c r="P48" s="30"/>
      <c r="Q48" s="30"/>
      <c r="R48" s="30"/>
      <c r="S48" s="30"/>
      <c r="T48" s="30"/>
      <c r="U48" s="30"/>
      <c r="V48" s="30"/>
      <c r="W48" s="30"/>
    </row>
    <row r="49" spans="1:23" ht="12.75" customHeight="1">
      <c r="B49" s="16"/>
      <c r="E49" s="45" t="s">
        <v>23</v>
      </c>
      <c r="F49" s="45"/>
      <c r="G49" s="6"/>
      <c r="H49" s="45" t="s">
        <v>24</v>
      </c>
      <c r="I49" s="45"/>
      <c r="J49" s="6"/>
      <c r="K49" s="45" t="s">
        <v>24</v>
      </c>
      <c r="L49" s="45"/>
      <c r="M49" s="6"/>
      <c r="N49" s="30"/>
      <c r="O49" s="30"/>
      <c r="P49" s="30"/>
      <c r="Q49" s="30"/>
      <c r="R49" s="30"/>
      <c r="S49" s="30"/>
      <c r="T49" s="30"/>
      <c r="U49" s="30"/>
      <c r="V49" s="30"/>
      <c r="W49" s="30"/>
    </row>
    <row r="50" spans="1:23" ht="28.5" customHeight="1">
      <c r="A50" s="84" t="s">
        <v>25</v>
      </c>
      <c r="B50" s="15" t="s">
        <v>26</v>
      </c>
      <c r="C50" s="15" t="s">
        <v>27</v>
      </c>
      <c r="D50" s="7" t="s">
        <v>28</v>
      </c>
      <c r="E50" s="46" t="s">
        <v>29</v>
      </c>
      <c r="F50" s="47" t="s">
        <v>30</v>
      </c>
      <c r="G50" s="15" t="s">
        <v>31</v>
      </c>
      <c r="H50" s="46" t="s">
        <v>29</v>
      </c>
      <c r="I50" s="47" t="s">
        <v>30</v>
      </c>
      <c r="J50" s="15" t="s">
        <v>31</v>
      </c>
      <c r="K50" s="46" t="s">
        <v>29</v>
      </c>
      <c r="L50" s="47" t="s">
        <v>30</v>
      </c>
      <c r="M50" s="15" t="s">
        <v>31</v>
      </c>
      <c r="N50" s="30"/>
      <c r="O50" s="30"/>
      <c r="P50" s="30"/>
      <c r="Q50" s="30"/>
      <c r="R50" s="30"/>
      <c r="S50" s="30"/>
      <c r="T50" s="30"/>
      <c r="U50" s="30"/>
      <c r="V50" s="30"/>
      <c r="W50" s="30"/>
    </row>
    <row r="51" spans="1:23" ht="12.75" customHeight="1">
      <c r="A51" s="85">
        <v>1</v>
      </c>
      <c r="B51" s="16" t="s">
        <v>47</v>
      </c>
      <c r="C51" s="16" t="s">
        <v>51</v>
      </c>
      <c r="D51" s="29">
        <v>40148</v>
      </c>
      <c r="E51" s="44">
        <v>0</v>
      </c>
      <c r="F51" s="44">
        <v>0</v>
      </c>
      <c r="G51" s="13">
        <f t="shared" ref="G51:G63" si="5">IF(E51=0,0,F51*1000/E51)</f>
        <v>0</v>
      </c>
      <c r="H51" s="44">
        <v>0</v>
      </c>
      <c r="I51" s="44">
        <v>0</v>
      </c>
      <c r="J51" s="13">
        <f t="shared" ref="J51:J63" si="6">IF(H51=0,0,I51*1000/H51)</f>
        <v>0</v>
      </c>
      <c r="K51" s="44">
        <f>E13+H13-K13-E51+H51</f>
        <v>14158</v>
      </c>
      <c r="L51" s="44">
        <f t="shared" ref="L51:L63" si="7">F13+I13-L13-F51+I51</f>
        <v>847</v>
      </c>
      <c r="M51" s="13">
        <f t="shared" ref="M51:M63" si="8">IF(K51=0,0,L51*1000/K51)</f>
        <v>59.824834016103971</v>
      </c>
      <c r="N51" s="30"/>
      <c r="O51" s="30"/>
      <c r="P51" s="30"/>
      <c r="Q51" s="30"/>
      <c r="R51" s="30"/>
      <c r="S51" s="30"/>
      <c r="T51" s="30"/>
      <c r="U51" s="30"/>
      <c r="V51" s="30"/>
      <c r="W51" s="30"/>
    </row>
    <row r="52" spans="1:23" ht="12.75" customHeight="1">
      <c r="A52" s="85">
        <v>2</v>
      </c>
      <c r="B52" s="16" t="s">
        <v>47</v>
      </c>
      <c r="C52" s="16" t="s">
        <v>51</v>
      </c>
      <c r="D52" s="29">
        <v>40179</v>
      </c>
      <c r="E52" s="44">
        <v>0</v>
      </c>
      <c r="F52" s="44">
        <v>0</v>
      </c>
      <c r="G52" s="13">
        <f t="shared" si="5"/>
        <v>0</v>
      </c>
      <c r="H52" s="44">
        <v>0</v>
      </c>
      <c r="I52" s="44">
        <v>0</v>
      </c>
      <c r="J52" s="13">
        <f t="shared" si="6"/>
        <v>0</v>
      </c>
      <c r="K52" s="44">
        <f t="shared" ref="K52:K63" si="9">E14+H14-K14-E52+H52</f>
        <v>11711</v>
      </c>
      <c r="L52" s="44">
        <f t="shared" si="7"/>
        <v>701</v>
      </c>
      <c r="M52" s="13">
        <f t="shared" si="8"/>
        <v>59.858252924600805</v>
      </c>
      <c r="N52" s="30"/>
      <c r="O52" s="30"/>
      <c r="P52" s="30"/>
      <c r="Q52" s="30"/>
      <c r="R52" s="30"/>
      <c r="S52" s="30"/>
      <c r="T52" s="30"/>
      <c r="U52" s="30"/>
      <c r="V52" s="30"/>
      <c r="W52" s="30"/>
    </row>
    <row r="53" spans="1:23" ht="12.75" customHeight="1">
      <c r="A53" s="85">
        <v>3</v>
      </c>
      <c r="B53" s="16" t="s">
        <v>47</v>
      </c>
      <c r="C53" s="16" t="s">
        <v>51</v>
      </c>
      <c r="D53" s="29">
        <v>40210</v>
      </c>
      <c r="E53" s="44">
        <v>0</v>
      </c>
      <c r="F53" s="44">
        <v>0</v>
      </c>
      <c r="G53" s="13">
        <f t="shared" si="5"/>
        <v>0</v>
      </c>
      <c r="H53" s="44">
        <v>0</v>
      </c>
      <c r="I53" s="44">
        <v>0</v>
      </c>
      <c r="J53" s="13">
        <f t="shared" si="6"/>
        <v>0</v>
      </c>
      <c r="K53" s="44">
        <f t="shared" si="9"/>
        <v>11711</v>
      </c>
      <c r="L53" s="44">
        <f t="shared" si="7"/>
        <v>933</v>
      </c>
      <c r="M53" s="13">
        <f t="shared" si="8"/>
        <v>79.668687558705486</v>
      </c>
      <c r="N53" s="30"/>
      <c r="O53" s="30"/>
      <c r="P53" s="30"/>
      <c r="Q53" s="30"/>
      <c r="R53" s="30"/>
      <c r="S53" s="30"/>
      <c r="T53" s="30"/>
      <c r="U53" s="30"/>
      <c r="V53" s="30"/>
      <c r="W53" s="30"/>
    </row>
    <row r="54" spans="1:23" ht="12.75" customHeight="1">
      <c r="A54" s="85">
        <v>4</v>
      </c>
      <c r="B54" s="16" t="s">
        <v>47</v>
      </c>
      <c r="C54" s="16" t="s">
        <v>51</v>
      </c>
      <c r="D54" s="29">
        <v>40238</v>
      </c>
      <c r="E54" s="44">
        <v>0</v>
      </c>
      <c r="F54" s="44">
        <v>0</v>
      </c>
      <c r="G54" s="13">
        <f t="shared" si="5"/>
        <v>0</v>
      </c>
      <c r="H54" s="44">
        <v>0</v>
      </c>
      <c r="I54" s="44">
        <v>0</v>
      </c>
      <c r="J54" s="13">
        <f t="shared" si="6"/>
        <v>0</v>
      </c>
      <c r="K54" s="44">
        <f t="shared" si="9"/>
        <v>11711</v>
      </c>
      <c r="L54" s="44">
        <f t="shared" si="7"/>
        <v>933</v>
      </c>
      <c r="M54" s="13">
        <f t="shared" si="8"/>
        <v>79.668687558705486</v>
      </c>
      <c r="N54" s="30"/>
      <c r="O54" s="30"/>
      <c r="P54" s="30"/>
      <c r="Q54" s="30"/>
      <c r="R54" s="30"/>
      <c r="S54" s="30"/>
      <c r="T54" s="30"/>
      <c r="U54" s="30"/>
      <c r="V54" s="30"/>
      <c r="W54" s="30"/>
    </row>
    <row r="55" spans="1:23" ht="12.75" customHeight="1">
      <c r="A55" s="85">
        <v>5</v>
      </c>
      <c r="B55" s="16" t="s">
        <v>47</v>
      </c>
      <c r="C55" s="16" t="s">
        <v>51</v>
      </c>
      <c r="D55" s="29">
        <v>40269</v>
      </c>
      <c r="E55" s="44">
        <v>0</v>
      </c>
      <c r="F55" s="44">
        <v>0</v>
      </c>
      <c r="G55" s="13">
        <f t="shared" si="5"/>
        <v>0</v>
      </c>
      <c r="H55" s="44">
        <v>0</v>
      </c>
      <c r="I55" s="44">
        <v>0</v>
      </c>
      <c r="J55" s="13">
        <f t="shared" si="6"/>
        <v>0</v>
      </c>
      <c r="K55" s="44">
        <f t="shared" si="9"/>
        <v>11711</v>
      </c>
      <c r="L55" s="44">
        <f t="shared" si="7"/>
        <v>933</v>
      </c>
      <c r="M55" s="13">
        <f t="shared" si="8"/>
        <v>79.668687558705486</v>
      </c>
      <c r="N55" s="30"/>
      <c r="O55" s="30"/>
      <c r="P55" s="30"/>
      <c r="Q55" s="30"/>
      <c r="R55" s="30"/>
      <c r="S55" s="30"/>
      <c r="T55" s="30"/>
      <c r="U55" s="30"/>
      <c r="V55" s="30"/>
      <c r="W55" s="30"/>
    </row>
    <row r="56" spans="1:23" ht="12.75" customHeight="1">
      <c r="A56" s="85">
        <v>6</v>
      </c>
      <c r="B56" s="16" t="s">
        <v>47</v>
      </c>
      <c r="C56" s="16" t="s">
        <v>51</v>
      </c>
      <c r="D56" s="29">
        <v>40299</v>
      </c>
      <c r="E56" s="44">
        <v>0</v>
      </c>
      <c r="F56" s="44">
        <v>0</v>
      </c>
      <c r="G56" s="13">
        <f t="shared" si="5"/>
        <v>0</v>
      </c>
      <c r="H56" s="44">
        <v>0</v>
      </c>
      <c r="I56" s="44">
        <v>0</v>
      </c>
      <c r="J56" s="13">
        <f t="shared" si="6"/>
        <v>0</v>
      </c>
      <c r="K56" s="44">
        <f t="shared" si="9"/>
        <v>11711</v>
      </c>
      <c r="L56" s="44">
        <f t="shared" si="7"/>
        <v>933</v>
      </c>
      <c r="M56" s="13">
        <f t="shared" si="8"/>
        <v>79.668687558705486</v>
      </c>
      <c r="N56" s="30"/>
      <c r="O56" s="30"/>
      <c r="P56" s="30"/>
      <c r="Q56" s="30"/>
      <c r="R56" s="30"/>
      <c r="S56" s="30"/>
      <c r="T56" s="30"/>
      <c r="U56" s="30"/>
      <c r="V56" s="30"/>
      <c r="W56" s="30"/>
    </row>
    <row r="57" spans="1:23" ht="12.75" customHeight="1">
      <c r="A57" s="85">
        <v>7</v>
      </c>
      <c r="B57" s="16" t="s">
        <v>47</v>
      </c>
      <c r="C57" s="16" t="s">
        <v>51</v>
      </c>
      <c r="D57" s="29">
        <v>40330</v>
      </c>
      <c r="E57" s="44">
        <v>0</v>
      </c>
      <c r="F57" s="44">
        <v>0</v>
      </c>
      <c r="G57" s="13">
        <f t="shared" si="5"/>
        <v>0</v>
      </c>
      <c r="H57" s="44">
        <v>0</v>
      </c>
      <c r="I57" s="44">
        <v>0</v>
      </c>
      <c r="J57" s="13">
        <f t="shared" si="6"/>
        <v>0</v>
      </c>
      <c r="K57" s="44">
        <f t="shared" si="9"/>
        <v>11711</v>
      </c>
      <c r="L57" s="44">
        <f t="shared" si="7"/>
        <v>933</v>
      </c>
      <c r="M57" s="13">
        <f t="shared" si="8"/>
        <v>79.668687558705486</v>
      </c>
      <c r="N57" s="30"/>
      <c r="O57" s="30"/>
      <c r="P57" s="30"/>
      <c r="Q57" s="30"/>
      <c r="R57" s="30"/>
      <c r="S57" s="30"/>
      <c r="T57" s="30"/>
      <c r="U57" s="30"/>
      <c r="V57" s="30"/>
      <c r="W57" s="30"/>
    </row>
    <row r="58" spans="1:23" ht="12.75" customHeight="1">
      <c r="A58" s="85">
        <v>8</v>
      </c>
      <c r="B58" s="16" t="s">
        <v>47</v>
      </c>
      <c r="C58" s="16" t="s">
        <v>51</v>
      </c>
      <c r="D58" s="29">
        <v>40360</v>
      </c>
      <c r="E58" s="44">
        <v>0</v>
      </c>
      <c r="F58" s="44">
        <v>0</v>
      </c>
      <c r="G58" s="13">
        <f t="shared" si="5"/>
        <v>0</v>
      </c>
      <c r="H58" s="44">
        <v>0</v>
      </c>
      <c r="I58" s="44">
        <v>0</v>
      </c>
      <c r="J58" s="13">
        <f t="shared" si="6"/>
        <v>0</v>
      </c>
      <c r="K58" s="44">
        <f t="shared" si="9"/>
        <v>11711</v>
      </c>
      <c r="L58" s="44">
        <f t="shared" si="7"/>
        <v>933</v>
      </c>
      <c r="M58" s="13">
        <f t="shared" si="8"/>
        <v>79.668687558705486</v>
      </c>
      <c r="N58" s="30"/>
      <c r="O58" s="30"/>
      <c r="P58" s="30"/>
      <c r="Q58" s="30"/>
      <c r="R58" s="30"/>
      <c r="S58" s="30"/>
      <c r="T58" s="30"/>
      <c r="U58" s="30"/>
      <c r="V58" s="30"/>
      <c r="W58" s="30"/>
    </row>
    <row r="59" spans="1:23" ht="12.75" customHeight="1">
      <c r="A59" s="85">
        <v>9</v>
      </c>
      <c r="B59" s="16" t="s">
        <v>47</v>
      </c>
      <c r="C59" s="16" t="s">
        <v>51</v>
      </c>
      <c r="D59" s="29">
        <v>40391</v>
      </c>
      <c r="E59" s="44">
        <v>0</v>
      </c>
      <c r="F59" s="44">
        <v>0</v>
      </c>
      <c r="G59" s="13">
        <f t="shared" si="5"/>
        <v>0</v>
      </c>
      <c r="H59" s="44">
        <v>0</v>
      </c>
      <c r="I59" s="44">
        <v>0</v>
      </c>
      <c r="J59" s="13">
        <f t="shared" si="6"/>
        <v>0</v>
      </c>
      <c r="K59" s="44">
        <f t="shared" si="9"/>
        <v>11711</v>
      </c>
      <c r="L59" s="44">
        <f t="shared" si="7"/>
        <v>933</v>
      </c>
      <c r="M59" s="13">
        <f t="shared" si="8"/>
        <v>79.668687558705486</v>
      </c>
      <c r="N59" s="30"/>
      <c r="O59" s="30"/>
      <c r="P59" s="30"/>
      <c r="Q59" s="30"/>
      <c r="R59" s="30"/>
      <c r="S59" s="30"/>
      <c r="T59" s="30"/>
      <c r="U59" s="30"/>
      <c r="V59" s="30"/>
      <c r="W59" s="30"/>
    </row>
    <row r="60" spans="1:23" ht="12.75" customHeight="1">
      <c r="A60" s="85">
        <v>10</v>
      </c>
      <c r="B60" s="16" t="s">
        <v>47</v>
      </c>
      <c r="C60" s="16" t="s">
        <v>51</v>
      </c>
      <c r="D60" s="29">
        <v>40422</v>
      </c>
      <c r="E60" s="44">
        <v>0</v>
      </c>
      <c r="F60" s="44">
        <v>0</v>
      </c>
      <c r="G60" s="13">
        <f t="shared" si="5"/>
        <v>0</v>
      </c>
      <c r="H60" s="44">
        <v>0</v>
      </c>
      <c r="I60" s="44">
        <v>0</v>
      </c>
      <c r="J60" s="13">
        <f t="shared" si="6"/>
        <v>0</v>
      </c>
      <c r="K60" s="44">
        <f t="shared" si="9"/>
        <v>11711</v>
      </c>
      <c r="L60" s="44">
        <f t="shared" si="7"/>
        <v>933</v>
      </c>
      <c r="M60" s="13">
        <f t="shared" si="8"/>
        <v>79.668687558705486</v>
      </c>
      <c r="N60" s="30"/>
      <c r="O60" s="30"/>
      <c r="P60" s="30"/>
      <c r="Q60" s="30"/>
      <c r="R60" s="30"/>
      <c r="S60" s="30"/>
      <c r="T60" s="30"/>
      <c r="U60" s="30"/>
      <c r="V60" s="30"/>
      <c r="W60" s="30"/>
    </row>
    <row r="61" spans="1:23" ht="12.75" customHeight="1">
      <c r="A61" s="85">
        <v>11</v>
      </c>
      <c r="B61" s="16" t="s">
        <v>47</v>
      </c>
      <c r="C61" s="16" t="s">
        <v>51</v>
      </c>
      <c r="D61" s="29">
        <v>40452</v>
      </c>
      <c r="E61" s="44">
        <v>0</v>
      </c>
      <c r="F61" s="44">
        <v>0</v>
      </c>
      <c r="G61" s="13">
        <f t="shared" si="5"/>
        <v>0</v>
      </c>
      <c r="H61" s="44">
        <v>0</v>
      </c>
      <c r="I61" s="44">
        <v>0</v>
      </c>
      <c r="J61" s="13">
        <f t="shared" si="6"/>
        <v>0</v>
      </c>
      <c r="K61" s="44">
        <f t="shared" si="9"/>
        <v>11711</v>
      </c>
      <c r="L61" s="44">
        <f t="shared" si="7"/>
        <v>933</v>
      </c>
      <c r="M61" s="13">
        <f t="shared" si="8"/>
        <v>79.668687558705486</v>
      </c>
      <c r="N61" s="30"/>
      <c r="O61" s="30"/>
      <c r="P61" s="30"/>
      <c r="Q61" s="30"/>
      <c r="R61" s="30"/>
      <c r="S61" s="30"/>
      <c r="T61" s="30"/>
      <c r="U61" s="30"/>
      <c r="V61" s="30"/>
      <c r="W61" s="30"/>
    </row>
    <row r="62" spans="1:23" ht="12.75" customHeight="1">
      <c r="A62" s="85">
        <v>12</v>
      </c>
      <c r="B62" s="16" t="s">
        <v>47</v>
      </c>
      <c r="C62" s="16" t="s">
        <v>51</v>
      </c>
      <c r="D62" s="29">
        <v>40483</v>
      </c>
      <c r="E62" s="44">
        <v>0</v>
      </c>
      <c r="F62" s="44">
        <v>0</v>
      </c>
      <c r="G62" s="13">
        <f t="shared" si="5"/>
        <v>0</v>
      </c>
      <c r="H62" s="44">
        <v>0</v>
      </c>
      <c r="I62" s="44">
        <v>0</v>
      </c>
      <c r="J62" s="13">
        <f t="shared" si="6"/>
        <v>0</v>
      </c>
      <c r="K62" s="44">
        <f t="shared" si="9"/>
        <v>11513</v>
      </c>
      <c r="L62" s="44">
        <f t="shared" si="7"/>
        <v>917</v>
      </c>
      <c r="M62" s="13">
        <f t="shared" si="8"/>
        <v>79.649092330409104</v>
      </c>
      <c r="N62" s="30"/>
      <c r="O62" s="30"/>
      <c r="P62" s="30"/>
      <c r="Q62" s="30"/>
      <c r="R62" s="30"/>
      <c r="S62" s="30"/>
      <c r="T62" s="30"/>
      <c r="U62" s="30"/>
      <c r="V62" s="30"/>
      <c r="W62" s="30"/>
    </row>
    <row r="63" spans="1:23" ht="12.75" customHeight="1">
      <c r="A63" s="85">
        <v>13</v>
      </c>
      <c r="B63" s="16" t="s">
        <v>47</v>
      </c>
      <c r="C63" s="16" t="s">
        <v>51</v>
      </c>
      <c r="D63" s="29">
        <v>40513</v>
      </c>
      <c r="E63" s="44">
        <v>0</v>
      </c>
      <c r="F63" s="44">
        <v>0</v>
      </c>
      <c r="G63" s="13">
        <f t="shared" si="5"/>
        <v>0</v>
      </c>
      <c r="H63" s="44">
        <v>0</v>
      </c>
      <c r="I63" s="44">
        <v>0</v>
      </c>
      <c r="J63" s="13">
        <f t="shared" si="6"/>
        <v>0</v>
      </c>
      <c r="K63" s="44">
        <f t="shared" si="9"/>
        <v>8769</v>
      </c>
      <c r="L63" s="44">
        <f t="shared" si="7"/>
        <v>698</v>
      </c>
      <c r="M63" s="13">
        <f t="shared" si="8"/>
        <v>79.598585927699858</v>
      </c>
      <c r="N63" s="30"/>
      <c r="O63" s="30"/>
      <c r="P63" s="30"/>
      <c r="Q63" s="30"/>
      <c r="R63" s="30"/>
      <c r="S63" s="30"/>
      <c r="T63" s="30"/>
      <c r="U63" s="30"/>
      <c r="V63" s="30"/>
      <c r="W63" s="30"/>
    </row>
    <row r="64" spans="1:23" ht="12.75" customHeight="1">
      <c r="A64" s="85"/>
      <c r="B64" s="16"/>
      <c r="C64" s="16"/>
      <c r="D64" s="29"/>
      <c r="E64" s="44"/>
      <c r="F64" s="44"/>
      <c r="G64" s="13"/>
      <c r="H64" s="44"/>
      <c r="I64" s="44"/>
      <c r="J64" s="13"/>
      <c r="K64" s="44"/>
      <c r="L64" s="44"/>
      <c r="M64" s="13"/>
      <c r="N64" s="30"/>
      <c r="O64" s="30"/>
      <c r="P64" s="30"/>
      <c r="Q64" s="30"/>
      <c r="R64" s="30"/>
      <c r="S64" s="30"/>
      <c r="T64" s="30"/>
      <c r="U64" s="30"/>
      <c r="V64" s="30"/>
      <c r="W64" s="30"/>
    </row>
    <row r="65" spans="1:23" ht="12.75" customHeight="1">
      <c r="A65" s="85">
        <v>14</v>
      </c>
      <c r="B65" s="16" t="s">
        <v>44</v>
      </c>
      <c r="C65" s="16"/>
      <c r="D65" s="29"/>
      <c r="E65" s="44"/>
      <c r="F65" s="44"/>
      <c r="G65" s="13"/>
      <c r="H65" s="44"/>
      <c r="I65" s="44"/>
      <c r="J65" s="13"/>
      <c r="K65" s="44">
        <f>ROUND(SUM(K51:K63),0)</f>
        <v>151550</v>
      </c>
      <c r="L65" s="44">
        <f>ROUND(SUM(L51:L63),0)</f>
        <v>11560</v>
      </c>
      <c r="M65" s="13"/>
      <c r="N65" s="30"/>
      <c r="O65" s="30"/>
      <c r="P65" s="30"/>
      <c r="Q65" s="30"/>
      <c r="R65" s="30"/>
      <c r="S65" s="30"/>
      <c r="T65" s="30"/>
      <c r="U65" s="30"/>
      <c r="V65" s="30"/>
      <c r="W65" s="30"/>
    </row>
    <row r="66" spans="1:23" ht="12.75" customHeight="1">
      <c r="N66" s="30"/>
      <c r="O66" s="30"/>
      <c r="P66" s="30"/>
      <c r="Q66" s="30"/>
      <c r="R66" s="30"/>
      <c r="S66" s="30"/>
      <c r="T66" s="30"/>
      <c r="U66" s="30"/>
      <c r="V66" s="30"/>
      <c r="W66" s="30"/>
    </row>
    <row r="67" spans="1:23" ht="12.75" customHeight="1">
      <c r="A67" s="85">
        <v>15</v>
      </c>
      <c r="B67" s="16" t="s">
        <v>47</v>
      </c>
      <c r="C67" s="16" t="s">
        <v>51</v>
      </c>
      <c r="D67" s="29" t="s">
        <v>36</v>
      </c>
      <c r="K67" s="49">
        <f>ROUND(AVERAGE(K51:K63),0)</f>
        <v>11658</v>
      </c>
      <c r="L67" s="49">
        <f>ROUND(AVERAGE(L51:L63),0)</f>
        <v>889</v>
      </c>
      <c r="M67" s="13">
        <f>ROUND(IF(K67=0,0,L67*1000/K67),2)</f>
        <v>76.260000000000005</v>
      </c>
      <c r="N67" s="30"/>
      <c r="O67" s="30"/>
      <c r="P67" s="30"/>
      <c r="Q67" s="30"/>
      <c r="R67" s="30"/>
      <c r="S67" s="30"/>
      <c r="T67" s="30"/>
      <c r="U67" s="30"/>
      <c r="V67" s="30"/>
      <c r="W67" s="30"/>
    </row>
    <row r="68" spans="1:23" ht="12.75" customHeight="1">
      <c r="N68" s="30"/>
      <c r="O68" s="30"/>
      <c r="P68" s="30"/>
      <c r="Q68" s="30"/>
      <c r="R68" s="30"/>
      <c r="S68" s="30"/>
      <c r="T68" s="30"/>
      <c r="U68" s="30"/>
      <c r="V68" s="30"/>
      <c r="W68" s="30"/>
    </row>
    <row r="69" spans="1:23" ht="12.75" customHeight="1">
      <c r="N69" s="30"/>
      <c r="O69" s="30"/>
      <c r="P69" s="30"/>
      <c r="Q69" s="30"/>
      <c r="R69" s="30"/>
      <c r="S69" s="30"/>
      <c r="T69" s="30"/>
      <c r="U69" s="30"/>
      <c r="V69" s="30"/>
      <c r="W69" s="30"/>
    </row>
    <row r="70" spans="1:23" ht="12.75" customHeight="1">
      <c r="N70" s="30"/>
      <c r="O70" s="30"/>
      <c r="P70" s="30"/>
      <c r="Q70" s="30"/>
      <c r="R70" s="30"/>
      <c r="S70" s="30"/>
      <c r="T70" s="30"/>
      <c r="U70" s="30"/>
      <c r="V70" s="30"/>
      <c r="W70" s="30"/>
    </row>
    <row r="71" spans="1:23" ht="12.75" customHeight="1">
      <c r="N71" s="30"/>
      <c r="O71" s="30"/>
      <c r="P71" s="30"/>
      <c r="Q71" s="30"/>
      <c r="R71" s="30"/>
      <c r="S71" s="30"/>
      <c r="T71" s="30"/>
      <c r="U71" s="30"/>
      <c r="V71" s="30"/>
      <c r="W71" s="30"/>
    </row>
    <row r="72" spans="1:23" ht="12.75" customHeight="1">
      <c r="N72" s="30"/>
      <c r="O72" s="30"/>
      <c r="P72" s="30"/>
      <c r="Q72" s="30"/>
      <c r="R72" s="30"/>
      <c r="S72" s="30"/>
      <c r="T72" s="30"/>
      <c r="U72" s="30"/>
      <c r="V72" s="30"/>
      <c r="W72" s="30"/>
    </row>
    <row r="73" spans="1:23" ht="12.75" customHeight="1">
      <c r="A73" s="85">
        <v>16</v>
      </c>
      <c r="B73" s="32" t="s">
        <v>157</v>
      </c>
      <c r="N73" s="30"/>
      <c r="O73" s="30"/>
      <c r="P73" s="30"/>
      <c r="Q73" s="30"/>
      <c r="R73" s="30"/>
      <c r="S73" s="30"/>
      <c r="T73" s="30"/>
      <c r="U73" s="30"/>
      <c r="V73" s="30"/>
      <c r="W73" s="30"/>
    </row>
    <row r="74" spans="1:23" ht="12.75" customHeight="1">
      <c r="N74" s="30"/>
      <c r="O74" s="30"/>
      <c r="P74" s="30"/>
      <c r="Q74" s="30"/>
      <c r="R74" s="30"/>
      <c r="S74" s="30"/>
      <c r="T74" s="30"/>
      <c r="U74" s="30"/>
      <c r="V74" s="30"/>
      <c r="W74" s="30"/>
    </row>
    <row r="75" spans="1:23" ht="12.75" customHeight="1">
      <c r="N75" s="30"/>
      <c r="O75" s="30"/>
      <c r="P75" s="30"/>
      <c r="Q75" s="30"/>
      <c r="R75" s="30"/>
      <c r="S75" s="30"/>
      <c r="T75" s="30"/>
      <c r="U75" s="30"/>
      <c r="V75" s="30"/>
      <c r="W75" s="30"/>
    </row>
    <row r="76" spans="1:23" ht="13.5" customHeight="1">
      <c r="A76" s="80" t="s">
        <v>32</v>
      </c>
      <c r="B76" s="9"/>
      <c r="C76" s="10"/>
      <c r="D76" s="11"/>
      <c r="E76" s="40"/>
      <c r="F76" s="40"/>
      <c r="G76" s="9"/>
      <c r="H76" s="40"/>
      <c r="I76" s="40"/>
      <c r="J76" s="9"/>
      <c r="K76" s="40"/>
      <c r="L76" s="40"/>
      <c r="M76" s="12" t="s">
        <v>33</v>
      </c>
      <c r="N76" s="30"/>
      <c r="O76" s="30"/>
      <c r="P76" s="30"/>
      <c r="Q76" s="30"/>
      <c r="R76" s="30"/>
      <c r="S76" s="30"/>
      <c r="T76" s="30"/>
      <c r="U76" s="30"/>
      <c r="V76" s="30"/>
      <c r="W76" s="30"/>
    </row>
    <row r="77" spans="1:23" ht="12.75" customHeight="1">
      <c r="N77" s="30"/>
      <c r="O77" s="30"/>
      <c r="P77" s="30"/>
      <c r="Q77" s="30"/>
      <c r="R77" s="30"/>
      <c r="S77" s="30"/>
      <c r="T77" s="30"/>
      <c r="U77" s="30"/>
      <c r="V77" s="30"/>
      <c r="W77" s="30"/>
    </row>
    <row r="78" spans="1:23" ht="15" customHeight="1">
      <c r="N78" s="30"/>
      <c r="O78" s="30"/>
      <c r="P78" s="30"/>
      <c r="Q78" s="30"/>
      <c r="R78" s="30"/>
      <c r="S78" s="30"/>
      <c r="T78" s="30"/>
      <c r="U78" s="30"/>
      <c r="V78" s="30"/>
      <c r="W78" s="30"/>
    </row>
    <row r="79" spans="1:23" ht="15" customHeight="1">
      <c r="N79" s="30"/>
      <c r="O79" s="30"/>
      <c r="P79" s="30"/>
      <c r="Q79" s="30"/>
      <c r="R79" s="30"/>
      <c r="S79" s="30"/>
      <c r="T79" s="30"/>
      <c r="U79" s="30"/>
      <c r="V79" s="30"/>
      <c r="W79" s="30"/>
    </row>
    <row r="80" spans="1:23" ht="15" customHeight="1">
      <c r="N80" s="30"/>
      <c r="O80" s="30"/>
      <c r="P80" s="30"/>
      <c r="Q80" s="30"/>
      <c r="R80" s="30"/>
      <c r="S80" s="30"/>
      <c r="T80" s="30"/>
      <c r="U80" s="30"/>
      <c r="V80" s="30"/>
      <c r="W80" s="30"/>
    </row>
    <row r="81" spans="14:23" ht="15" customHeight="1">
      <c r="N81" s="30"/>
      <c r="O81" s="30"/>
      <c r="P81" s="30"/>
      <c r="Q81" s="30"/>
      <c r="R81" s="30"/>
      <c r="S81" s="30"/>
      <c r="T81" s="30"/>
      <c r="U81" s="30"/>
      <c r="V81" s="30"/>
      <c r="W81" s="30"/>
    </row>
    <row r="82" spans="14:23" ht="15" customHeight="1">
      <c r="N82" s="30"/>
      <c r="O82" s="30"/>
      <c r="P82" s="30"/>
      <c r="Q82" s="30"/>
      <c r="R82" s="30"/>
      <c r="S82" s="30"/>
      <c r="T82" s="30"/>
      <c r="U82" s="30"/>
      <c r="V82" s="30"/>
      <c r="W82" s="30"/>
    </row>
    <row r="83" spans="14:23" ht="12.75" customHeight="1">
      <c r="N83" s="30"/>
      <c r="O83" s="30"/>
      <c r="P83" s="30"/>
      <c r="Q83" s="30"/>
      <c r="R83" s="30"/>
      <c r="S83" s="30"/>
      <c r="T83" s="30"/>
      <c r="U83" s="30"/>
      <c r="V83" s="30"/>
      <c r="W83" s="30"/>
    </row>
    <row r="84" spans="14:23" ht="12.75" customHeight="1">
      <c r="N84" s="30"/>
      <c r="O84" s="30"/>
      <c r="P84" s="30"/>
      <c r="Q84" s="30"/>
      <c r="R84" s="30"/>
      <c r="S84" s="30"/>
      <c r="T84" s="30"/>
      <c r="U84" s="30"/>
      <c r="V84" s="30"/>
      <c r="W84" s="30"/>
    </row>
    <row r="85" spans="14:23" ht="12.75" customHeight="1">
      <c r="N85" s="30"/>
      <c r="O85" s="30"/>
      <c r="P85" s="30"/>
      <c r="Q85" s="30"/>
      <c r="R85" s="30"/>
      <c r="S85" s="30"/>
      <c r="T85" s="30"/>
      <c r="U85" s="30"/>
      <c r="V85" s="30"/>
      <c r="W85" s="30"/>
    </row>
    <row r="86" spans="14:23" ht="12.75" customHeight="1">
      <c r="N86" s="30"/>
      <c r="O86" s="30"/>
      <c r="P86" s="30"/>
      <c r="Q86" s="30"/>
      <c r="R86" s="30"/>
      <c r="S86" s="30"/>
      <c r="T86" s="30"/>
      <c r="U86" s="30"/>
      <c r="V86" s="30"/>
      <c r="W86" s="30"/>
    </row>
    <row r="87" spans="14:23" ht="12.75" customHeight="1">
      <c r="N87" s="30"/>
      <c r="O87" s="30"/>
      <c r="P87" s="30"/>
      <c r="Q87" s="30"/>
      <c r="R87" s="30"/>
      <c r="S87" s="30"/>
      <c r="T87" s="30"/>
      <c r="U87" s="30"/>
      <c r="V87" s="30"/>
      <c r="W87" s="30"/>
    </row>
    <row r="88" spans="14:23" ht="28.5" customHeight="1">
      <c r="N88" s="30"/>
      <c r="O88" s="30"/>
      <c r="P88" s="30"/>
      <c r="Q88" s="30"/>
      <c r="R88" s="30"/>
      <c r="S88" s="30"/>
      <c r="T88" s="30"/>
      <c r="U88" s="30"/>
      <c r="V88" s="30"/>
      <c r="W88" s="30"/>
    </row>
    <row r="89" spans="14:23" ht="12.75" customHeight="1">
      <c r="N89" s="30"/>
      <c r="O89" s="30"/>
      <c r="P89" s="30"/>
      <c r="Q89" s="30"/>
      <c r="R89" s="30"/>
      <c r="S89" s="30"/>
      <c r="T89" s="30"/>
      <c r="U89" s="30"/>
      <c r="V89" s="30"/>
      <c r="W89" s="30"/>
    </row>
    <row r="90" spans="14:23" ht="12.75" customHeight="1">
      <c r="N90" s="30"/>
      <c r="O90" s="30"/>
      <c r="P90" s="30"/>
      <c r="Q90" s="30"/>
      <c r="R90" s="30"/>
      <c r="S90" s="30"/>
      <c r="T90" s="30"/>
      <c r="U90" s="30"/>
      <c r="V90" s="30"/>
      <c r="W90" s="30"/>
    </row>
    <row r="91" spans="14:23" ht="12.75" customHeight="1">
      <c r="N91" s="30"/>
      <c r="O91" s="30"/>
      <c r="P91" s="30"/>
      <c r="Q91" s="30"/>
      <c r="R91" s="30"/>
      <c r="S91" s="30"/>
      <c r="T91" s="30"/>
      <c r="U91" s="30"/>
      <c r="V91" s="30"/>
      <c r="W91" s="30"/>
    </row>
    <row r="92" spans="14:23" ht="12.75" customHeight="1">
      <c r="N92" s="30"/>
      <c r="O92" s="30"/>
      <c r="P92" s="30"/>
      <c r="Q92" s="30"/>
      <c r="R92" s="30"/>
      <c r="S92" s="30"/>
      <c r="T92" s="30"/>
      <c r="U92" s="30"/>
      <c r="V92" s="30"/>
      <c r="W92" s="30"/>
    </row>
    <row r="93" spans="14:23" ht="12.75" customHeight="1">
      <c r="N93" s="30"/>
      <c r="O93" s="30"/>
      <c r="P93" s="30"/>
      <c r="Q93" s="30"/>
      <c r="R93" s="30"/>
      <c r="S93" s="30"/>
      <c r="T93" s="30"/>
      <c r="U93" s="30"/>
      <c r="V93" s="30"/>
      <c r="W93" s="30"/>
    </row>
    <row r="94" spans="14:23" ht="12.75" customHeight="1">
      <c r="N94" s="30"/>
      <c r="O94" s="30"/>
      <c r="P94" s="30"/>
      <c r="Q94" s="30"/>
      <c r="R94" s="30"/>
      <c r="S94" s="30"/>
      <c r="T94" s="30"/>
      <c r="U94" s="30"/>
      <c r="V94" s="30"/>
      <c r="W94" s="30"/>
    </row>
    <row r="95" spans="14:23" ht="12.75" customHeight="1">
      <c r="N95" s="30"/>
      <c r="O95" s="30"/>
      <c r="P95" s="30"/>
      <c r="Q95" s="30"/>
      <c r="R95" s="30"/>
      <c r="S95" s="30"/>
      <c r="T95" s="30"/>
      <c r="U95" s="30"/>
      <c r="V95" s="30"/>
      <c r="W95" s="30"/>
    </row>
    <row r="96" spans="14:23" ht="12.75" customHeight="1">
      <c r="N96" s="30"/>
      <c r="O96" s="30"/>
      <c r="P96" s="30"/>
      <c r="Q96" s="30"/>
      <c r="R96" s="30"/>
      <c r="S96" s="30"/>
      <c r="T96" s="30"/>
      <c r="U96" s="30"/>
      <c r="V96" s="30"/>
      <c r="W96" s="30"/>
    </row>
    <row r="97" spans="14:23" ht="12.75" customHeight="1">
      <c r="N97" s="30"/>
      <c r="O97" s="30"/>
      <c r="P97" s="30"/>
      <c r="Q97" s="30"/>
      <c r="R97" s="30"/>
      <c r="S97" s="30"/>
      <c r="T97" s="30"/>
      <c r="U97" s="30"/>
      <c r="V97" s="30"/>
      <c r="W97" s="30"/>
    </row>
    <row r="98" spans="14:23" ht="12.75" customHeight="1">
      <c r="N98" s="30"/>
    </row>
    <row r="99" spans="14:23" ht="12.75" customHeight="1">
      <c r="N99" s="30"/>
    </row>
    <row r="100" spans="14:23" ht="12.75" customHeight="1">
      <c r="N100" s="30"/>
    </row>
    <row r="101" spans="14:23" ht="12.75" customHeight="1">
      <c r="N101" s="30"/>
    </row>
    <row r="102" spans="14:23" ht="12.75" customHeight="1">
      <c r="N102" s="30"/>
    </row>
    <row r="103" spans="14:23" ht="12.75" customHeight="1">
      <c r="N103" s="30"/>
    </row>
    <row r="104" spans="14:23" ht="12.75" customHeight="1">
      <c r="N104" s="30"/>
    </row>
    <row r="105" spans="14:23" ht="12.75" customHeight="1">
      <c r="N105" s="30"/>
    </row>
    <row r="106" spans="14:23" ht="12.75" customHeight="1">
      <c r="N106" s="30"/>
    </row>
    <row r="107" spans="14:23" ht="12.75" customHeight="1">
      <c r="N107" s="30"/>
    </row>
    <row r="108" spans="14:23" ht="12.75" customHeight="1">
      <c r="N108" s="30"/>
    </row>
    <row r="109" spans="14:23" ht="12.75" customHeight="1">
      <c r="N109" s="30"/>
    </row>
    <row r="110" spans="14:23" ht="12.75" customHeight="1">
      <c r="N110" s="30"/>
    </row>
    <row r="111" spans="14:23" ht="12.75" customHeight="1">
      <c r="N111" s="30"/>
    </row>
    <row r="112" spans="14:23" ht="12.75" customHeight="1">
      <c r="N112" s="30"/>
    </row>
    <row r="113" spans="14:15" ht="12.75" customHeight="1">
      <c r="N113" s="30"/>
    </row>
    <row r="114" spans="14:15" ht="13.5" customHeight="1">
      <c r="N114" s="30"/>
    </row>
    <row r="115" spans="14:15" ht="12.75" customHeight="1">
      <c r="N115" s="30"/>
    </row>
    <row r="116" spans="14:15" ht="15" customHeight="1">
      <c r="N116" s="30"/>
    </row>
    <row r="117" spans="14:15">
      <c r="N117" s="30"/>
    </row>
    <row r="118" spans="14:15">
      <c r="N118" s="30"/>
    </row>
    <row r="119" spans="14:15">
      <c r="N119" s="30"/>
    </row>
    <row r="120" spans="14:15">
      <c r="N120" s="30"/>
    </row>
    <row r="121" spans="14:15" ht="12.75" customHeight="1">
      <c r="N121" s="30"/>
    </row>
    <row r="122" spans="14:15" ht="12.75" customHeight="1">
      <c r="N122" s="30"/>
    </row>
    <row r="123" spans="14:15" ht="12.75" customHeight="1">
      <c r="N123" s="30"/>
    </row>
    <row r="124" spans="14:15" ht="12.75" customHeight="1">
      <c r="N124" s="30"/>
    </row>
    <row r="125" spans="14:15" ht="12.75" customHeight="1">
      <c r="N125" s="30"/>
    </row>
    <row r="126" spans="14:15" ht="28.5" customHeight="1">
      <c r="N126" s="30"/>
      <c r="O126" s="22"/>
    </row>
    <row r="127" spans="14:15" ht="12.75" customHeight="1">
      <c r="N127" s="30"/>
    </row>
    <row r="128" spans="14:15" ht="12.75" customHeight="1">
      <c r="N128" s="30"/>
    </row>
    <row r="129" spans="14:14" ht="12.75" customHeight="1">
      <c r="N129" s="30"/>
    </row>
    <row r="130" spans="14:14" ht="12.75" customHeight="1">
      <c r="N130" s="30"/>
    </row>
    <row r="131" spans="14:14" ht="12.75" customHeight="1">
      <c r="N131" s="30"/>
    </row>
    <row r="132" spans="14:14" ht="12.75" customHeight="1">
      <c r="N132" s="30"/>
    </row>
    <row r="133" spans="14:14" ht="12.75" customHeight="1">
      <c r="N133" s="30"/>
    </row>
    <row r="134" spans="14:14" ht="12.75" customHeight="1">
      <c r="N134" s="30"/>
    </row>
    <row r="135" spans="14:14" ht="12.75" customHeight="1">
      <c r="N135" s="30"/>
    </row>
    <row r="136" spans="14:14" ht="12.75" customHeight="1">
      <c r="N136" s="30"/>
    </row>
    <row r="137" spans="14:14" ht="12.75" customHeight="1">
      <c r="N137" s="30"/>
    </row>
    <row r="138" spans="14:14" ht="12.75" customHeight="1">
      <c r="N138" s="30"/>
    </row>
    <row r="139" spans="14:14" ht="12.75" customHeight="1">
      <c r="N139" s="30"/>
    </row>
    <row r="140" spans="14:14" ht="12.75" customHeight="1">
      <c r="N140" s="30"/>
    </row>
    <row r="141" spans="14:14" ht="12.75" customHeight="1">
      <c r="N141" s="30"/>
    </row>
    <row r="142" spans="14:14" ht="12.75" customHeight="1">
      <c r="N142" s="30"/>
    </row>
    <row r="143" spans="14:14" ht="12.75" customHeight="1">
      <c r="N143" s="30"/>
    </row>
    <row r="144" spans="14:14" ht="12.75" customHeight="1">
      <c r="N144" s="30"/>
    </row>
    <row r="145" spans="14:14" ht="12.75" customHeight="1">
      <c r="N145" s="30"/>
    </row>
    <row r="146" spans="14:14" ht="12.75" customHeight="1">
      <c r="N146" s="30"/>
    </row>
    <row r="147" spans="14:14" ht="12.75" customHeight="1">
      <c r="N147" s="30"/>
    </row>
    <row r="148" spans="14:14" ht="12.75" customHeight="1"/>
    <row r="149" spans="14:14" ht="12.75" customHeight="1"/>
    <row r="150" spans="14:14" ht="12.75" customHeight="1"/>
    <row r="151" spans="14:14" ht="12.75" customHeight="1"/>
    <row r="152" spans="14:14" ht="13.5" customHeight="1"/>
    <row r="153" spans="14:14" ht="12.75" customHeight="1"/>
    <row r="154" spans="14:14" ht="15" customHeight="1"/>
    <row r="159" spans="14:14" ht="12.75" customHeight="1"/>
    <row r="160" spans="14:14" ht="12.75" customHeight="1"/>
    <row r="161" spans="15:21" ht="12.75" customHeight="1"/>
    <row r="162" spans="15:21" ht="12.75" customHeight="1"/>
    <row r="163" spans="15:21" ht="12.75" customHeight="1"/>
    <row r="164" spans="15:21" ht="28.5" customHeight="1"/>
    <row r="165" spans="15:21" ht="12.75" customHeight="1">
      <c r="O165" s="17"/>
      <c r="P165" s="17"/>
      <c r="Q165" s="13"/>
      <c r="R165" s="17"/>
      <c r="S165" s="17"/>
      <c r="T165" s="13"/>
      <c r="U165" s="17"/>
    </row>
    <row r="166" spans="15:21" ht="12.75" customHeight="1"/>
    <row r="167" spans="15:21" ht="12.75" customHeight="1"/>
    <row r="168" spans="15:21" ht="12.75" customHeight="1"/>
    <row r="169" spans="15:21" ht="12.75" customHeight="1"/>
    <row r="170" spans="15:21" ht="12.75" customHeight="1"/>
    <row r="171" spans="15:21" ht="12.75" customHeight="1"/>
    <row r="172" spans="15:21" ht="12.75" customHeight="1"/>
    <row r="173" spans="15:21" ht="12.75" customHeight="1"/>
    <row r="174" spans="15:21" ht="12.75" customHeight="1"/>
    <row r="175" spans="15:21" ht="12.75" customHeight="1"/>
    <row r="176" spans="15:21" ht="12.75" customHeight="1"/>
    <row r="177" spans="14:14" ht="12.75" customHeight="1"/>
    <row r="178" spans="14:14" ht="12.75" customHeight="1"/>
    <row r="179" spans="14:14" ht="12.75" customHeight="1"/>
    <row r="180" spans="14:14" ht="12.75" customHeight="1">
      <c r="N180" s="27"/>
    </row>
    <row r="181" spans="14:14" ht="12.75" customHeight="1"/>
    <row r="182" spans="14:14" ht="12.75" customHeight="1"/>
    <row r="183" spans="14:14" ht="12.75" customHeight="1"/>
    <row r="184" spans="14:14" ht="12.75" customHeight="1"/>
    <row r="185" spans="14:14" ht="12.75" customHeight="1"/>
    <row r="186" spans="14:14" ht="12.75" customHeight="1"/>
    <row r="187" spans="14:14" ht="12.75" customHeight="1"/>
    <row r="188" spans="14:14" ht="12.75" customHeight="1"/>
    <row r="189" spans="14:14" ht="12.75" customHeight="1"/>
    <row r="190" spans="14:14" ht="13.5" customHeight="1"/>
    <row r="191" spans="14:14" ht="12.75" customHeight="1"/>
    <row r="192" spans="14:14" ht="15" customHeight="1"/>
    <row r="197" spans="15:16" ht="12.75" customHeight="1"/>
    <row r="198" spans="15:16" ht="12.75" customHeight="1"/>
    <row r="199" spans="15:16" ht="12.75" customHeight="1"/>
    <row r="200" spans="15:16" ht="12.75" customHeight="1"/>
    <row r="201" spans="15:16" ht="12.75" customHeight="1"/>
    <row r="202" spans="15:16" ht="28.5" customHeight="1">
      <c r="O202" s="22" t="s">
        <v>45</v>
      </c>
    </row>
    <row r="203" spans="15:16" ht="12.75" customHeight="1">
      <c r="O203" s="25" t="e">
        <f>IF(#REF!=K63,"OK","Bad")</f>
        <v>#REF!</v>
      </c>
      <c r="P203" s="25" t="e">
        <f>IF(#REF!=L63,"OK","Bad")</f>
        <v>#REF!</v>
      </c>
    </row>
    <row r="204" spans="15:16" ht="12.75" customHeight="1"/>
    <row r="205" spans="15:16" ht="12.75" customHeight="1"/>
    <row r="206" spans="15:16" ht="12.75" customHeight="1"/>
    <row r="207" spans="15:16" ht="12.75" customHeight="1"/>
    <row r="208" spans="15:16" ht="12.75" customHeight="1"/>
    <row r="209" spans="14:14" ht="12.75" customHeight="1"/>
    <row r="210" spans="14:14" ht="12.75" customHeight="1"/>
    <row r="211" spans="14:14" ht="12.75" customHeight="1"/>
    <row r="212" spans="14:14" ht="12.75" customHeight="1"/>
    <row r="213" spans="14:14" ht="12.75" customHeight="1"/>
    <row r="214" spans="14:14" ht="12.75" customHeight="1"/>
    <row r="215" spans="14:14" ht="12.75" customHeight="1"/>
    <row r="216" spans="14:14" ht="12.75" customHeight="1"/>
    <row r="217" spans="14:14" ht="12.75" customHeight="1"/>
    <row r="218" spans="14:14" ht="12.75" customHeight="1">
      <c r="N218" s="27"/>
    </row>
    <row r="219" spans="14:14" ht="12.75" customHeight="1"/>
    <row r="220" spans="14:14" ht="12.75" customHeight="1"/>
    <row r="221" spans="14:14" ht="12.75" customHeight="1"/>
    <row r="222" spans="14:14" ht="12.75" customHeight="1"/>
    <row r="223" spans="14:14" ht="12.75" customHeight="1"/>
    <row r="224" spans="14:14" ht="12.75" customHeight="1"/>
    <row r="225" ht="12.75" customHeight="1"/>
    <row r="226" ht="12.75" customHeight="1"/>
    <row r="227" ht="12.75" customHeight="1"/>
    <row r="228" ht="13.5" customHeight="1"/>
    <row r="229" ht="12.75" customHeight="1"/>
    <row r="230" ht="15" customHeight="1"/>
    <row r="235" ht="12.75" customHeight="1"/>
    <row r="236" ht="12.75" customHeight="1"/>
    <row r="237" ht="12.75" customHeight="1"/>
    <row r="238" ht="12.75" customHeight="1"/>
    <row r="239" ht="12.75" customHeight="1"/>
    <row r="240" ht="28.5" customHeight="1"/>
    <row r="241" spans="14:24" ht="12.75" customHeight="1">
      <c r="S241" s="26"/>
      <c r="T241" s="13"/>
      <c r="U241" s="26"/>
      <c r="V241" s="17"/>
      <c r="W241" s="13"/>
      <c r="X241" s="24"/>
    </row>
    <row r="242" spans="14:24" ht="12.75" customHeight="1"/>
    <row r="243" spans="14:24" ht="12.75" customHeight="1"/>
    <row r="244" spans="14:24" ht="12.75" customHeight="1"/>
    <row r="245" spans="14:24" ht="12.75" customHeight="1"/>
    <row r="246" spans="14:24" ht="12.75" customHeight="1"/>
    <row r="247" spans="14:24" ht="12.75" customHeight="1"/>
    <row r="248" spans="14:24" ht="12.75" customHeight="1"/>
    <row r="249" spans="14:24" ht="12.75" customHeight="1"/>
    <row r="250" spans="14:24" ht="12.75" customHeight="1"/>
    <row r="251" spans="14:24" ht="12.75" customHeight="1"/>
    <row r="252" spans="14:24" ht="12.75" customHeight="1"/>
    <row r="253" spans="14:24" ht="12.75" customHeight="1"/>
    <row r="254" spans="14:24" ht="12.75" customHeight="1"/>
    <row r="255" spans="14:24" ht="12.75" customHeight="1"/>
    <row r="256" spans="14:24" ht="12.75" customHeight="1">
      <c r="N256" s="27"/>
    </row>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3.5" customHeight="1"/>
    <row r="267" ht="12.75" customHeight="1"/>
    <row r="268" ht="15" customHeight="1"/>
    <row r="273" ht="12.75" customHeight="1"/>
    <row r="274" ht="12.75" customHeight="1"/>
    <row r="275" ht="12.75" customHeight="1"/>
    <row r="276" ht="12.75" customHeight="1"/>
    <row r="277" ht="12.75" customHeight="1"/>
    <row r="278" ht="28.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spans="14:14" ht="12.75" customHeight="1"/>
    <row r="290" spans="14:14" ht="12.75" customHeight="1"/>
    <row r="291" spans="14:14" ht="12.75" customHeight="1"/>
    <row r="292" spans="14:14" ht="12.75" customHeight="1"/>
    <row r="293" spans="14:14" ht="12.75" customHeight="1"/>
    <row r="294" spans="14:14" ht="12.75" customHeight="1">
      <c r="N294" s="27"/>
    </row>
    <row r="295" spans="14:14" ht="12.75" customHeight="1"/>
    <row r="296" spans="14:14" ht="12.75" customHeight="1"/>
    <row r="297" spans="14:14" ht="12.75" customHeight="1"/>
    <row r="298" spans="14:14" ht="12.75" customHeight="1"/>
    <row r="299" spans="14:14" ht="12.75" customHeight="1"/>
    <row r="300" spans="14:14" ht="12.75" customHeight="1"/>
    <row r="301" spans="14:14" ht="12.75" customHeight="1"/>
    <row r="302" spans="14:14" ht="12.75" customHeight="1"/>
    <row r="303" spans="14:14" ht="12.75" customHeight="1"/>
    <row r="304" spans="14:14" ht="13.5" customHeight="1"/>
    <row r="305" spans="19:23" ht="12.75" customHeight="1"/>
    <row r="306" spans="19:23" ht="15" customHeight="1"/>
    <row r="311" spans="19:23" ht="12.75" customHeight="1"/>
    <row r="312" spans="19:23" ht="12.75" customHeight="1"/>
    <row r="313" spans="19:23" ht="12.75" customHeight="1"/>
    <row r="314" spans="19:23" ht="12.75" customHeight="1"/>
    <row r="315" spans="19:23" ht="12.75" customHeight="1"/>
    <row r="316" spans="19:23" ht="28.5" customHeight="1"/>
    <row r="317" spans="19:23" ht="12.75" customHeight="1">
      <c r="S317" s="17"/>
      <c r="T317" s="13"/>
      <c r="U317" s="17"/>
      <c r="V317" s="26"/>
      <c r="W317" s="13"/>
    </row>
    <row r="318" spans="19:23" ht="12.75" customHeight="1"/>
    <row r="319" spans="19:23" ht="12.75" customHeight="1"/>
    <row r="320" spans="19:23" ht="12.75" customHeight="1"/>
    <row r="321" spans="14:14" ht="12.75" customHeight="1"/>
    <row r="322" spans="14:14" ht="12.75" customHeight="1"/>
    <row r="323" spans="14:14" ht="12.75" customHeight="1"/>
    <row r="324" spans="14:14" ht="12.75" customHeight="1"/>
    <row r="325" spans="14:14" ht="12.75" customHeight="1"/>
    <row r="326" spans="14:14" ht="12.75" customHeight="1"/>
    <row r="327" spans="14:14" ht="12.75" customHeight="1"/>
    <row r="328" spans="14:14" ht="12.75" customHeight="1"/>
    <row r="329" spans="14:14" ht="12.75" customHeight="1"/>
    <row r="330" spans="14:14" ht="12.75" customHeight="1"/>
    <row r="331" spans="14:14" ht="12.75" customHeight="1"/>
    <row r="332" spans="14:14" ht="12.75" customHeight="1">
      <c r="N332" s="27"/>
    </row>
    <row r="333" spans="14:14" ht="12.75" customHeight="1"/>
    <row r="334" spans="14:14" ht="12.75" customHeight="1"/>
    <row r="335" spans="14:14" ht="12.75" customHeight="1"/>
    <row r="336" spans="14:14" ht="12.75" customHeight="1"/>
    <row r="337" ht="12.75" customHeight="1"/>
    <row r="338" ht="12.75" customHeight="1"/>
    <row r="339" ht="12.75" customHeight="1"/>
    <row r="340" ht="12.75" customHeight="1"/>
    <row r="341" ht="12.75" customHeight="1"/>
    <row r="342" ht="12.75" customHeight="1"/>
    <row r="343" ht="12.75" customHeight="1"/>
    <row r="344" ht="15" customHeight="1"/>
    <row r="349" ht="12.75" customHeight="1"/>
    <row r="350" ht="12.75" customHeight="1"/>
    <row r="351" ht="12.75" customHeight="1"/>
    <row r="352" ht="12.75" customHeight="1"/>
    <row r="353" ht="12.75" customHeight="1"/>
    <row r="354" ht="28.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spans="14:14" ht="12.75" customHeight="1"/>
    <row r="370" spans="14:14" ht="12.75" customHeight="1">
      <c r="N370" s="27"/>
    </row>
    <row r="371" spans="14:14" ht="12.75" customHeight="1"/>
    <row r="372" spans="14:14" ht="12.75" customHeight="1"/>
    <row r="373" spans="14:14" ht="12.75" customHeight="1"/>
    <row r="374" spans="14:14" ht="12.75" customHeight="1"/>
    <row r="375" spans="14:14" ht="12.75" customHeight="1"/>
    <row r="376" spans="14:14" ht="12.75" customHeight="1"/>
    <row r="377" spans="14:14" ht="12.75" customHeight="1"/>
    <row r="378" spans="14:14" ht="12.75" customHeight="1"/>
    <row r="379" spans="14:14" ht="12.75" customHeight="1"/>
    <row r="380" spans="14:14" ht="13.5" customHeight="1"/>
    <row r="381" spans="14:14" ht="12.75" customHeight="1"/>
    <row r="382" spans="14:14" ht="15" customHeight="1"/>
    <row r="387" spans="22:23" ht="12.75" customHeight="1"/>
    <row r="388" spans="22:23" ht="12.75" customHeight="1"/>
    <row r="389" spans="22:23" ht="12.75" customHeight="1"/>
    <row r="390" spans="22:23" ht="12.75" customHeight="1"/>
    <row r="391" spans="22:23" ht="12.75" customHeight="1"/>
    <row r="392" spans="22:23" ht="28.5" customHeight="1"/>
    <row r="393" spans="22:23" ht="12.75" customHeight="1">
      <c r="V393" s="17"/>
      <c r="W393" s="13"/>
    </row>
    <row r="394" spans="22:23" ht="12.75" customHeight="1"/>
    <row r="395" spans="22:23" ht="12.75" customHeight="1"/>
    <row r="396" spans="22:23" ht="12.75" customHeight="1"/>
    <row r="397" spans="22:23" ht="12.75" customHeight="1"/>
    <row r="398" spans="22:23" ht="12.75" customHeight="1"/>
    <row r="399" spans="22:23" ht="12.75" customHeight="1"/>
    <row r="400" spans="22:23"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3.5" customHeight="1"/>
    <row r="419" ht="12.75" customHeight="1"/>
    <row r="420" ht="15" customHeight="1"/>
    <row r="425" ht="12.75" customHeight="1"/>
    <row r="426" ht="12.75" customHeight="1"/>
    <row r="427" ht="12.75" customHeight="1"/>
    <row r="428" ht="12.75" customHeight="1"/>
    <row r="429" ht="12.75" customHeight="1"/>
    <row r="430" ht="28.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3.5" customHeight="1"/>
    <row r="457" ht="12.75" customHeight="1"/>
    <row r="458" ht="15" customHeight="1"/>
    <row r="463" ht="12.75" customHeight="1"/>
    <row r="464" ht="12.75" customHeight="1"/>
    <row r="465" ht="12.75" customHeight="1"/>
    <row r="466" ht="12.75" customHeight="1"/>
    <row r="467" ht="12.75" customHeight="1"/>
    <row r="468" ht="28.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3.5" customHeight="1"/>
    <row r="495" ht="12.75" customHeight="1"/>
    <row r="496" ht="15" customHeight="1"/>
    <row r="501" ht="12.75" customHeight="1"/>
    <row r="502" ht="12.75" customHeight="1"/>
    <row r="503" ht="12.75" customHeight="1"/>
    <row r="504" ht="12.75" customHeight="1"/>
    <row r="505" ht="12.75" customHeight="1"/>
    <row r="506" ht="28.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3.5" customHeight="1"/>
    <row r="533" ht="12.75" customHeight="1"/>
    <row r="539" ht="12.75" customHeight="1"/>
    <row r="540" ht="12.75" customHeight="1"/>
    <row r="541" ht="12.75" customHeight="1"/>
    <row r="542" ht="12.75" customHeight="1"/>
    <row r="543" ht="12.75" customHeight="1"/>
    <row r="544" ht="28.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3.5" customHeight="1"/>
    <row r="571" ht="12.75" customHeight="1"/>
    <row r="577" ht="12.75" customHeight="1"/>
    <row r="578" ht="12.75" customHeight="1"/>
    <row r="579" ht="12.75" customHeight="1"/>
    <row r="580" ht="12.75" customHeight="1"/>
    <row r="581" ht="12.75" customHeight="1"/>
    <row r="582" ht="28.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3.5" customHeight="1"/>
    <row r="609" ht="12.75" customHeight="1"/>
    <row r="615" ht="12.75" customHeight="1"/>
    <row r="616" ht="12.75" customHeight="1"/>
    <row r="617" ht="12.75" customHeight="1"/>
    <row r="618" ht="12.75" customHeight="1"/>
    <row r="619" ht="12.75" customHeight="1"/>
    <row r="620" ht="28.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3.5" customHeight="1"/>
    <row r="647" ht="12.75" customHeight="1"/>
    <row r="653" ht="12.75" customHeight="1"/>
    <row r="654" ht="12.75" customHeight="1"/>
    <row r="655" ht="12.75" customHeight="1"/>
    <row r="656" ht="12.75" customHeight="1"/>
    <row r="657" ht="12.75" customHeight="1"/>
    <row r="658" ht="28.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3.5" customHeight="1"/>
    <row r="685" ht="12.75" customHeight="1"/>
    <row r="691" ht="12.75" customHeight="1"/>
    <row r="692" ht="12.75" customHeight="1"/>
    <row r="693" ht="12.75" customHeight="1"/>
    <row r="694" ht="12.75" customHeight="1"/>
    <row r="695" ht="12.75" customHeight="1"/>
    <row r="696" ht="28.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3.5" customHeight="1"/>
    <row r="723" ht="12.75" customHeight="1"/>
    <row r="729" ht="12.75" customHeight="1"/>
    <row r="730" ht="12.75" customHeight="1"/>
    <row r="731" ht="12.75" customHeight="1"/>
    <row r="732" ht="12.75" customHeight="1"/>
    <row r="733" ht="12.75" customHeight="1"/>
    <row r="734" ht="28.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3.5" customHeight="1"/>
    <row r="761" ht="12.75" customHeight="1"/>
    <row r="767" ht="12.75" customHeight="1"/>
    <row r="768" ht="12.75" customHeight="1"/>
    <row r="769" ht="12.75" customHeight="1"/>
    <row r="770" ht="12.75" customHeight="1"/>
    <row r="771" ht="12.75" customHeight="1"/>
    <row r="772" ht="28.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3.5" customHeight="1"/>
    <row r="799" ht="12.75" customHeight="1"/>
    <row r="805" ht="12.75" customHeight="1"/>
    <row r="806" ht="12.75" customHeight="1"/>
    <row r="807" ht="12.75" customHeight="1"/>
    <row r="808" ht="12.75" customHeight="1"/>
    <row r="809" ht="12.75" customHeight="1"/>
    <row r="810" ht="28.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3.5" customHeight="1"/>
    <row r="837" ht="12.75" customHeight="1"/>
    <row r="843" ht="12.75" customHeight="1"/>
    <row r="844" ht="12.75" customHeight="1"/>
    <row r="845" ht="12.75" customHeight="1"/>
    <row r="846" ht="12.75" customHeight="1"/>
    <row r="847" ht="12.75" customHeight="1"/>
    <row r="848" ht="28.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3.5" customHeight="1"/>
    <row r="875" ht="12.75" customHeight="1"/>
    <row r="881" ht="12.75" customHeight="1"/>
    <row r="882" ht="12.75" customHeight="1"/>
    <row r="883" ht="12.75" customHeight="1"/>
    <row r="884" ht="12.75" customHeight="1"/>
    <row r="885" ht="12.75" customHeight="1"/>
    <row r="886" ht="28.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sheetData>
  <mergeCells count="8">
    <mergeCell ref="E48:G48"/>
    <mergeCell ref="H48:J48"/>
    <mergeCell ref="K48:M48"/>
    <mergeCell ref="F2:I6"/>
    <mergeCell ref="E10:G10"/>
    <mergeCell ref="H10:J10"/>
    <mergeCell ref="K10:M10"/>
    <mergeCell ref="F40:I44"/>
  </mergeCells>
  <pageMargins left="0.75" right="0.5" top="1" bottom="0.5" header="0.3" footer="0.3"/>
  <pageSetup orientation="landscape" r:id="rId1"/>
</worksheet>
</file>

<file path=xl/worksheets/sheet4.xml><?xml version="1.0" encoding="utf-8"?>
<worksheet xmlns="http://schemas.openxmlformats.org/spreadsheetml/2006/main" xmlns:r="http://schemas.openxmlformats.org/officeDocument/2006/relationships">
  <dimension ref="A1:X1072"/>
  <sheetViews>
    <sheetView topLeftCell="A133" zoomScaleNormal="100" workbookViewId="0">
      <selection activeCell="H180" sqref="H180"/>
    </sheetView>
  </sheetViews>
  <sheetFormatPr defaultRowHeight="15"/>
  <cols>
    <col min="1" max="1" width="5.7109375" style="83" customWidth="1"/>
    <col min="2" max="2" width="7.5703125" style="32" customWidth="1"/>
    <col min="3" max="3" width="9.28515625" style="32" customWidth="1"/>
    <col min="4" max="4" width="8.5703125" style="32" customWidth="1"/>
    <col min="5" max="6" width="10.140625" style="48" customWidth="1"/>
    <col min="7" max="7" width="10.140625" style="32" customWidth="1"/>
    <col min="8" max="8" width="10.140625" style="48" customWidth="1"/>
    <col min="9" max="9" width="10.28515625" style="48" customWidth="1"/>
    <col min="10" max="10" width="10.140625" style="32" customWidth="1"/>
    <col min="11" max="12" width="10.140625" style="48" customWidth="1"/>
    <col min="13" max="13" width="10.5703125" style="32" customWidth="1"/>
    <col min="14" max="14" width="12.140625" style="25" customWidth="1"/>
    <col min="15" max="16384" width="9.140625" style="25"/>
  </cols>
  <sheetData>
    <row r="1" spans="1:17" ht="12.75" customHeight="1">
      <c r="A1" s="79" t="s">
        <v>0</v>
      </c>
      <c r="B1" s="14"/>
      <c r="C1" s="15"/>
      <c r="D1" s="7"/>
      <c r="E1" s="39"/>
      <c r="F1" s="39" t="s">
        <v>1</v>
      </c>
      <c r="G1" s="14"/>
      <c r="H1" s="39"/>
      <c r="I1" s="39"/>
      <c r="J1" s="14"/>
      <c r="K1" s="39"/>
      <c r="L1" s="39" t="s">
        <v>57</v>
      </c>
      <c r="M1" s="14"/>
      <c r="N1" s="30"/>
      <c r="P1" s="30"/>
      <c r="Q1" s="30"/>
    </row>
    <row r="2" spans="1:17" ht="15" customHeight="1">
      <c r="A2" s="80" t="s">
        <v>2</v>
      </c>
      <c r="B2" s="9"/>
      <c r="C2" s="9"/>
      <c r="D2" s="9"/>
      <c r="E2" s="40"/>
      <c r="F2" s="87" t="s">
        <v>3</v>
      </c>
      <c r="G2" s="87"/>
      <c r="H2" s="87"/>
      <c r="I2" s="87"/>
      <c r="J2" s="9" t="s">
        <v>4</v>
      </c>
      <c r="K2" s="40"/>
      <c r="L2" s="40"/>
      <c r="M2" s="9"/>
      <c r="N2" s="30"/>
      <c r="O2" s="30"/>
      <c r="P2" s="30"/>
      <c r="Q2" s="30"/>
    </row>
    <row r="3" spans="1:17" ht="15" customHeight="1">
      <c r="A3" s="81"/>
      <c r="B3" s="1"/>
      <c r="C3" s="1"/>
      <c r="D3" s="1"/>
      <c r="E3" s="41"/>
      <c r="F3" s="88"/>
      <c r="G3" s="88"/>
      <c r="H3" s="88"/>
      <c r="I3" s="88"/>
      <c r="J3" s="15" t="s">
        <v>40</v>
      </c>
      <c r="K3" s="41" t="s">
        <v>5</v>
      </c>
      <c r="L3" s="41"/>
      <c r="M3" s="1"/>
      <c r="N3" s="30"/>
      <c r="O3" s="30"/>
      <c r="P3" s="30"/>
      <c r="Q3" s="30"/>
    </row>
    <row r="4" spans="1:17" ht="15" customHeight="1">
      <c r="A4" s="81" t="s">
        <v>54</v>
      </c>
      <c r="B4" s="1"/>
      <c r="C4" s="77"/>
      <c r="D4" s="2"/>
      <c r="E4" s="41"/>
      <c r="F4" s="88"/>
      <c r="G4" s="88"/>
      <c r="H4" s="88"/>
      <c r="I4" s="88"/>
      <c r="J4" s="14"/>
      <c r="K4" s="41" t="s">
        <v>6</v>
      </c>
      <c r="L4" s="41"/>
      <c r="M4" s="1"/>
      <c r="N4" s="30"/>
      <c r="O4" s="30"/>
      <c r="P4" s="30"/>
      <c r="Q4" s="30"/>
    </row>
    <row r="5" spans="1:17" ht="15" customHeight="1">
      <c r="A5" s="81"/>
      <c r="B5" s="1"/>
      <c r="C5" s="77"/>
      <c r="D5" s="2"/>
      <c r="E5" s="41"/>
      <c r="F5" s="88"/>
      <c r="G5" s="88"/>
      <c r="H5" s="88"/>
      <c r="I5" s="88"/>
      <c r="J5" s="15"/>
      <c r="K5" s="41" t="s">
        <v>55</v>
      </c>
      <c r="L5" s="41"/>
      <c r="M5" s="1"/>
      <c r="N5" s="30"/>
      <c r="O5" s="30"/>
      <c r="P5" s="30"/>
      <c r="Q5" s="30"/>
    </row>
    <row r="6" spans="1:17" ht="15" customHeight="1">
      <c r="A6" s="79" t="s">
        <v>53</v>
      </c>
      <c r="B6" s="14"/>
      <c r="C6" s="15"/>
      <c r="D6" s="7"/>
      <c r="E6" s="39"/>
      <c r="F6" s="89"/>
      <c r="G6" s="89"/>
      <c r="H6" s="89"/>
      <c r="I6" s="89"/>
      <c r="J6" s="3" t="s">
        <v>158</v>
      </c>
      <c r="K6" s="39"/>
      <c r="L6" s="39"/>
      <c r="M6" s="14"/>
      <c r="N6" s="30"/>
      <c r="O6" s="30"/>
      <c r="P6" s="30"/>
      <c r="Q6" s="30"/>
    </row>
    <row r="7" spans="1:17" ht="12.75" customHeight="1">
      <c r="A7" s="80"/>
      <c r="B7" s="9"/>
      <c r="C7" s="10"/>
      <c r="D7" s="11"/>
      <c r="E7" s="40"/>
      <c r="F7" s="42"/>
      <c r="G7" s="4"/>
      <c r="H7" s="42"/>
      <c r="I7" s="42"/>
      <c r="J7" s="9"/>
      <c r="K7" s="40"/>
      <c r="L7" s="40"/>
      <c r="M7" s="9"/>
      <c r="N7" s="30"/>
      <c r="O7" s="30"/>
      <c r="P7" s="30"/>
      <c r="Q7" s="30"/>
    </row>
    <row r="8" spans="1:17" ht="12.75" customHeight="1">
      <c r="A8" s="82" t="s">
        <v>7</v>
      </c>
      <c r="B8" s="5" t="s">
        <v>8</v>
      </c>
      <c r="C8" s="5" t="s">
        <v>9</v>
      </c>
      <c r="D8" s="5" t="s">
        <v>10</v>
      </c>
      <c r="E8" s="43" t="s">
        <v>11</v>
      </c>
      <c r="F8" s="43" t="s">
        <v>12</v>
      </c>
      <c r="G8" s="5" t="s">
        <v>13</v>
      </c>
      <c r="H8" s="43" t="s">
        <v>14</v>
      </c>
      <c r="I8" s="43" t="s">
        <v>15</v>
      </c>
      <c r="J8" s="5" t="s">
        <v>16</v>
      </c>
      <c r="K8" s="43" t="s">
        <v>17</v>
      </c>
      <c r="L8" s="43" t="s">
        <v>18</v>
      </c>
      <c r="M8" s="5" t="s">
        <v>19</v>
      </c>
      <c r="N8" s="30"/>
      <c r="O8" s="30"/>
      <c r="P8" s="30"/>
      <c r="Q8" s="30"/>
    </row>
    <row r="9" spans="1:17" ht="12.75" customHeight="1">
      <c r="B9" s="77"/>
      <c r="D9" s="17"/>
      <c r="E9" s="44"/>
      <c r="F9" s="44"/>
      <c r="G9" s="16"/>
      <c r="H9" s="44"/>
      <c r="I9" s="44"/>
      <c r="J9" s="16"/>
      <c r="K9" s="44"/>
      <c r="L9" s="44"/>
      <c r="M9" s="16"/>
      <c r="N9" s="30"/>
      <c r="O9" s="30"/>
      <c r="P9" s="30"/>
      <c r="Q9" s="30"/>
    </row>
    <row r="10" spans="1:17" ht="12.75" customHeight="1">
      <c r="B10" s="16"/>
      <c r="E10" s="90" t="s">
        <v>20</v>
      </c>
      <c r="F10" s="90"/>
      <c r="G10" s="90"/>
      <c r="H10" s="90" t="s">
        <v>21</v>
      </c>
      <c r="I10" s="90"/>
      <c r="J10" s="90"/>
      <c r="K10" s="90" t="s">
        <v>22</v>
      </c>
      <c r="L10" s="90"/>
      <c r="M10" s="90"/>
      <c r="N10" s="30"/>
      <c r="O10" s="30"/>
      <c r="P10" s="30"/>
      <c r="Q10" s="30"/>
    </row>
    <row r="11" spans="1:17" ht="12.75" customHeight="1">
      <c r="B11" s="16"/>
      <c r="E11" s="45" t="s">
        <v>23</v>
      </c>
      <c r="F11" s="45"/>
      <c r="G11" s="6"/>
      <c r="H11" s="45" t="s">
        <v>24</v>
      </c>
      <c r="I11" s="45"/>
      <c r="J11" s="6"/>
      <c r="K11" s="45" t="s">
        <v>24</v>
      </c>
      <c r="L11" s="45"/>
      <c r="M11" s="6"/>
      <c r="N11" s="30"/>
      <c r="O11" s="30"/>
      <c r="P11" s="30"/>
      <c r="Q11" s="30"/>
    </row>
    <row r="12" spans="1:17" ht="28.5" customHeight="1">
      <c r="A12" s="84" t="s">
        <v>25</v>
      </c>
      <c r="B12" s="15" t="s">
        <v>26</v>
      </c>
      <c r="C12" s="15" t="s">
        <v>27</v>
      </c>
      <c r="D12" s="7" t="s">
        <v>28</v>
      </c>
      <c r="E12" s="46" t="s">
        <v>29</v>
      </c>
      <c r="F12" s="47" t="s">
        <v>30</v>
      </c>
      <c r="G12" s="15" t="s">
        <v>31</v>
      </c>
      <c r="H12" s="46" t="s">
        <v>29</v>
      </c>
      <c r="I12" s="47" t="s">
        <v>30</v>
      </c>
      <c r="J12" s="15" t="s">
        <v>31</v>
      </c>
      <c r="K12" s="46" t="s">
        <v>29</v>
      </c>
      <c r="L12" s="47" t="s">
        <v>30</v>
      </c>
      <c r="M12" s="15" t="s">
        <v>31</v>
      </c>
      <c r="N12" s="30"/>
      <c r="O12" s="30"/>
      <c r="P12" s="30"/>
      <c r="Q12" s="30"/>
    </row>
    <row r="13" spans="1:17" ht="12.75" customHeight="1">
      <c r="A13" s="85">
        <v>1</v>
      </c>
      <c r="B13" s="38" t="s">
        <v>41</v>
      </c>
      <c r="C13" s="16" t="s">
        <v>52</v>
      </c>
      <c r="D13" s="29">
        <v>40878</v>
      </c>
      <c r="E13" s="44">
        <f>E329</f>
        <v>913500</v>
      </c>
      <c r="F13" s="44">
        <f>F329</f>
        <v>5089</v>
      </c>
      <c r="G13" s="13">
        <f>IF(E13=0,0,F13*1000/E13)</f>
        <v>5.5708812260536398</v>
      </c>
      <c r="H13" s="44">
        <f>H329</f>
        <v>2020265</v>
      </c>
      <c r="I13" s="44">
        <f>I329</f>
        <v>13295</v>
      </c>
      <c r="J13" s="13">
        <f t="shared" ref="J13:J25" si="0">IF(H13=0,0,I13*1000/H13)</f>
        <v>6.5808198429413967</v>
      </c>
      <c r="K13" s="44">
        <f>K329</f>
        <v>2183390</v>
      </c>
      <c r="L13" s="44">
        <f>L329</f>
        <v>14005</v>
      </c>
      <c r="M13" s="13">
        <f t="shared" ref="M13" si="1">IF(K13=0,0,L13*1000/K13)</f>
        <v>6.4143373378095534</v>
      </c>
      <c r="N13" s="30"/>
      <c r="O13" s="30"/>
      <c r="P13" s="30"/>
      <c r="Q13" s="30"/>
    </row>
    <row r="14" spans="1:17" ht="12.75" customHeight="1">
      <c r="A14" s="85">
        <v>2</v>
      </c>
      <c r="B14" s="38" t="s">
        <v>41</v>
      </c>
      <c r="C14" s="16" t="s">
        <v>52</v>
      </c>
      <c r="D14" s="29">
        <v>40909</v>
      </c>
      <c r="E14" s="44">
        <f>K51</f>
        <v>750375</v>
      </c>
      <c r="F14" s="44">
        <f t="shared" ref="F14:F25" si="2">L51</f>
        <v>4379</v>
      </c>
      <c r="G14" s="13">
        <f t="shared" ref="G14:G25" si="3">IF(E14=0,0,F14*1000/E14)</f>
        <v>5.8357487922705316</v>
      </c>
      <c r="H14" s="63">
        <v>2298435</v>
      </c>
      <c r="I14" s="63">
        <v>15229</v>
      </c>
      <c r="J14" s="13">
        <f t="shared" si="0"/>
        <v>6.6258127813055401</v>
      </c>
      <c r="K14" s="44">
        <v>2298435</v>
      </c>
      <c r="L14" s="44">
        <v>15100</v>
      </c>
      <c r="M14" s="13">
        <f>IF(E14+H14=0,0,((F14+I14)*1000)/(E14+H14))</f>
        <v>6.4313617444183144</v>
      </c>
      <c r="N14" s="30"/>
      <c r="O14" s="30"/>
      <c r="P14" s="30"/>
      <c r="Q14" s="30"/>
    </row>
    <row r="15" spans="1:17" ht="12.75" customHeight="1">
      <c r="A15" s="85">
        <v>3</v>
      </c>
      <c r="B15" s="38" t="s">
        <v>41</v>
      </c>
      <c r="C15" s="16" t="s">
        <v>52</v>
      </c>
      <c r="D15" s="29">
        <v>40940</v>
      </c>
      <c r="E15" s="44">
        <f t="shared" ref="E15:E25" si="4">K52</f>
        <v>750375</v>
      </c>
      <c r="F15" s="44">
        <f t="shared" si="2"/>
        <v>4508</v>
      </c>
      <c r="G15" s="13">
        <f t="shared" si="3"/>
        <v>6.0076628352490422</v>
      </c>
      <c r="H15" s="63">
        <v>2124469</v>
      </c>
      <c r="I15" s="63">
        <v>13814</v>
      </c>
      <c r="J15" s="13">
        <f t="shared" si="0"/>
        <v>6.5023307000478709</v>
      </c>
      <c r="K15" s="44">
        <v>2124469</v>
      </c>
      <c r="L15" s="44">
        <v>13857</v>
      </c>
      <c r="M15" s="13">
        <f t="shared" ref="M15:M25" si="5">IF(E15+H15=0,0,((F15+I15)*1000)/(E15+H15))</f>
        <v>6.373215381425914</v>
      </c>
      <c r="N15" s="30"/>
      <c r="O15" s="30"/>
      <c r="P15" s="30"/>
      <c r="Q15" s="30"/>
    </row>
    <row r="16" spans="1:17" ht="12.75" customHeight="1">
      <c r="A16" s="85">
        <v>4</v>
      </c>
      <c r="B16" s="38" t="s">
        <v>41</v>
      </c>
      <c r="C16" s="16" t="s">
        <v>52</v>
      </c>
      <c r="D16" s="29">
        <v>40969</v>
      </c>
      <c r="E16" s="44">
        <f t="shared" si="4"/>
        <v>750375</v>
      </c>
      <c r="F16" s="44">
        <f t="shared" si="2"/>
        <v>4465</v>
      </c>
      <c r="G16" s="13">
        <f t="shared" si="3"/>
        <v>5.9503581542562056</v>
      </c>
      <c r="H16" s="63">
        <v>2151345</v>
      </c>
      <c r="I16" s="63">
        <v>13540</v>
      </c>
      <c r="J16" s="13">
        <f t="shared" si="0"/>
        <v>6.2937371737215555</v>
      </c>
      <c r="K16" s="44">
        <v>2151345</v>
      </c>
      <c r="L16" s="44">
        <v>13662</v>
      </c>
      <c r="M16" s="13">
        <f t="shared" si="5"/>
        <v>6.2049405180375778</v>
      </c>
      <c r="N16" s="30"/>
      <c r="O16" s="30"/>
      <c r="P16" s="30"/>
      <c r="Q16" s="30"/>
    </row>
    <row r="17" spans="1:17" ht="12.75" customHeight="1">
      <c r="A17" s="85">
        <v>5</v>
      </c>
      <c r="B17" s="38" t="s">
        <v>41</v>
      </c>
      <c r="C17" s="16" t="s">
        <v>52</v>
      </c>
      <c r="D17" s="29">
        <v>41000</v>
      </c>
      <c r="E17" s="44">
        <f t="shared" si="4"/>
        <v>750375</v>
      </c>
      <c r="F17" s="44">
        <f t="shared" si="2"/>
        <v>4343</v>
      </c>
      <c r="G17" s="13">
        <f t="shared" si="3"/>
        <v>5.7877727802765282</v>
      </c>
      <c r="H17" s="63">
        <v>1300560</v>
      </c>
      <c r="I17" s="63">
        <v>9135</v>
      </c>
      <c r="J17" s="13">
        <f t="shared" si="0"/>
        <v>7.0238973980439194</v>
      </c>
      <c r="K17" s="44">
        <v>1365810</v>
      </c>
      <c r="L17" s="44">
        <v>9756</v>
      </c>
      <c r="M17" s="13">
        <f t="shared" si="5"/>
        <v>6.5716368388076658</v>
      </c>
      <c r="N17" s="30"/>
      <c r="O17" s="30"/>
      <c r="P17" s="30"/>
      <c r="Q17" s="30"/>
    </row>
    <row r="18" spans="1:17" ht="12.75" customHeight="1">
      <c r="A18" s="85">
        <v>6</v>
      </c>
      <c r="B18" s="38" t="s">
        <v>41</v>
      </c>
      <c r="C18" s="16" t="s">
        <v>52</v>
      </c>
      <c r="D18" s="29">
        <v>41030</v>
      </c>
      <c r="E18" s="44">
        <f t="shared" si="4"/>
        <v>685125</v>
      </c>
      <c r="F18" s="44">
        <f t="shared" si="2"/>
        <v>3722</v>
      </c>
      <c r="G18" s="13">
        <f t="shared" si="3"/>
        <v>5.4325852946542605</v>
      </c>
      <c r="H18" s="63">
        <v>1638889</v>
      </c>
      <c r="I18" s="63">
        <v>11353</v>
      </c>
      <c r="J18" s="13">
        <f t="shared" si="0"/>
        <v>6.927253767643812</v>
      </c>
      <c r="K18" s="44">
        <v>1638889</v>
      </c>
      <c r="L18" s="44">
        <v>11353</v>
      </c>
      <c r="M18" s="13">
        <f t="shared" si="5"/>
        <v>6.4866218533967519</v>
      </c>
      <c r="N18" s="30"/>
      <c r="O18" s="30"/>
      <c r="P18" s="30"/>
      <c r="Q18" s="30"/>
    </row>
    <row r="19" spans="1:17" ht="12.75" customHeight="1">
      <c r="A19" s="85">
        <v>7</v>
      </c>
      <c r="B19" s="38" t="s">
        <v>41</v>
      </c>
      <c r="C19" s="16" t="s">
        <v>52</v>
      </c>
      <c r="D19" s="29">
        <v>41061</v>
      </c>
      <c r="E19" s="44">
        <f t="shared" si="4"/>
        <v>685125</v>
      </c>
      <c r="F19" s="44">
        <f t="shared" si="2"/>
        <v>3722</v>
      </c>
      <c r="G19" s="13">
        <f t="shared" si="3"/>
        <v>5.4325852946542605</v>
      </c>
      <c r="H19" s="63">
        <v>2126325</v>
      </c>
      <c r="I19" s="63">
        <v>14203</v>
      </c>
      <c r="J19" s="13">
        <f t="shared" si="0"/>
        <v>6.6795997789613537</v>
      </c>
      <c r="K19" s="44">
        <v>1832700</v>
      </c>
      <c r="L19" s="44">
        <v>12577</v>
      </c>
      <c r="M19" s="13">
        <f t="shared" si="5"/>
        <v>6.3757135997439045</v>
      </c>
      <c r="N19" s="30"/>
      <c r="O19" s="30"/>
      <c r="P19" s="30"/>
      <c r="Q19" s="30"/>
    </row>
    <row r="20" spans="1:17" ht="12.75" customHeight="1">
      <c r="A20" s="85">
        <v>8</v>
      </c>
      <c r="B20" s="38" t="s">
        <v>41</v>
      </c>
      <c r="C20" s="16" t="s">
        <v>52</v>
      </c>
      <c r="D20" s="29">
        <v>41091</v>
      </c>
      <c r="E20" s="44">
        <f t="shared" si="4"/>
        <v>978750</v>
      </c>
      <c r="F20" s="44">
        <f t="shared" si="2"/>
        <v>5348</v>
      </c>
      <c r="G20" s="13">
        <f t="shared" si="3"/>
        <v>5.4641123882503191</v>
      </c>
      <c r="H20" s="63">
        <v>2109120</v>
      </c>
      <c r="I20" s="63">
        <v>14362</v>
      </c>
      <c r="J20" s="13">
        <f t="shared" si="0"/>
        <v>6.8094750417235623</v>
      </c>
      <c r="K20" s="44">
        <v>2109120</v>
      </c>
      <c r="L20" s="44">
        <v>14314</v>
      </c>
      <c r="M20" s="13">
        <f t="shared" si="5"/>
        <v>6.3830407368185833</v>
      </c>
      <c r="N20" s="30"/>
      <c r="O20" s="30"/>
      <c r="P20" s="30"/>
      <c r="Q20" s="30"/>
    </row>
    <row r="21" spans="1:17" ht="12.75" customHeight="1">
      <c r="A21" s="85">
        <v>9</v>
      </c>
      <c r="B21" s="38" t="s">
        <v>41</v>
      </c>
      <c r="C21" s="16" t="s">
        <v>52</v>
      </c>
      <c r="D21" s="29">
        <v>41122</v>
      </c>
      <c r="E21" s="44">
        <f t="shared" si="4"/>
        <v>978750</v>
      </c>
      <c r="F21" s="44">
        <f t="shared" si="2"/>
        <v>5396</v>
      </c>
      <c r="G21" s="13">
        <f t="shared" si="3"/>
        <v>5.5131545338441894</v>
      </c>
      <c r="H21" s="63">
        <v>2178099</v>
      </c>
      <c r="I21" s="63">
        <v>14824</v>
      </c>
      <c r="J21" s="13">
        <f t="shared" si="0"/>
        <v>6.8059349001124376</v>
      </c>
      <c r="K21" s="44">
        <v>2178099</v>
      </c>
      <c r="L21" s="44">
        <v>14789</v>
      </c>
      <c r="M21" s="13">
        <f t="shared" si="5"/>
        <v>6.4051210558376406</v>
      </c>
      <c r="N21" s="30"/>
      <c r="O21" s="30"/>
      <c r="P21" s="30"/>
      <c r="Q21" s="30"/>
    </row>
    <row r="22" spans="1:17" ht="12.75" customHeight="1">
      <c r="A22" s="85">
        <v>10</v>
      </c>
      <c r="B22" s="38" t="s">
        <v>41</v>
      </c>
      <c r="C22" s="16" t="s">
        <v>52</v>
      </c>
      <c r="D22" s="29">
        <v>41153</v>
      </c>
      <c r="E22" s="44">
        <f t="shared" si="4"/>
        <v>978750</v>
      </c>
      <c r="F22" s="44">
        <f t="shared" si="2"/>
        <v>5431</v>
      </c>
      <c r="G22" s="13">
        <f t="shared" si="3"/>
        <v>5.5489144316730528</v>
      </c>
      <c r="H22" s="63">
        <v>1815874</v>
      </c>
      <c r="I22" s="63">
        <v>12660</v>
      </c>
      <c r="J22" s="13">
        <f t="shared" si="0"/>
        <v>6.9718493684033147</v>
      </c>
      <c r="K22" s="44">
        <v>1815874</v>
      </c>
      <c r="L22" s="44">
        <v>12633</v>
      </c>
      <c r="M22" s="13">
        <f t="shared" si="5"/>
        <v>6.4735005496267117</v>
      </c>
      <c r="N22" s="30"/>
      <c r="O22" s="30"/>
      <c r="P22" s="30"/>
      <c r="Q22" s="30"/>
    </row>
    <row r="23" spans="1:17" ht="12.75" customHeight="1">
      <c r="A23" s="85">
        <v>11</v>
      </c>
      <c r="B23" s="38" t="s">
        <v>41</v>
      </c>
      <c r="C23" s="16" t="s">
        <v>52</v>
      </c>
      <c r="D23" s="29">
        <v>41183</v>
      </c>
      <c r="E23" s="44">
        <f t="shared" si="4"/>
        <v>978750</v>
      </c>
      <c r="F23" s="44">
        <f t="shared" si="2"/>
        <v>5458</v>
      </c>
      <c r="G23" s="13">
        <f t="shared" si="3"/>
        <v>5.5765006385696037</v>
      </c>
      <c r="H23" s="63">
        <v>2113853</v>
      </c>
      <c r="I23" s="63">
        <v>14541</v>
      </c>
      <c r="J23" s="13">
        <f t="shared" si="0"/>
        <v>6.8789078521543363</v>
      </c>
      <c r="K23" s="44">
        <v>2179103</v>
      </c>
      <c r="L23" s="44">
        <v>14830</v>
      </c>
      <c r="M23" s="13">
        <f t="shared" si="5"/>
        <v>6.466720752712197</v>
      </c>
      <c r="N23" s="30"/>
      <c r="O23" s="30"/>
      <c r="P23" s="30"/>
      <c r="Q23" s="30"/>
    </row>
    <row r="24" spans="1:17" ht="12.75" customHeight="1">
      <c r="A24" s="85">
        <v>12</v>
      </c>
      <c r="B24" s="38" t="s">
        <v>41</v>
      </c>
      <c r="C24" s="16" t="s">
        <v>52</v>
      </c>
      <c r="D24" s="29">
        <v>41214</v>
      </c>
      <c r="E24" s="44">
        <f t="shared" si="4"/>
        <v>913500</v>
      </c>
      <c r="F24" s="44">
        <f t="shared" si="2"/>
        <v>5169</v>
      </c>
      <c r="G24" s="13">
        <f t="shared" si="3"/>
        <v>5.6584564860426934</v>
      </c>
      <c r="H24" s="63">
        <v>2040465</v>
      </c>
      <c r="I24" s="63">
        <v>13273</v>
      </c>
      <c r="J24" s="13">
        <f t="shared" si="0"/>
        <v>6.5048898167819589</v>
      </c>
      <c r="K24" s="44">
        <v>2040465</v>
      </c>
      <c r="L24" s="44">
        <v>13089</v>
      </c>
      <c r="M24" s="13">
        <f t="shared" si="5"/>
        <v>6.2431342280629591</v>
      </c>
      <c r="N24" s="30"/>
      <c r="O24" s="30"/>
      <c r="P24" s="30"/>
      <c r="Q24" s="30"/>
    </row>
    <row r="25" spans="1:17" ht="12.75" customHeight="1">
      <c r="A25" s="85">
        <v>13</v>
      </c>
      <c r="B25" s="38" t="s">
        <v>41</v>
      </c>
      <c r="C25" s="16" t="s">
        <v>52</v>
      </c>
      <c r="D25" s="29">
        <v>41244</v>
      </c>
      <c r="E25" s="44">
        <f t="shared" si="4"/>
        <v>913500</v>
      </c>
      <c r="F25" s="44">
        <f t="shared" si="2"/>
        <v>5353</v>
      </c>
      <c r="G25" s="13">
        <f t="shared" si="3"/>
        <v>5.8598795840175146</v>
      </c>
      <c r="H25" s="63">
        <v>1960680</v>
      </c>
      <c r="I25" s="63">
        <v>13418</v>
      </c>
      <c r="J25" s="13">
        <f t="shared" si="0"/>
        <v>6.8435440765448723</v>
      </c>
      <c r="K25" s="44">
        <v>2123805</v>
      </c>
      <c r="L25" s="44">
        <v>14201</v>
      </c>
      <c r="M25" s="13">
        <f t="shared" si="5"/>
        <v>6.5309062062918812</v>
      </c>
      <c r="N25" s="30"/>
      <c r="O25" s="30"/>
      <c r="P25" s="30"/>
      <c r="Q25" s="30"/>
    </row>
    <row r="26" spans="1:17" ht="12.75" customHeight="1">
      <c r="N26" s="30"/>
      <c r="O26" s="30"/>
      <c r="P26" s="30"/>
      <c r="Q26" s="30"/>
    </row>
    <row r="27" spans="1:17" ht="12.75" customHeight="1">
      <c r="N27" s="30"/>
      <c r="O27" s="30"/>
      <c r="P27" s="30"/>
      <c r="Q27" s="30"/>
    </row>
    <row r="28" spans="1:17" ht="12.75" customHeight="1">
      <c r="N28" s="30"/>
      <c r="O28" s="30"/>
      <c r="P28" s="30"/>
      <c r="Q28" s="30"/>
    </row>
    <row r="29" spans="1:17" ht="12.75" customHeight="1">
      <c r="N29" s="30"/>
      <c r="O29" s="30"/>
      <c r="P29" s="30"/>
      <c r="Q29" s="30"/>
    </row>
    <row r="30" spans="1:17" ht="12.75" customHeight="1">
      <c r="N30" s="30"/>
      <c r="O30" s="30"/>
      <c r="P30" s="30"/>
      <c r="Q30" s="30"/>
    </row>
    <row r="31" spans="1:17" ht="12.75" customHeight="1">
      <c r="N31" s="30"/>
      <c r="O31" s="30"/>
      <c r="P31" s="30"/>
      <c r="Q31" s="30"/>
    </row>
    <row r="32" spans="1:17" ht="12.75" customHeight="1">
      <c r="N32" s="30"/>
      <c r="O32" s="30"/>
      <c r="P32" s="30"/>
      <c r="Q32" s="30"/>
    </row>
    <row r="33" spans="1:17" ht="12.75" customHeight="1">
      <c r="N33" s="30"/>
      <c r="O33" s="30"/>
      <c r="P33" s="30"/>
      <c r="Q33" s="30"/>
    </row>
    <row r="34" spans="1:17" ht="12.75" customHeight="1">
      <c r="N34" s="30"/>
      <c r="O34" s="30"/>
      <c r="P34" s="30"/>
      <c r="Q34" s="30"/>
    </row>
    <row r="35" spans="1:17" ht="12.75" customHeight="1">
      <c r="N35" s="30"/>
      <c r="O35" s="30"/>
      <c r="P35" s="30"/>
      <c r="Q35" s="30"/>
    </row>
    <row r="36" spans="1:17" ht="12.75" customHeight="1">
      <c r="N36" s="30"/>
      <c r="O36" s="30"/>
      <c r="P36" s="30"/>
      <c r="Q36" s="30"/>
    </row>
    <row r="37" spans="1:17" ht="12.75" customHeight="1">
      <c r="N37" s="30"/>
      <c r="O37" s="30"/>
      <c r="P37" s="30"/>
      <c r="Q37" s="30"/>
    </row>
    <row r="38" spans="1:17" ht="13.5" customHeight="1">
      <c r="A38" s="80" t="s">
        <v>32</v>
      </c>
      <c r="B38" s="9"/>
      <c r="C38" s="10"/>
      <c r="D38" s="11"/>
      <c r="E38" s="40"/>
      <c r="F38" s="40"/>
      <c r="G38" s="9"/>
      <c r="H38" s="40"/>
      <c r="I38" s="40"/>
      <c r="J38" s="9"/>
      <c r="K38" s="40"/>
      <c r="L38" s="40"/>
      <c r="M38" s="12" t="s">
        <v>33</v>
      </c>
      <c r="N38" s="30"/>
      <c r="O38" s="30"/>
      <c r="P38" s="30"/>
      <c r="Q38" s="30"/>
    </row>
    <row r="39" spans="1:17" ht="12.75" customHeight="1">
      <c r="A39" s="79" t="s">
        <v>0</v>
      </c>
      <c r="B39" s="14"/>
      <c r="C39" s="15"/>
      <c r="D39" s="7"/>
      <c r="E39" s="39"/>
      <c r="F39" s="39" t="s">
        <v>1</v>
      </c>
      <c r="G39" s="14"/>
      <c r="H39" s="39"/>
      <c r="I39" s="39"/>
      <c r="J39" s="14"/>
      <c r="K39" s="39"/>
      <c r="L39" s="39" t="s">
        <v>58</v>
      </c>
      <c r="M39" s="14"/>
      <c r="N39" s="30"/>
      <c r="O39" s="30"/>
      <c r="P39" s="30"/>
      <c r="Q39" s="30"/>
    </row>
    <row r="40" spans="1:17">
      <c r="A40" s="80" t="s">
        <v>2</v>
      </c>
      <c r="B40" s="9"/>
      <c r="C40" s="9"/>
      <c r="D40" s="9"/>
      <c r="E40" s="40"/>
      <c r="F40" s="87" t="s">
        <v>3</v>
      </c>
      <c r="G40" s="87"/>
      <c r="H40" s="87"/>
      <c r="I40" s="87"/>
      <c r="J40" s="9" t="s">
        <v>4</v>
      </c>
      <c r="K40" s="40"/>
      <c r="L40" s="40"/>
      <c r="M40" s="9"/>
      <c r="N40" s="30"/>
      <c r="O40" s="30"/>
      <c r="P40" s="30"/>
      <c r="Q40" s="30"/>
    </row>
    <row r="41" spans="1:17">
      <c r="A41" s="81"/>
      <c r="B41" s="1"/>
      <c r="C41" s="1"/>
      <c r="D41" s="1"/>
      <c r="E41" s="41"/>
      <c r="F41" s="88"/>
      <c r="G41" s="88"/>
      <c r="H41" s="88"/>
      <c r="I41" s="88"/>
      <c r="J41" s="15" t="s">
        <v>40</v>
      </c>
      <c r="K41" s="41" t="s">
        <v>5</v>
      </c>
      <c r="L41" s="41"/>
      <c r="M41" s="1"/>
      <c r="N41" s="30"/>
      <c r="O41" s="30"/>
      <c r="P41" s="30"/>
      <c r="Q41" s="30"/>
    </row>
    <row r="42" spans="1:17" ht="15" customHeight="1">
      <c r="A42" s="81" t="s">
        <v>54</v>
      </c>
      <c r="B42" s="1"/>
      <c r="C42" s="77"/>
      <c r="D42" s="2"/>
      <c r="E42" s="41"/>
      <c r="F42" s="88"/>
      <c r="G42" s="88"/>
      <c r="H42" s="88"/>
      <c r="I42" s="88"/>
      <c r="J42" s="14"/>
      <c r="K42" s="41" t="s">
        <v>6</v>
      </c>
      <c r="L42" s="41"/>
      <c r="M42" s="1"/>
      <c r="N42" s="30"/>
      <c r="O42" s="30"/>
      <c r="P42" s="30"/>
      <c r="Q42" s="30"/>
    </row>
    <row r="43" spans="1:17">
      <c r="A43" s="81"/>
      <c r="B43" s="1"/>
      <c r="C43" s="77"/>
      <c r="D43" s="2"/>
      <c r="E43" s="41"/>
      <c r="F43" s="88"/>
      <c r="G43" s="88"/>
      <c r="H43" s="88"/>
      <c r="I43" s="88"/>
      <c r="J43" s="15"/>
      <c r="K43" s="41" t="s">
        <v>55</v>
      </c>
      <c r="L43" s="41"/>
      <c r="M43" s="1"/>
      <c r="N43" s="30"/>
      <c r="O43" s="30"/>
      <c r="P43" s="30"/>
      <c r="Q43" s="30"/>
    </row>
    <row r="44" spans="1:17">
      <c r="A44" s="79" t="s">
        <v>53</v>
      </c>
      <c r="B44" s="14"/>
      <c r="C44" s="15"/>
      <c r="D44" s="7"/>
      <c r="E44" s="39"/>
      <c r="F44" s="89"/>
      <c r="G44" s="89"/>
      <c r="H44" s="89"/>
      <c r="I44" s="89"/>
      <c r="J44" s="3" t="s">
        <v>158</v>
      </c>
      <c r="K44" s="39"/>
      <c r="L44" s="39"/>
      <c r="M44" s="14"/>
      <c r="N44" s="30"/>
      <c r="O44" s="30"/>
      <c r="P44" s="30"/>
      <c r="Q44" s="30"/>
    </row>
    <row r="45" spans="1:17" ht="12.75" customHeight="1">
      <c r="A45" s="80"/>
      <c r="B45" s="9"/>
      <c r="C45" s="10"/>
      <c r="D45" s="11"/>
      <c r="E45" s="40"/>
      <c r="F45" s="42"/>
      <c r="G45" s="4"/>
      <c r="H45" s="42"/>
      <c r="I45" s="42"/>
      <c r="J45" s="9"/>
      <c r="K45" s="40"/>
      <c r="L45" s="40"/>
      <c r="M45" s="9"/>
      <c r="N45" s="30"/>
      <c r="O45" s="30"/>
      <c r="P45" s="30"/>
      <c r="Q45" s="30"/>
    </row>
    <row r="46" spans="1:17" ht="12.75" customHeight="1">
      <c r="A46" s="82" t="s">
        <v>7</v>
      </c>
      <c r="B46" s="5" t="s">
        <v>8</v>
      </c>
      <c r="C46" s="5" t="s">
        <v>9</v>
      </c>
      <c r="D46" s="5" t="s">
        <v>10</v>
      </c>
      <c r="E46" s="43" t="s">
        <v>11</v>
      </c>
      <c r="F46" s="43" t="s">
        <v>12</v>
      </c>
      <c r="G46" s="5" t="s">
        <v>13</v>
      </c>
      <c r="H46" s="43" t="s">
        <v>14</v>
      </c>
      <c r="I46" s="43" t="s">
        <v>15</v>
      </c>
      <c r="J46" s="5" t="s">
        <v>16</v>
      </c>
      <c r="K46" s="43" t="s">
        <v>17</v>
      </c>
      <c r="L46" s="43" t="s">
        <v>18</v>
      </c>
      <c r="M46" s="5" t="s">
        <v>19</v>
      </c>
      <c r="N46" s="30"/>
      <c r="O46" s="30"/>
      <c r="P46" s="30"/>
      <c r="Q46" s="30"/>
    </row>
    <row r="47" spans="1:17" ht="12.75" customHeight="1">
      <c r="B47" s="77"/>
      <c r="D47" s="17"/>
      <c r="E47" s="44"/>
      <c r="F47" s="44"/>
      <c r="G47" s="16"/>
      <c r="H47" s="44"/>
      <c r="I47" s="44"/>
      <c r="J47" s="16"/>
      <c r="K47" s="44"/>
      <c r="L47" s="44"/>
      <c r="M47" s="16"/>
      <c r="N47" s="30"/>
      <c r="O47" s="30"/>
      <c r="P47" s="30"/>
      <c r="Q47" s="30"/>
    </row>
    <row r="48" spans="1:17" ht="12.75" customHeight="1">
      <c r="B48" s="16"/>
      <c r="E48" s="90" t="s">
        <v>37</v>
      </c>
      <c r="F48" s="90"/>
      <c r="G48" s="90"/>
      <c r="H48" s="90" t="s">
        <v>38</v>
      </c>
      <c r="I48" s="90"/>
      <c r="J48" s="90"/>
      <c r="K48" s="90" t="s">
        <v>39</v>
      </c>
      <c r="L48" s="90"/>
      <c r="M48" s="90"/>
      <c r="N48" s="30"/>
      <c r="O48" s="30"/>
      <c r="P48" s="30"/>
      <c r="Q48" s="30"/>
    </row>
    <row r="49" spans="1:17" ht="12.75" customHeight="1">
      <c r="B49" s="16"/>
      <c r="E49" s="45" t="s">
        <v>23</v>
      </c>
      <c r="F49" s="45"/>
      <c r="G49" s="6"/>
      <c r="H49" s="45" t="s">
        <v>24</v>
      </c>
      <c r="I49" s="45"/>
      <c r="J49" s="6"/>
      <c r="K49" s="45" t="s">
        <v>24</v>
      </c>
      <c r="L49" s="45"/>
      <c r="M49" s="6"/>
      <c r="N49" s="30"/>
      <c r="O49" s="30"/>
      <c r="P49" s="30"/>
      <c r="Q49" s="30"/>
    </row>
    <row r="50" spans="1:17" ht="28.5" customHeight="1">
      <c r="A50" s="84" t="s">
        <v>25</v>
      </c>
      <c r="B50" s="15" t="s">
        <v>26</v>
      </c>
      <c r="C50" s="15" t="s">
        <v>27</v>
      </c>
      <c r="D50" s="7" t="s">
        <v>28</v>
      </c>
      <c r="E50" s="46" t="s">
        <v>29</v>
      </c>
      <c r="F50" s="47" t="s">
        <v>30</v>
      </c>
      <c r="G50" s="15" t="s">
        <v>31</v>
      </c>
      <c r="H50" s="46" t="s">
        <v>29</v>
      </c>
      <c r="I50" s="47" t="s">
        <v>30</v>
      </c>
      <c r="J50" s="15" t="s">
        <v>31</v>
      </c>
      <c r="K50" s="46" t="s">
        <v>29</v>
      </c>
      <c r="L50" s="47" t="s">
        <v>30</v>
      </c>
      <c r="M50" s="15" t="s">
        <v>31</v>
      </c>
      <c r="N50" s="30"/>
      <c r="O50" s="30"/>
      <c r="P50" s="30"/>
      <c r="Q50" s="30"/>
    </row>
    <row r="51" spans="1:17" ht="12.75" customHeight="1">
      <c r="A51" s="85">
        <v>1</v>
      </c>
      <c r="B51" s="38" t="s">
        <v>41</v>
      </c>
      <c r="C51" s="16" t="s">
        <v>52</v>
      </c>
      <c r="D51" s="29">
        <v>40878</v>
      </c>
      <c r="E51" s="44">
        <v>0</v>
      </c>
      <c r="F51" s="44">
        <v>0</v>
      </c>
      <c r="G51" s="13">
        <f t="shared" ref="G51:G63" si="6">IF(E51=0,0,F51*1000/E51)</f>
        <v>0</v>
      </c>
      <c r="H51" s="44">
        <v>0</v>
      </c>
      <c r="I51" s="44">
        <v>0</v>
      </c>
      <c r="J51" s="13">
        <f t="shared" ref="J51:J63" si="7">IF(H51=0,0,I51*1000/H51)</f>
        <v>0</v>
      </c>
      <c r="K51" s="44">
        <f>K367</f>
        <v>750375</v>
      </c>
      <c r="L51" s="44">
        <f>L367</f>
        <v>4379</v>
      </c>
      <c r="M51" s="13">
        <f t="shared" ref="M51:M63" si="8">IF(K51=0,0,L51*1000/K51)</f>
        <v>5.8357487922705316</v>
      </c>
      <c r="N51" s="30"/>
      <c r="O51" s="30"/>
      <c r="P51" s="30"/>
      <c r="Q51" s="30"/>
    </row>
    <row r="52" spans="1:17" ht="12.75" customHeight="1">
      <c r="A52" s="85">
        <v>2</v>
      </c>
      <c r="B52" s="38" t="s">
        <v>41</v>
      </c>
      <c r="C52" s="16" t="s">
        <v>52</v>
      </c>
      <c r="D52" s="29">
        <v>40909</v>
      </c>
      <c r="E52" s="44">
        <v>0</v>
      </c>
      <c r="F52" s="44">
        <v>0</v>
      </c>
      <c r="G52" s="13">
        <f t="shared" si="6"/>
        <v>0</v>
      </c>
      <c r="H52" s="44">
        <v>0</v>
      </c>
      <c r="I52" s="44">
        <v>0</v>
      </c>
      <c r="J52" s="13">
        <f t="shared" si="7"/>
        <v>0</v>
      </c>
      <c r="K52" s="44">
        <v>750375</v>
      </c>
      <c r="L52" s="44">
        <v>4508</v>
      </c>
      <c r="M52" s="13">
        <f t="shared" si="8"/>
        <v>6.0076628352490422</v>
      </c>
      <c r="N52" s="30"/>
      <c r="O52" s="30"/>
      <c r="P52" s="30"/>
      <c r="Q52" s="30"/>
    </row>
    <row r="53" spans="1:17" ht="12.75" customHeight="1">
      <c r="A53" s="85">
        <v>3</v>
      </c>
      <c r="B53" s="38" t="s">
        <v>41</v>
      </c>
      <c r="C53" s="16" t="s">
        <v>52</v>
      </c>
      <c r="D53" s="29">
        <v>40940</v>
      </c>
      <c r="E53" s="44">
        <v>0</v>
      </c>
      <c r="F53" s="44">
        <v>0</v>
      </c>
      <c r="G53" s="13">
        <f t="shared" si="6"/>
        <v>0</v>
      </c>
      <c r="H53" s="44">
        <v>0</v>
      </c>
      <c r="I53" s="44">
        <v>0</v>
      </c>
      <c r="J53" s="13">
        <f t="shared" si="7"/>
        <v>0</v>
      </c>
      <c r="K53" s="44">
        <v>750375</v>
      </c>
      <c r="L53" s="44">
        <v>4465</v>
      </c>
      <c r="M53" s="13">
        <f t="shared" si="8"/>
        <v>5.9503581542562056</v>
      </c>
      <c r="N53" s="30"/>
      <c r="O53" s="30"/>
      <c r="P53" s="30"/>
      <c r="Q53" s="30"/>
    </row>
    <row r="54" spans="1:17" ht="12.75" customHeight="1">
      <c r="A54" s="85">
        <v>4</v>
      </c>
      <c r="B54" s="38" t="s">
        <v>41</v>
      </c>
      <c r="C54" s="16" t="s">
        <v>52</v>
      </c>
      <c r="D54" s="29">
        <v>40969</v>
      </c>
      <c r="E54" s="44">
        <v>0</v>
      </c>
      <c r="F54" s="44">
        <v>0</v>
      </c>
      <c r="G54" s="13">
        <f t="shared" si="6"/>
        <v>0</v>
      </c>
      <c r="H54" s="44">
        <v>0</v>
      </c>
      <c r="I54" s="44">
        <v>0</v>
      </c>
      <c r="J54" s="13">
        <f t="shared" si="7"/>
        <v>0</v>
      </c>
      <c r="K54" s="44">
        <v>750375</v>
      </c>
      <c r="L54" s="44">
        <v>4343</v>
      </c>
      <c r="M54" s="13">
        <f t="shared" si="8"/>
        <v>5.7877727802765282</v>
      </c>
      <c r="N54" s="30"/>
      <c r="O54" s="30"/>
      <c r="P54" s="30"/>
      <c r="Q54" s="30"/>
    </row>
    <row r="55" spans="1:17" ht="12.75" customHeight="1">
      <c r="A55" s="85">
        <v>5</v>
      </c>
      <c r="B55" s="38" t="s">
        <v>41</v>
      </c>
      <c r="C55" s="16" t="s">
        <v>52</v>
      </c>
      <c r="D55" s="29">
        <v>41000</v>
      </c>
      <c r="E55" s="44">
        <v>0</v>
      </c>
      <c r="F55" s="44">
        <v>0</v>
      </c>
      <c r="G55" s="13">
        <f t="shared" si="6"/>
        <v>0</v>
      </c>
      <c r="H55" s="44">
        <v>0</v>
      </c>
      <c r="I55" s="44">
        <v>0</v>
      </c>
      <c r="J55" s="13">
        <f t="shared" si="7"/>
        <v>0</v>
      </c>
      <c r="K55" s="44">
        <v>685125</v>
      </c>
      <c r="L55" s="44">
        <v>3722</v>
      </c>
      <c r="M55" s="13">
        <f t="shared" si="8"/>
        <v>5.4325852946542605</v>
      </c>
      <c r="N55" s="30"/>
      <c r="O55" s="30"/>
      <c r="P55" s="30"/>
      <c r="Q55" s="30"/>
    </row>
    <row r="56" spans="1:17" ht="12.75" customHeight="1">
      <c r="A56" s="85">
        <v>6</v>
      </c>
      <c r="B56" s="38" t="s">
        <v>41</v>
      </c>
      <c r="C56" s="16" t="s">
        <v>52</v>
      </c>
      <c r="D56" s="29">
        <v>41030</v>
      </c>
      <c r="E56" s="44">
        <v>0</v>
      </c>
      <c r="F56" s="44">
        <v>0</v>
      </c>
      <c r="G56" s="13">
        <f t="shared" si="6"/>
        <v>0</v>
      </c>
      <c r="H56" s="44">
        <v>0</v>
      </c>
      <c r="I56" s="44">
        <v>0</v>
      </c>
      <c r="J56" s="13">
        <f t="shared" si="7"/>
        <v>0</v>
      </c>
      <c r="K56" s="44">
        <v>685125</v>
      </c>
      <c r="L56" s="44">
        <v>3722</v>
      </c>
      <c r="M56" s="13">
        <f t="shared" si="8"/>
        <v>5.4325852946542605</v>
      </c>
      <c r="N56" s="30"/>
      <c r="O56" s="30"/>
      <c r="P56" s="30"/>
      <c r="Q56" s="30"/>
    </row>
    <row r="57" spans="1:17" ht="12.75" customHeight="1">
      <c r="A57" s="85">
        <v>7</v>
      </c>
      <c r="B57" s="38" t="s">
        <v>41</v>
      </c>
      <c r="C57" s="16" t="s">
        <v>52</v>
      </c>
      <c r="D57" s="29">
        <v>41061</v>
      </c>
      <c r="E57" s="44">
        <v>0</v>
      </c>
      <c r="F57" s="44">
        <v>0</v>
      </c>
      <c r="G57" s="13">
        <f t="shared" si="6"/>
        <v>0</v>
      </c>
      <c r="H57" s="44">
        <v>0</v>
      </c>
      <c r="I57" s="44">
        <v>0</v>
      </c>
      <c r="J57" s="13">
        <f t="shared" si="7"/>
        <v>0</v>
      </c>
      <c r="K57" s="44">
        <v>978750</v>
      </c>
      <c r="L57" s="44">
        <v>5348</v>
      </c>
      <c r="M57" s="13">
        <f t="shared" si="8"/>
        <v>5.4641123882503191</v>
      </c>
      <c r="N57" s="30"/>
      <c r="O57" s="30"/>
      <c r="P57" s="30"/>
      <c r="Q57" s="30"/>
    </row>
    <row r="58" spans="1:17" ht="12.75" customHeight="1">
      <c r="A58" s="85">
        <v>8</v>
      </c>
      <c r="B58" s="38" t="s">
        <v>41</v>
      </c>
      <c r="C58" s="16" t="s">
        <v>52</v>
      </c>
      <c r="D58" s="29">
        <v>41091</v>
      </c>
      <c r="E58" s="44">
        <v>0</v>
      </c>
      <c r="F58" s="44">
        <v>0</v>
      </c>
      <c r="G58" s="13">
        <f t="shared" si="6"/>
        <v>0</v>
      </c>
      <c r="H58" s="44">
        <v>0</v>
      </c>
      <c r="I58" s="44">
        <v>0</v>
      </c>
      <c r="J58" s="13">
        <f t="shared" si="7"/>
        <v>0</v>
      </c>
      <c r="K58" s="44">
        <v>978750</v>
      </c>
      <c r="L58" s="44">
        <v>5396</v>
      </c>
      <c r="M58" s="13">
        <f t="shared" si="8"/>
        <v>5.5131545338441894</v>
      </c>
      <c r="N58" s="30"/>
      <c r="O58" s="30"/>
      <c r="P58" s="30"/>
      <c r="Q58" s="30"/>
    </row>
    <row r="59" spans="1:17" ht="12.75" customHeight="1">
      <c r="A59" s="85">
        <v>9</v>
      </c>
      <c r="B59" s="38" t="s">
        <v>41</v>
      </c>
      <c r="C59" s="16" t="s">
        <v>52</v>
      </c>
      <c r="D59" s="29">
        <v>41122</v>
      </c>
      <c r="E59" s="44">
        <v>0</v>
      </c>
      <c r="F59" s="44">
        <v>0</v>
      </c>
      <c r="G59" s="13">
        <f t="shared" si="6"/>
        <v>0</v>
      </c>
      <c r="H59" s="44">
        <v>0</v>
      </c>
      <c r="I59" s="44">
        <v>0</v>
      </c>
      <c r="J59" s="13">
        <f t="shared" si="7"/>
        <v>0</v>
      </c>
      <c r="K59" s="44">
        <v>978750</v>
      </c>
      <c r="L59" s="44">
        <v>5431</v>
      </c>
      <c r="M59" s="13">
        <f t="shared" si="8"/>
        <v>5.5489144316730528</v>
      </c>
      <c r="N59" s="30"/>
      <c r="O59" s="30"/>
      <c r="P59" s="30"/>
      <c r="Q59" s="30"/>
    </row>
    <row r="60" spans="1:17" ht="12.75" customHeight="1">
      <c r="A60" s="85">
        <v>10</v>
      </c>
      <c r="B60" s="38" t="s">
        <v>41</v>
      </c>
      <c r="C60" s="16" t="s">
        <v>52</v>
      </c>
      <c r="D60" s="29">
        <v>41153</v>
      </c>
      <c r="E60" s="44">
        <v>0</v>
      </c>
      <c r="F60" s="44">
        <v>0</v>
      </c>
      <c r="G60" s="13">
        <f t="shared" si="6"/>
        <v>0</v>
      </c>
      <c r="H60" s="44">
        <v>0</v>
      </c>
      <c r="I60" s="44">
        <v>0</v>
      </c>
      <c r="J60" s="13">
        <f t="shared" si="7"/>
        <v>0</v>
      </c>
      <c r="K60" s="44">
        <v>978750</v>
      </c>
      <c r="L60" s="44">
        <v>5458</v>
      </c>
      <c r="M60" s="13">
        <f t="shared" si="8"/>
        <v>5.5765006385696037</v>
      </c>
      <c r="N60" s="30"/>
      <c r="O60" s="30"/>
      <c r="P60" s="30"/>
      <c r="Q60" s="30"/>
    </row>
    <row r="61" spans="1:17" ht="12.75" customHeight="1">
      <c r="A61" s="85">
        <v>11</v>
      </c>
      <c r="B61" s="38" t="s">
        <v>41</v>
      </c>
      <c r="C61" s="16" t="s">
        <v>52</v>
      </c>
      <c r="D61" s="29">
        <v>41183</v>
      </c>
      <c r="E61" s="44">
        <v>0</v>
      </c>
      <c r="F61" s="44">
        <v>0</v>
      </c>
      <c r="G61" s="13">
        <f t="shared" si="6"/>
        <v>0</v>
      </c>
      <c r="H61" s="44">
        <v>0</v>
      </c>
      <c r="I61" s="44">
        <v>0</v>
      </c>
      <c r="J61" s="13">
        <f t="shared" si="7"/>
        <v>0</v>
      </c>
      <c r="K61" s="44">
        <v>913500</v>
      </c>
      <c r="L61" s="44">
        <v>5169</v>
      </c>
      <c r="M61" s="13">
        <f t="shared" si="8"/>
        <v>5.6584564860426934</v>
      </c>
      <c r="N61" s="30"/>
      <c r="O61" s="30"/>
      <c r="P61" s="30"/>
      <c r="Q61" s="30"/>
    </row>
    <row r="62" spans="1:17" ht="12.75" customHeight="1">
      <c r="A62" s="85">
        <v>12</v>
      </c>
      <c r="B62" s="38" t="s">
        <v>41</v>
      </c>
      <c r="C62" s="16" t="s">
        <v>52</v>
      </c>
      <c r="D62" s="29">
        <v>41214</v>
      </c>
      <c r="E62" s="44">
        <v>0</v>
      </c>
      <c r="F62" s="44">
        <v>0</v>
      </c>
      <c r="G62" s="13">
        <f t="shared" si="6"/>
        <v>0</v>
      </c>
      <c r="H62" s="44">
        <v>0</v>
      </c>
      <c r="I62" s="44">
        <v>0</v>
      </c>
      <c r="J62" s="13">
        <f t="shared" si="7"/>
        <v>0</v>
      </c>
      <c r="K62" s="44">
        <v>913500</v>
      </c>
      <c r="L62" s="44">
        <v>5353</v>
      </c>
      <c r="M62" s="13">
        <f t="shared" si="8"/>
        <v>5.8598795840175146</v>
      </c>
      <c r="N62" s="30"/>
      <c r="O62" s="30"/>
      <c r="P62" s="30"/>
      <c r="Q62" s="30"/>
    </row>
    <row r="63" spans="1:17" ht="12.75" customHeight="1">
      <c r="A63" s="85">
        <v>13</v>
      </c>
      <c r="B63" s="38" t="s">
        <v>41</v>
      </c>
      <c r="C63" s="16" t="s">
        <v>52</v>
      </c>
      <c r="D63" s="29">
        <v>41244</v>
      </c>
      <c r="E63" s="44">
        <v>0</v>
      </c>
      <c r="F63" s="44">
        <v>0</v>
      </c>
      <c r="G63" s="13">
        <f t="shared" si="6"/>
        <v>0</v>
      </c>
      <c r="H63" s="44">
        <v>0</v>
      </c>
      <c r="I63" s="44">
        <v>0</v>
      </c>
      <c r="J63" s="13">
        <f t="shared" si="7"/>
        <v>0</v>
      </c>
      <c r="K63" s="44">
        <v>750375</v>
      </c>
      <c r="L63" s="44">
        <v>4570</v>
      </c>
      <c r="M63" s="13">
        <f t="shared" si="8"/>
        <v>6.0902881892387137</v>
      </c>
      <c r="N63" s="30"/>
      <c r="O63" s="30"/>
      <c r="P63" s="30"/>
      <c r="Q63" s="30"/>
    </row>
    <row r="64" spans="1:17" ht="12.75" customHeight="1">
      <c r="N64" s="30"/>
      <c r="O64" s="30"/>
      <c r="P64" s="30"/>
      <c r="Q64" s="30"/>
    </row>
    <row r="65" spans="1:17" ht="12.75" customHeight="1">
      <c r="A65" s="85">
        <v>14</v>
      </c>
      <c r="B65" s="16" t="s">
        <v>44</v>
      </c>
      <c r="C65" s="16"/>
      <c r="D65" s="29"/>
      <c r="E65" s="44"/>
      <c r="F65" s="44"/>
      <c r="G65" s="13"/>
      <c r="H65" s="44"/>
      <c r="I65" s="44"/>
      <c r="J65" s="13"/>
      <c r="K65" s="44">
        <f>ROUND(SUM(K51:K63),0)</f>
        <v>10864125</v>
      </c>
      <c r="L65" s="44">
        <f>ROUND(SUM(L51:L63),0)</f>
        <v>61864</v>
      </c>
      <c r="M65" s="13"/>
      <c r="N65" s="30"/>
      <c r="O65" s="30"/>
      <c r="P65" s="30"/>
      <c r="Q65" s="30"/>
    </row>
    <row r="66" spans="1:17" ht="12.75" customHeight="1">
      <c r="N66" s="30"/>
      <c r="O66" s="30"/>
      <c r="P66" s="30"/>
      <c r="Q66" s="30"/>
    </row>
    <row r="67" spans="1:17" ht="12.75" customHeight="1">
      <c r="A67" s="85">
        <v>15</v>
      </c>
      <c r="B67" s="38" t="s">
        <v>41</v>
      </c>
      <c r="C67" s="16" t="s">
        <v>52</v>
      </c>
      <c r="D67" s="29" t="s">
        <v>36</v>
      </c>
      <c r="K67" s="49">
        <f>ROUND(AVERAGE(K51:K63),0)</f>
        <v>835702</v>
      </c>
      <c r="L67" s="49">
        <f>ROUND(AVERAGE(L51:L63),0)</f>
        <v>4759</v>
      </c>
      <c r="M67" s="13">
        <f>ROUND(IF(K67=0,0,L67*1000/K67),2)</f>
        <v>5.69</v>
      </c>
      <c r="N67" s="30"/>
      <c r="O67" s="30"/>
      <c r="P67" s="30"/>
      <c r="Q67" s="30"/>
    </row>
    <row r="68" spans="1:17" ht="12.75" customHeight="1">
      <c r="N68" s="30"/>
      <c r="O68" s="30"/>
      <c r="P68" s="30"/>
      <c r="Q68" s="30"/>
    </row>
    <row r="69" spans="1:17" ht="12.75" customHeight="1">
      <c r="N69" s="30"/>
      <c r="O69" s="30"/>
      <c r="P69" s="30"/>
      <c r="Q69" s="30"/>
    </row>
    <row r="70" spans="1:17" ht="12.75" customHeight="1">
      <c r="N70" s="30"/>
      <c r="O70" s="30"/>
      <c r="P70" s="30"/>
      <c r="Q70" s="30"/>
    </row>
    <row r="71" spans="1:17" ht="12.75" customHeight="1">
      <c r="N71" s="30"/>
      <c r="O71" s="30"/>
      <c r="P71" s="30"/>
      <c r="Q71" s="30"/>
    </row>
    <row r="72" spans="1:17" ht="12.75" customHeight="1">
      <c r="N72" s="30"/>
      <c r="O72" s="30"/>
      <c r="P72" s="30"/>
      <c r="Q72" s="30"/>
    </row>
    <row r="73" spans="1:17" ht="12.75" customHeight="1">
      <c r="N73" s="30"/>
      <c r="O73" s="30"/>
      <c r="P73" s="30"/>
      <c r="Q73" s="30"/>
    </row>
    <row r="74" spans="1:17" ht="12.75" customHeight="1">
      <c r="N74" s="30"/>
      <c r="O74" s="30"/>
      <c r="P74" s="30"/>
      <c r="Q74" s="30"/>
    </row>
    <row r="75" spans="1:17" ht="12.75" customHeight="1">
      <c r="N75" s="30"/>
      <c r="O75" s="30"/>
      <c r="P75" s="30"/>
      <c r="Q75" s="30"/>
    </row>
    <row r="76" spans="1:17" ht="13.5" customHeight="1">
      <c r="A76" s="80" t="s">
        <v>32</v>
      </c>
      <c r="B76" s="9"/>
      <c r="C76" s="10"/>
      <c r="D76" s="11"/>
      <c r="E76" s="40"/>
      <c r="F76" s="40"/>
      <c r="G76" s="9"/>
      <c r="H76" s="40"/>
      <c r="I76" s="40"/>
      <c r="J76" s="9"/>
      <c r="K76" s="40"/>
      <c r="L76" s="40"/>
      <c r="M76" s="12" t="s">
        <v>33</v>
      </c>
      <c r="N76" s="30"/>
      <c r="O76" s="30"/>
      <c r="P76" s="30"/>
      <c r="Q76" s="30"/>
    </row>
    <row r="77" spans="1:17" ht="12.75" customHeight="1">
      <c r="A77" s="79" t="s">
        <v>0</v>
      </c>
      <c r="B77" s="14"/>
      <c r="C77" s="15"/>
      <c r="D77" s="7"/>
      <c r="E77" s="39"/>
      <c r="F77" s="39" t="s">
        <v>1</v>
      </c>
      <c r="G77" s="14"/>
      <c r="H77" s="39"/>
      <c r="I77" s="39"/>
      <c r="J77" s="14"/>
      <c r="K77" s="39"/>
      <c r="L77" s="39" t="s">
        <v>59</v>
      </c>
      <c r="M77" s="14"/>
      <c r="N77" s="30"/>
      <c r="O77" s="30"/>
      <c r="P77" s="30"/>
      <c r="Q77" s="30"/>
    </row>
    <row r="78" spans="1:17" ht="15" customHeight="1">
      <c r="A78" s="80" t="s">
        <v>2</v>
      </c>
      <c r="B78" s="9"/>
      <c r="C78" s="9"/>
      <c r="D78" s="9"/>
      <c r="E78" s="40"/>
      <c r="F78" s="87" t="s">
        <v>3</v>
      </c>
      <c r="G78" s="87"/>
      <c r="H78" s="87"/>
      <c r="I78" s="87"/>
      <c r="J78" s="9" t="s">
        <v>4</v>
      </c>
      <c r="K78" s="40"/>
      <c r="L78" s="40"/>
      <c r="M78" s="9"/>
      <c r="N78" s="30"/>
      <c r="O78" s="30"/>
      <c r="P78" s="30"/>
      <c r="Q78" s="30"/>
    </row>
    <row r="79" spans="1:17" ht="15" customHeight="1">
      <c r="A79" s="81"/>
      <c r="B79" s="1"/>
      <c r="C79" s="1"/>
      <c r="D79" s="1"/>
      <c r="E79" s="41"/>
      <c r="F79" s="88"/>
      <c r="G79" s="88"/>
      <c r="H79" s="88"/>
      <c r="I79" s="88"/>
      <c r="J79" s="15" t="s">
        <v>40</v>
      </c>
      <c r="K79" s="41" t="s">
        <v>5</v>
      </c>
      <c r="L79" s="41"/>
      <c r="M79" s="1"/>
      <c r="N79" s="30"/>
      <c r="O79" s="30"/>
      <c r="P79" s="30"/>
      <c r="Q79" s="30"/>
    </row>
    <row r="80" spans="1:17" ht="15" customHeight="1">
      <c r="A80" s="81" t="s">
        <v>54</v>
      </c>
      <c r="B80" s="1"/>
      <c r="C80" s="77"/>
      <c r="D80" s="2"/>
      <c r="E80" s="41"/>
      <c r="F80" s="88"/>
      <c r="G80" s="88"/>
      <c r="H80" s="88"/>
      <c r="I80" s="88"/>
      <c r="J80" s="14"/>
      <c r="K80" s="41" t="s">
        <v>6</v>
      </c>
      <c r="L80" s="41"/>
      <c r="M80" s="1"/>
      <c r="N80" s="30"/>
      <c r="O80" s="30"/>
      <c r="P80" s="30"/>
      <c r="Q80" s="30"/>
    </row>
    <row r="81" spans="1:17" ht="15" customHeight="1">
      <c r="A81" s="81"/>
      <c r="B81" s="1"/>
      <c r="C81" s="77"/>
      <c r="D81" s="2"/>
      <c r="E81" s="41"/>
      <c r="F81" s="88"/>
      <c r="G81" s="88"/>
      <c r="H81" s="88"/>
      <c r="I81" s="88"/>
      <c r="J81" s="15"/>
      <c r="K81" s="41" t="s">
        <v>55</v>
      </c>
      <c r="L81" s="41"/>
      <c r="M81" s="1"/>
      <c r="N81" s="30"/>
      <c r="O81" s="30"/>
      <c r="P81" s="30"/>
      <c r="Q81" s="30"/>
    </row>
    <row r="82" spans="1:17" ht="15" customHeight="1">
      <c r="A82" s="79" t="s">
        <v>53</v>
      </c>
      <c r="B82" s="14"/>
      <c r="C82" s="15"/>
      <c r="D82" s="7"/>
      <c r="E82" s="39"/>
      <c r="F82" s="89"/>
      <c r="G82" s="89"/>
      <c r="H82" s="89"/>
      <c r="I82" s="89"/>
      <c r="J82" s="3" t="s">
        <v>158</v>
      </c>
      <c r="K82" s="39"/>
      <c r="L82" s="39"/>
      <c r="M82" s="14"/>
      <c r="N82" s="30"/>
      <c r="O82" s="30"/>
      <c r="P82" s="30"/>
      <c r="Q82" s="30"/>
    </row>
    <row r="83" spans="1:17" ht="12.75" customHeight="1">
      <c r="A83" s="80"/>
      <c r="B83" s="9"/>
      <c r="C83" s="10"/>
      <c r="D83" s="11"/>
      <c r="E83" s="40"/>
      <c r="F83" s="42"/>
      <c r="G83" s="4"/>
      <c r="H83" s="42"/>
      <c r="I83" s="42"/>
      <c r="J83" s="9"/>
      <c r="K83" s="40"/>
      <c r="L83" s="40"/>
      <c r="M83" s="9"/>
      <c r="N83" s="30"/>
      <c r="O83" s="30"/>
      <c r="P83" s="30"/>
      <c r="Q83" s="30"/>
    </row>
    <row r="84" spans="1:17" ht="12.75" customHeight="1">
      <c r="A84" s="82" t="s">
        <v>7</v>
      </c>
      <c r="B84" s="5" t="s">
        <v>8</v>
      </c>
      <c r="C84" s="5" t="s">
        <v>9</v>
      </c>
      <c r="D84" s="5" t="s">
        <v>10</v>
      </c>
      <c r="E84" s="43" t="s">
        <v>11</v>
      </c>
      <c r="F84" s="43" t="s">
        <v>12</v>
      </c>
      <c r="G84" s="5" t="s">
        <v>13</v>
      </c>
      <c r="H84" s="43" t="s">
        <v>14</v>
      </c>
      <c r="I84" s="43" t="s">
        <v>15</v>
      </c>
      <c r="J84" s="5" t="s">
        <v>16</v>
      </c>
      <c r="K84" s="43" t="s">
        <v>17</v>
      </c>
      <c r="L84" s="43" t="s">
        <v>18</v>
      </c>
      <c r="M84" s="5" t="s">
        <v>19</v>
      </c>
      <c r="N84" s="30"/>
      <c r="O84" s="30"/>
      <c r="P84" s="30"/>
      <c r="Q84" s="30"/>
    </row>
    <row r="85" spans="1:17" ht="12.75" customHeight="1">
      <c r="B85" s="77"/>
      <c r="D85" s="17"/>
      <c r="E85" s="44"/>
      <c r="F85" s="44"/>
      <c r="G85" s="16"/>
      <c r="H85" s="44"/>
      <c r="I85" s="44"/>
      <c r="J85" s="16"/>
      <c r="K85" s="44"/>
      <c r="L85" s="44"/>
      <c r="M85" s="16"/>
      <c r="N85" s="30"/>
      <c r="O85" s="30"/>
      <c r="P85" s="30"/>
      <c r="Q85" s="30"/>
    </row>
    <row r="86" spans="1:17" ht="12.75" customHeight="1">
      <c r="B86" s="16"/>
      <c r="E86" s="90" t="s">
        <v>20</v>
      </c>
      <c r="F86" s="90"/>
      <c r="G86" s="90"/>
      <c r="H86" s="90" t="s">
        <v>21</v>
      </c>
      <c r="I86" s="90"/>
      <c r="J86" s="90"/>
      <c r="K86" s="90" t="s">
        <v>22</v>
      </c>
      <c r="L86" s="90"/>
      <c r="M86" s="90"/>
      <c r="N86" s="30"/>
      <c r="O86" s="30"/>
      <c r="P86" s="30"/>
      <c r="Q86" s="30"/>
    </row>
    <row r="87" spans="1:17" ht="12.75" customHeight="1">
      <c r="B87" s="16"/>
      <c r="E87" s="45" t="s">
        <v>23</v>
      </c>
      <c r="F87" s="45"/>
      <c r="G87" s="6"/>
      <c r="H87" s="45" t="s">
        <v>24</v>
      </c>
      <c r="I87" s="45"/>
      <c r="J87" s="6"/>
      <c r="K87" s="45" t="s">
        <v>24</v>
      </c>
      <c r="L87" s="45"/>
      <c r="M87" s="6"/>
      <c r="N87" s="30"/>
      <c r="O87" s="30"/>
      <c r="P87" s="30"/>
      <c r="Q87" s="30"/>
    </row>
    <row r="88" spans="1:17" ht="28.5" customHeight="1">
      <c r="A88" s="84" t="s">
        <v>25</v>
      </c>
      <c r="B88" s="15" t="s">
        <v>26</v>
      </c>
      <c r="C88" s="15" t="s">
        <v>27</v>
      </c>
      <c r="D88" s="7" t="s">
        <v>28</v>
      </c>
      <c r="E88" s="46" t="s">
        <v>29</v>
      </c>
      <c r="F88" s="47" t="s">
        <v>30</v>
      </c>
      <c r="G88" s="15" t="s">
        <v>31</v>
      </c>
      <c r="H88" s="46" t="s">
        <v>29</v>
      </c>
      <c r="I88" s="47" t="s">
        <v>30</v>
      </c>
      <c r="J88" s="15" t="s">
        <v>31</v>
      </c>
      <c r="K88" s="46" t="s">
        <v>29</v>
      </c>
      <c r="L88" s="47" t="s">
        <v>30</v>
      </c>
      <c r="M88" s="15" t="s">
        <v>31</v>
      </c>
      <c r="N88" s="30"/>
      <c r="O88" s="30"/>
      <c r="P88" s="30"/>
      <c r="Q88" s="30"/>
    </row>
    <row r="89" spans="1:17" ht="12.75" customHeight="1">
      <c r="A89" s="85">
        <v>1</v>
      </c>
      <c r="B89" s="16" t="s">
        <v>34</v>
      </c>
      <c r="C89" s="16" t="s">
        <v>52</v>
      </c>
      <c r="D89" s="29">
        <v>40878</v>
      </c>
      <c r="E89" s="60">
        <v>0</v>
      </c>
      <c r="F89" s="60">
        <v>0</v>
      </c>
      <c r="G89" s="13">
        <f t="shared" ref="G89:G101" si="9">IF(E89=0,0,F89*1000/E89)</f>
        <v>0</v>
      </c>
      <c r="H89" s="60">
        <f>H405</f>
        <v>52345</v>
      </c>
      <c r="I89" s="60">
        <f>I405</f>
        <v>316</v>
      </c>
      <c r="J89" s="13">
        <f t="shared" ref="J89:J101" si="10">IF(H89=0,0,I89*1000/H89)</f>
        <v>6.036870761295253</v>
      </c>
      <c r="K89" s="60">
        <f>K405</f>
        <v>52345</v>
      </c>
      <c r="L89" s="60">
        <f>L405</f>
        <v>316</v>
      </c>
      <c r="M89" s="13">
        <f t="shared" ref="M89:M101" si="11">IF(K89=0,0,L89*1000/K89)</f>
        <v>6.036870761295253</v>
      </c>
      <c r="N89" s="30"/>
      <c r="O89" s="30"/>
      <c r="P89" s="30"/>
      <c r="Q89" s="30"/>
    </row>
    <row r="90" spans="1:17" ht="12.75" customHeight="1">
      <c r="A90" s="85">
        <v>2</v>
      </c>
      <c r="B90" s="16" t="s">
        <v>34</v>
      </c>
      <c r="C90" s="16" t="s">
        <v>52</v>
      </c>
      <c r="D90" s="29">
        <v>40909</v>
      </c>
      <c r="E90" s="44">
        <f t="shared" ref="E90:F101" si="12">K127</f>
        <v>0</v>
      </c>
      <c r="F90" s="44">
        <f t="shared" si="12"/>
        <v>0</v>
      </c>
      <c r="G90" s="13">
        <f t="shared" si="9"/>
        <v>0</v>
      </c>
      <c r="H90" s="44">
        <v>52345</v>
      </c>
      <c r="I90" s="44">
        <v>325</v>
      </c>
      <c r="J90" s="13">
        <f t="shared" si="10"/>
        <v>6.208806953863788</v>
      </c>
      <c r="K90" s="60">
        <v>52345</v>
      </c>
      <c r="L90" s="60">
        <v>325</v>
      </c>
      <c r="M90" s="13">
        <f t="shared" si="11"/>
        <v>6.208806953863788</v>
      </c>
      <c r="N90" s="30"/>
      <c r="O90" s="30"/>
      <c r="P90" s="30"/>
      <c r="Q90" s="30"/>
    </row>
    <row r="91" spans="1:17" ht="12.75" customHeight="1">
      <c r="A91" s="85">
        <v>3</v>
      </c>
      <c r="B91" s="16" t="s">
        <v>34</v>
      </c>
      <c r="C91" s="16" t="s">
        <v>52</v>
      </c>
      <c r="D91" s="29">
        <v>40940</v>
      </c>
      <c r="E91" s="44">
        <f t="shared" si="12"/>
        <v>0</v>
      </c>
      <c r="F91" s="44">
        <f t="shared" si="12"/>
        <v>0</v>
      </c>
      <c r="G91" s="13">
        <f t="shared" si="9"/>
        <v>0</v>
      </c>
      <c r="H91" s="44">
        <v>52345</v>
      </c>
      <c r="I91" s="44">
        <v>322</v>
      </c>
      <c r="J91" s="13">
        <f t="shared" si="10"/>
        <v>6.151494889674276</v>
      </c>
      <c r="K91" s="60">
        <v>52345</v>
      </c>
      <c r="L91" s="60">
        <v>322</v>
      </c>
      <c r="M91" s="13">
        <f t="shared" si="11"/>
        <v>6.151494889674276</v>
      </c>
      <c r="N91" s="30"/>
      <c r="O91" s="30"/>
      <c r="P91" s="30"/>
      <c r="Q91" s="30"/>
    </row>
    <row r="92" spans="1:17" ht="12.75" customHeight="1">
      <c r="A92" s="85">
        <v>4</v>
      </c>
      <c r="B92" s="16" t="s">
        <v>34</v>
      </c>
      <c r="C92" s="16" t="s">
        <v>52</v>
      </c>
      <c r="D92" s="29">
        <v>40969</v>
      </c>
      <c r="E92" s="44">
        <f t="shared" si="12"/>
        <v>0</v>
      </c>
      <c r="F92" s="44">
        <f t="shared" si="12"/>
        <v>0</v>
      </c>
      <c r="G92" s="13">
        <f t="shared" si="9"/>
        <v>0</v>
      </c>
      <c r="H92" s="44">
        <v>34292</v>
      </c>
      <c r="I92" s="44">
        <v>205</v>
      </c>
      <c r="J92" s="13">
        <f t="shared" si="10"/>
        <v>5.9780706870407094</v>
      </c>
      <c r="K92" s="60">
        <v>34292</v>
      </c>
      <c r="L92" s="60">
        <v>205</v>
      </c>
      <c r="M92" s="13">
        <f t="shared" si="11"/>
        <v>5.9780706870407094</v>
      </c>
      <c r="N92" s="30"/>
      <c r="O92" s="30"/>
      <c r="P92" s="30"/>
      <c r="Q92" s="30"/>
    </row>
    <row r="93" spans="1:17" ht="12.75" customHeight="1">
      <c r="A93" s="85">
        <v>5</v>
      </c>
      <c r="B93" s="16" t="s">
        <v>34</v>
      </c>
      <c r="C93" s="16" t="s">
        <v>52</v>
      </c>
      <c r="D93" s="29">
        <v>41000</v>
      </c>
      <c r="E93" s="44">
        <f t="shared" si="12"/>
        <v>0</v>
      </c>
      <c r="F93" s="44">
        <f t="shared" si="12"/>
        <v>0</v>
      </c>
      <c r="G93" s="13">
        <f t="shared" si="9"/>
        <v>0</v>
      </c>
      <c r="H93" s="44">
        <v>34292</v>
      </c>
      <c r="I93" s="44">
        <v>193</v>
      </c>
      <c r="J93" s="13">
        <f t="shared" si="10"/>
        <v>5.6281348419456432</v>
      </c>
      <c r="K93" s="60">
        <v>34292</v>
      </c>
      <c r="L93" s="60">
        <v>193</v>
      </c>
      <c r="M93" s="13">
        <f t="shared" si="11"/>
        <v>5.6281348419456432</v>
      </c>
      <c r="N93" s="30"/>
      <c r="O93" s="30"/>
      <c r="P93" s="30"/>
      <c r="Q93" s="30"/>
    </row>
    <row r="94" spans="1:17" ht="12.75" customHeight="1">
      <c r="A94" s="85">
        <v>6</v>
      </c>
      <c r="B94" s="16" t="s">
        <v>34</v>
      </c>
      <c r="C94" s="16" t="s">
        <v>52</v>
      </c>
      <c r="D94" s="29">
        <v>41030</v>
      </c>
      <c r="E94" s="44">
        <f t="shared" si="12"/>
        <v>0</v>
      </c>
      <c r="F94" s="44">
        <f t="shared" si="12"/>
        <v>0</v>
      </c>
      <c r="G94" s="13">
        <f t="shared" si="9"/>
        <v>0</v>
      </c>
      <c r="H94" s="44">
        <v>52345</v>
      </c>
      <c r="I94" s="44">
        <v>295</v>
      </c>
      <c r="J94" s="13">
        <f t="shared" si="10"/>
        <v>5.6356863119686693</v>
      </c>
      <c r="K94" s="60">
        <v>52345</v>
      </c>
      <c r="L94" s="60">
        <v>295</v>
      </c>
      <c r="M94" s="13">
        <f t="shared" si="11"/>
        <v>5.6356863119686693</v>
      </c>
      <c r="N94" s="30"/>
      <c r="O94" s="30"/>
      <c r="P94" s="30"/>
      <c r="Q94" s="30"/>
    </row>
    <row r="95" spans="1:17" ht="12.75" customHeight="1">
      <c r="A95" s="85">
        <v>7</v>
      </c>
      <c r="B95" s="16" t="s">
        <v>34</v>
      </c>
      <c r="C95" s="16" t="s">
        <v>52</v>
      </c>
      <c r="D95" s="29">
        <v>41061</v>
      </c>
      <c r="E95" s="44">
        <f t="shared" si="12"/>
        <v>0</v>
      </c>
      <c r="F95" s="44">
        <f t="shared" si="12"/>
        <v>0</v>
      </c>
      <c r="G95" s="13">
        <f t="shared" si="9"/>
        <v>0</v>
      </c>
      <c r="H95" s="44">
        <v>52345</v>
      </c>
      <c r="I95" s="44">
        <v>296</v>
      </c>
      <c r="J95" s="13">
        <f t="shared" si="10"/>
        <v>5.654790333365173</v>
      </c>
      <c r="K95" s="60">
        <v>52345</v>
      </c>
      <c r="L95" s="60">
        <v>296</v>
      </c>
      <c r="M95" s="13">
        <f t="shared" si="11"/>
        <v>5.654790333365173</v>
      </c>
      <c r="N95" s="30"/>
      <c r="O95" s="30"/>
      <c r="P95" s="30"/>
      <c r="Q95" s="30"/>
    </row>
    <row r="96" spans="1:17" ht="12.75" customHeight="1">
      <c r="A96" s="85">
        <v>8</v>
      </c>
      <c r="B96" s="16" t="s">
        <v>34</v>
      </c>
      <c r="C96" s="16" t="s">
        <v>52</v>
      </c>
      <c r="D96" s="29">
        <v>41091</v>
      </c>
      <c r="E96" s="44">
        <f t="shared" si="12"/>
        <v>0</v>
      </c>
      <c r="F96" s="44">
        <f t="shared" si="12"/>
        <v>0</v>
      </c>
      <c r="G96" s="13">
        <f t="shared" si="9"/>
        <v>0</v>
      </c>
      <c r="H96" s="44">
        <v>52345</v>
      </c>
      <c r="I96" s="44">
        <v>299</v>
      </c>
      <c r="J96" s="13">
        <f t="shared" si="10"/>
        <v>5.712102397554685</v>
      </c>
      <c r="K96" s="60">
        <v>52345</v>
      </c>
      <c r="L96" s="60">
        <v>299</v>
      </c>
      <c r="M96" s="13">
        <f t="shared" si="11"/>
        <v>5.712102397554685</v>
      </c>
      <c r="N96" s="30"/>
      <c r="O96" s="30"/>
      <c r="P96" s="30"/>
      <c r="Q96" s="30"/>
    </row>
    <row r="97" spans="1:17" ht="12.75" customHeight="1">
      <c r="A97" s="85">
        <v>9</v>
      </c>
      <c r="B97" s="16" t="s">
        <v>34</v>
      </c>
      <c r="C97" s="16" t="s">
        <v>52</v>
      </c>
      <c r="D97" s="29">
        <v>41122</v>
      </c>
      <c r="E97" s="44">
        <f t="shared" si="12"/>
        <v>0</v>
      </c>
      <c r="F97" s="44">
        <f t="shared" si="12"/>
        <v>0</v>
      </c>
      <c r="G97" s="13">
        <f t="shared" si="9"/>
        <v>0</v>
      </c>
      <c r="H97" s="44">
        <v>52345</v>
      </c>
      <c r="I97" s="44">
        <v>301</v>
      </c>
      <c r="J97" s="13">
        <f t="shared" si="10"/>
        <v>5.7503104403476932</v>
      </c>
      <c r="K97" s="60">
        <v>52345</v>
      </c>
      <c r="L97" s="60">
        <v>301</v>
      </c>
      <c r="M97" s="13">
        <f t="shared" si="11"/>
        <v>5.7503104403476932</v>
      </c>
      <c r="N97" s="30"/>
      <c r="O97" s="30"/>
      <c r="P97" s="30"/>
      <c r="Q97" s="30"/>
    </row>
    <row r="98" spans="1:17" ht="12.75" customHeight="1">
      <c r="A98" s="85">
        <v>10</v>
      </c>
      <c r="B98" s="16" t="s">
        <v>34</v>
      </c>
      <c r="C98" s="16" t="s">
        <v>52</v>
      </c>
      <c r="D98" s="29">
        <v>41153</v>
      </c>
      <c r="E98" s="44">
        <f t="shared" si="12"/>
        <v>0</v>
      </c>
      <c r="F98" s="44">
        <f t="shared" si="12"/>
        <v>0</v>
      </c>
      <c r="G98" s="13">
        <f t="shared" si="9"/>
        <v>0</v>
      </c>
      <c r="H98" s="44">
        <v>52345</v>
      </c>
      <c r="I98" s="44">
        <v>302</v>
      </c>
      <c r="J98" s="13">
        <f t="shared" si="10"/>
        <v>5.7694144617441969</v>
      </c>
      <c r="K98" s="60">
        <v>52345</v>
      </c>
      <c r="L98" s="60">
        <v>302</v>
      </c>
      <c r="M98" s="13">
        <f t="shared" si="11"/>
        <v>5.7694144617441969</v>
      </c>
      <c r="N98" s="30"/>
      <c r="O98" s="30"/>
      <c r="P98" s="30"/>
      <c r="Q98" s="30"/>
    </row>
    <row r="99" spans="1:17" ht="12.75" customHeight="1">
      <c r="A99" s="85">
        <v>11</v>
      </c>
      <c r="B99" s="16" t="s">
        <v>34</v>
      </c>
      <c r="C99" s="16" t="s">
        <v>52</v>
      </c>
      <c r="D99" s="29">
        <v>41183</v>
      </c>
      <c r="E99" s="44">
        <f t="shared" si="12"/>
        <v>0</v>
      </c>
      <c r="F99" s="44">
        <f t="shared" si="12"/>
        <v>0</v>
      </c>
      <c r="G99" s="13">
        <f t="shared" si="9"/>
        <v>0</v>
      </c>
      <c r="H99" s="44">
        <v>43152</v>
      </c>
      <c r="I99" s="44">
        <v>253</v>
      </c>
      <c r="J99" s="13">
        <f t="shared" si="10"/>
        <v>5.8629959213941421</v>
      </c>
      <c r="K99" s="60">
        <v>43152</v>
      </c>
      <c r="L99" s="60">
        <v>253</v>
      </c>
      <c r="M99" s="13">
        <f t="shared" si="11"/>
        <v>5.8629959213941421</v>
      </c>
      <c r="N99" s="30"/>
      <c r="O99" s="30"/>
      <c r="P99" s="30"/>
      <c r="Q99" s="30"/>
    </row>
    <row r="100" spans="1:17" ht="12.75" customHeight="1">
      <c r="A100" s="85">
        <v>12</v>
      </c>
      <c r="B100" s="16" t="s">
        <v>34</v>
      </c>
      <c r="C100" s="16" t="s">
        <v>52</v>
      </c>
      <c r="D100" s="29">
        <v>41214</v>
      </c>
      <c r="E100" s="44">
        <f t="shared" si="12"/>
        <v>0</v>
      </c>
      <c r="F100" s="44">
        <f t="shared" si="12"/>
        <v>0</v>
      </c>
      <c r="G100" s="13">
        <f t="shared" si="9"/>
        <v>0</v>
      </c>
      <c r="H100" s="44">
        <v>43152</v>
      </c>
      <c r="I100" s="44">
        <v>262</v>
      </c>
      <c r="J100" s="13">
        <f t="shared" si="10"/>
        <v>6.0715609936966999</v>
      </c>
      <c r="K100" s="60">
        <v>43152</v>
      </c>
      <c r="L100" s="60">
        <v>262</v>
      </c>
      <c r="M100" s="13">
        <f t="shared" si="11"/>
        <v>6.0715609936966999</v>
      </c>
      <c r="N100" s="30"/>
      <c r="O100" s="30"/>
      <c r="P100" s="30"/>
      <c r="Q100" s="30"/>
    </row>
    <row r="101" spans="1:17" ht="12.75" customHeight="1">
      <c r="A101" s="85">
        <v>13</v>
      </c>
      <c r="B101" s="16" t="s">
        <v>34</v>
      </c>
      <c r="C101" s="16" t="s">
        <v>52</v>
      </c>
      <c r="D101" s="29">
        <v>41244</v>
      </c>
      <c r="E101" s="44">
        <f t="shared" si="12"/>
        <v>0</v>
      </c>
      <c r="F101" s="44">
        <f t="shared" si="12"/>
        <v>0</v>
      </c>
      <c r="G101" s="13">
        <f t="shared" si="9"/>
        <v>0</v>
      </c>
      <c r="H101" s="44">
        <v>52345</v>
      </c>
      <c r="I101" s="44">
        <v>329</v>
      </c>
      <c r="J101" s="13">
        <f t="shared" si="10"/>
        <v>6.2852230394498045</v>
      </c>
      <c r="K101" s="60">
        <v>52345</v>
      </c>
      <c r="L101" s="60">
        <v>329</v>
      </c>
      <c r="M101" s="13">
        <f t="shared" si="11"/>
        <v>6.2852230394498045</v>
      </c>
      <c r="N101" s="30"/>
      <c r="O101" s="30"/>
      <c r="P101" s="30"/>
      <c r="Q101" s="30"/>
    </row>
    <row r="102" spans="1:17" ht="12.75" customHeight="1">
      <c r="N102" s="30"/>
      <c r="O102" s="30"/>
      <c r="P102" s="30"/>
      <c r="Q102" s="30"/>
    </row>
    <row r="103" spans="1:17" ht="12.75" customHeight="1">
      <c r="N103" s="30"/>
      <c r="O103" s="30"/>
      <c r="P103" s="30"/>
      <c r="Q103" s="30"/>
    </row>
    <row r="104" spans="1:17" ht="12.75" customHeight="1">
      <c r="N104" s="30"/>
      <c r="O104" s="30"/>
      <c r="P104" s="30"/>
      <c r="Q104" s="30"/>
    </row>
    <row r="105" spans="1:17" ht="12.75" customHeight="1">
      <c r="N105" s="30"/>
      <c r="O105" s="30"/>
      <c r="P105" s="30"/>
      <c r="Q105" s="30"/>
    </row>
    <row r="106" spans="1:17" ht="12.75" customHeight="1">
      <c r="N106" s="30"/>
      <c r="O106" s="30"/>
      <c r="P106" s="30"/>
      <c r="Q106" s="30"/>
    </row>
    <row r="107" spans="1:17" ht="12.75" customHeight="1">
      <c r="N107" s="30"/>
      <c r="O107" s="30"/>
      <c r="P107" s="30"/>
      <c r="Q107" s="30"/>
    </row>
    <row r="108" spans="1:17" ht="12.75" customHeight="1">
      <c r="N108" s="30"/>
      <c r="O108" s="30"/>
      <c r="P108" s="30"/>
      <c r="Q108" s="30"/>
    </row>
    <row r="109" spans="1:17" ht="12.75" customHeight="1">
      <c r="N109" s="30"/>
      <c r="O109" s="30"/>
      <c r="P109" s="30"/>
      <c r="Q109" s="30"/>
    </row>
    <row r="110" spans="1:17" ht="12.75" customHeight="1">
      <c r="N110" s="30"/>
      <c r="O110" s="30"/>
      <c r="P110" s="30"/>
      <c r="Q110" s="30"/>
    </row>
    <row r="111" spans="1:17" ht="12.75" customHeight="1">
      <c r="N111" s="30"/>
      <c r="O111" s="30"/>
      <c r="P111" s="30"/>
      <c r="Q111" s="30"/>
    </row>
    <row r="112" spans="1:17" ht="12.75" customHeight="1">
      <c r="N112" s="30"/>
      <c r="O112" s="30"/>
      <c r="P112" s="30"/>
      <c r="Q112" s="30"/>
    </row>
    <row r="113" spans="1:17" ht="12.75" customHeight="1">
      <c r="N113" s="30"/>
      <c r="O113" s="30"/>
      <c r="P113" s="30"/>
      <c r="Q113" s="30"/>
    </row>
    <row r="114" spans="1:17" ht="13.5" customHeight="1">
      <c r="A114" s="80" t="s">
        <v>32</v>
      </c>
      <c r="B114" s="9"/>
      <c r="C114" s="10"/>
      <c r="D114" s="11"/>
      <c r="E114" s="40"/>
      <c r="F114" s="40"/>
      <c r="G114" s="9"/>
      <c r="H114" s="40"/>
      <c r="I114" s="40"/>
      <c r="J114" s="9"/>
      <c r="K114" s="40"/>
      <c r="L114" s="40"/>
      <c r="M114" s="12" t="s">
        <v>33</v>
      </c>
      <c r="N114" s="30"/>
      <c r="O114" s="30"/>
      <c r="P114" s="30"/>
      <c r="Q114" s="30"/>
    </row>
    <row r="115" spans="1:17" ht="12.75" customHeight="1">
      <c r="A115" s="79" t="s">
        <v>0</v>
      </c>
      <c r="B115" s="14"/>
      <c r="C115" s="15"/>
      <c r="D115" s="7"/>
      <c r="E115" s="39"/>
      <c r="F115" s="39" t="s">
        <v>1</v>
      </c>
      <c r="G115" s="14"/>
      <c r="H115" s="39"/>
      <c r="I115" s="39"/>
      <c r="J115" s="14"/>
      <c r="K115" s="39"/>
      <c r="L115" s="39" t="s">
        <v>60</v>
      </c>
      <c r="M115" s="14"/>
      <c r="N115" s="30"/>
      <c r="O115" s="30"/>
      <c r="P115" s="30"/>
      <c r="Q115" s="30"/>
    </row>
    <row r="116" spans="1:17">
      <c r="A116" s="80" t="s">
        <v>2</v>
      </c>
      <c r="B116" s="9"/>
      <c r="C116" s="9"/>
      <c r="D116" s="9"/>
      <c r="E116" s="40"/>
      <c r="F116" s="87" t="s">
        <v>3</v>
      </c>
      <c r="G116" s="87"/>
      <c r="H116" s="87"/>
      <c r="I116" s="87"/>
      <c r="J116" s="9" t="s">
        <v>4</v>
      </c>
      <c r="K116" s="40"/>
      <c r="L116" s="40"/>
      <c r="M116" s="9"/>
      <c r="N116" s="30"/>
      <c r="O116" s="30"/>
      <c r="P116" s="30"/>
      <c r="Q116" s="30"/>
    </row>
    <row r="117" spans="1:17">
      <c r="A117" s="81"/>
      <c r="B117" s="1"/>
      <c r="C117" s="1"/>
      <c r="D117" s="1"/>
      <c r="E117" s="41"/>
      <c r="F117" s="88"/>
      <c r="G117" s="88"/>
      <c r="H117" s="88"/>
      <c r="I117" s="88"/>
      <c r="J117" s="15" t="s">
        <v>40</v>
      </c>
      <c r="K117" s="41" t="s">
        <v>5</v>
      </c>
      <c r="L117" s="41"/>
      <c r="M117" s="1"/>
      <c r="N117" s="30"/>
      <c r="O117" s="30"/>
      <c r="P117" s="30"/>
      <c r="Q117" s="30"/>
    </row>
    <row r="118" spans="1:17">
      <c r="A118" s="81" t="s">
        <v>54</v>
      </c>
      <c r="B118" s="1"/>
      <c r="C118" s="77"/>
      <c r="D118" s="2"/>
      <c r="E118" s="41"/>
      <c r="F118" s="88"/>
      <c r="G118" s="88"/>
      <c r="H118" s="88"/>
      <c r="I118" s="88"/>
      <c r="J118" s="14"/>
      <c r="K118" s="41" t="s">
        <v>6</v>
      </c>
      <c r="L118" s="41"/>
      <c r="M118" s="1"/>
      <c r="N118" s="30"/>
      <c r="O118" s="30"/>
      <c r="P118" s="30"/>
      <c r="Q118" s="30"/>
    </row>
    <row r="119" spans="1:17">
      <c r="A119" s="81"/>
      <c r="B119" s="1"/>
      <c r="C119" s="77"/>
      <c r="D119" s="2"/>
      <c r="E119" s="41"/>
      <c r="F119" s="88"/>
      <c r="G119" s="88"/>
      <c r="H119" s="88"/>
      <c r="I119" s="88"/>
      <c r="J119" s="15"/>
      <c r="K119" s="41" t="s">
        <v>55</v>
      </c>
      <c r="L119" s="41"/>
      <c r="M119" s="1"/>
      <c r="N119" s="30"/>
      <c r="O119" s="30"/>
      <c r="P119" s="30"/>
      <c r="Q119" s="30"/>
    </row>
    <row r="120" spans="1:17">
      <c r="A120" s="79" t="s">
        <v>53</v>
      </c>
      <c r="B120" s="14"/>
      <c r="C120" s="15"/>
      <c r="D120" s="7"/>
      <c r="E120" s="39"/>
      <c r="F120" s="89"/>
      <c r="G120" s="89"/>
      <c r="H120" s="89"/>
      <c r="I120" s="89"/>
      <c r="J120" s="3" t="s">
        <v>158</v>
      </c>
      <c r="K120" s="39"/>
      <c r="L120" s="39"/>
      <c r="M120" s="14"/>
      <c r="N120" s="30"/>
      <c r="O120" s="30"/>
      <c r="P120" s="30"/>
      <c r="Q120" s="30"/>
    </row>
    <row r="121" spans="1:17" ht="12.75" customHeight="1">
      <c r="A121" s="80"/>
      <c r="B121" s="9"/>
      <c r="C121" s="10"/>
      <c r="D121" s="11"/>
      <c r="E121" s="40"/>
      <c r="F121" s="42"/>
      <c r="G121" s="4"/>
      <c r="H121" s="42"/>
      <c r="I121" s="42"/>
      <c r="J121" s="9"/>
      <c r="K121" s="40"/>
      <c r="L121" s="40"/>
      <c r="M121" s="9"/>
      <c r="N121" s="30"/>
      <c r="O121" s="30"/>
      <c r="P121" s="30"/>
      <c r="Q121" s="30"/>
    </row>
    <row r="122" spans="1:17" ht="12.75" customHeight="1">
      <c r="A122" s="82" t="s">
        <v>7</v>
      </c>
      <c r="B122" s="5" t="s">
        <v>8</v>
      </c>
      <c r="C122" s="5" t="s">
        <v>9</v>
      </c>
      <c r="D122" s="5" t="s">
        <v>10</v>
      </c>
      <c r="E122" s="43" t="s">
        <v>11</v>
      </c>
      <c r="F122" s="43" t="s">
        <v>12</v>
      </c>
      <c r="G122" s="5" t="s">
        <v>13</v>
      </c>
      <c r="H122" s="43" t="s">
        <v>14</v>
      </c>
      <c r="I122" s="43" t="s">
        <v>15</v>
      </c>
      <c r="J122" s="5" t="s">
        <v>16</v>
      </c>
      <c r="K122" s="43" t="s">
        <v>17</v>
      </c>
      <c r="L122" s="43" t="s">
        <v>18</v>
      </c>
      <c r="M122" s="5" t="s">
        <v>19</v>
      </c>
      <c r="N122" s="30"/>
      <c r="O122" s="30"/>
      <c r="P122" s="30"/>
      <c r="Q122" s="30"/>
    </row>
    <row r="123" spans="1:17" ht="12.75" customHeight="1">
      <c r="B123" s="77"/>
      <c r="D123" s="17"/>
      <c r="E123" s="44"/>
      <c r="F123" s="44"/>
      <c r="G123" s="16"/>
      <c r="H123" s="44"/>
      <c r="I123" s="44"/>
      <c r="J123" s="16"/>
      <c r="K123" s="44"/>
      <c r="L123" s="44"/>
      <c r="M123" s="16"/>
      <c r="N123" s="30"/>
      <c r="O123" s="30"/>
      <c r="P123" s="30"/>
      <c r="Q123" s="30"/>
    </row>
    <row r="124" spans="1:17" ht="12.75" customHeight="1">
      <c r="B124" s="16"/>
      <c r="E124" s="90" t="s">
        <v>37</v>
      </c>
      <c r="F124" s="90"/>
      <c r="G124" s="90"/>
      <c r="H124" s="90" t="s">
        <v>38</v>
      </c>
      <c r="I124" s="90"/>
      <c r="J124" s="90"/>
      <c r="K124" s="90" t="s">
        <v>39</v>
      </c>
      <c r="L124" s="90"/>
      <c r="M124" s="90"/>
      <c r="N124" s="30"/>
      <c r="O124" s="30"/>
      <c r="P124" s="30"/>
      <c r="Q124" s="30"/>
    </row>
    <row r="125" spans="1:17" ht="12.75" customHeight="1">
      <c r="B125" s="16"/>
      <c r="E125" s="45" t="s">
        <v>23</v>
      </c>
      <c r="F125" s="45"/>
      <c r="G125" s="6"/>
      <c r="H125" s="45" t="s">
        <v>24</v>
      </c>
      <c r="I125" s="45"/>
      <c r="J125" s="6"/>
      <c r="K125" s="45" t="s">
        <v>24</v>
      </c>
      <c r="L125" s="45"/>
      <c r="M125" s="6"/>
      <c r="N125" s="30"/>
      <c r="O125" s="30"/>
      <c r="P125" s="30"/>
      <c r="Q125" s="30"/>
    </row>
    <row r="126" spans="1:17" ht="28.5" customHeight="1">
      <c r="A126" s="84" t="s">
        <v>25</v>
      </c>
      <c r="B126" s="15" t="s">
        <v>26</v>
      </c>
      <c r="C126" s="15" t="s">
        <v>27</v>
      </c>
      <c r="D126" s="7" t="s">
        <v>28</v>
      </c>
      <c r="E126" s="46" t="s">
        <v>29</v>
      </c>
      <c r="F126" s="47" t="s">
        <v>30</v>
      </c>
      <c r="G126" s="15" t="s">
        <v>31</v>
      </c>
      <c r="H126" s="46" t="s">
        <v>29</v>
      </c>
      <c r="I126" s="47" t="s">
        <v>30</v>
      </c>
      <c r="J126" s="15" t="s">
        <v>31</v>
      </c>
      <c r="K126" s="46" t="s">
        <v>29</v>
      </c>
      <c r="L126" s="47" t="s">
        <v>30</v>
      </c>
      <c r="M126" s="15" t="s">
        <v>31</v>
      </c>
      <c r="N126" s="30"/>
      <c r="O126" s="30"/>
      <c r="P126" s="30"/>
      <c r="Q126" s="30"/>
    </row>
    <row r="127" spans="1:17" ht="12.75" customHeight="1">
      <c r="A127" s="85">
        <v>1</v>
      </c>
      <c r="B127" s="16" t="s">
        <v>34</v>
      </c>
      <c r="C127" s="16" t="s">
        <v>52</v>
      </c>
      <c r="D127" s="29">
        <v>40878</v>
      </c>
      <c r="E127" s="44">
        <v>0</v>
      </c>
      <c r="F127" s="44">
        <v>0</v>
      </c>
      <c r="G127" s="13">
        <f t="shared" ref="G127:G139" si="13">IF(E127=0,0,F127*1000/E127)</f>
        <v>0</v>
      </c>
      <c r="H127" s="44">
        <v>0</v>
      </c>
      <c r="I127" s="44">
        <v>0</v>
      </c>
      <c r="J127" s="13">
        <f t="shared" ref="J127:J139" si="14">IF(H127=0,0,I127*1000/H127)</f>
        <v>0</v>
      </c>
      <c r="K127" s="44">
        <f>E89+H89-K89-E127+H127</f>
        <v>0</v>
      </c>
      <c r="L127" s="44">
        <f>F89+I89-L89-F127+I127</f>
        <v>0</v>
      </c>
      <c r="M127" s="13">
        <f t="shared" ref="M127:M139" si="15">IF(K127=0,0,L127*1000/K127)</f>
        <v>0</v>
      </c>
      <c r="N127" s="30"/>
      <c r="O127" s="30"/>
      <c r="P127" s="30"/>
      <c r="Q127" s="30"/>
    </row>
    <row r="128" spans="1:17" ht="12.75" customHeight="1">
      <c r="A128" s="85">
        <v>2</v>
      </c>
      <c r="B128" s="16" t="s">
        <v>34</v>
      </c>
      <c r="C128" s="16" t="s">
        <v>52</v>
      </c>
      <c r="D128" s="29">
        <v>40909</v>
      </c>
      <c r="E128" s="44">
        <v>0</v>
      </c>
      <c r="F128" s="44">
        <v>0</v>
      </c>
      <c r="G128" s="13">
        <f t="shared" si="13"/>
        <v>0</v>
      </c>
      <c r="H128" s="44">
        <v>0</v>
      </c>
      <c r="I128" s="44">
        <v>0</v>
      </c>
      <c r="J128" s="13">
        <f t="shared" si="14"/>
        <v>0</v>
      </c>
      <c r="K128" s="44">
        <f t="shared" ref="K128:L139" si="16">E90+H90-K90-E128+H128</f>
        <v>0</v>
      </c>
      <c r="L128" s="44">
        <f t="shared" si="16"/>
        <v>0</v>
      </c>
      <c r="M128" s="13">
        <f t="shared" si="15"/>
        <v>0</v>
      </c>
      <c r="N128" s="30"/>
      <c r="O128" s="30"/>
      <c r="P128" s="30"/>
      <c r="Q128" s="30"/>
    </row>
    <row r="129" spans="1:17" ht="12.75" customHeight="1">
      <c r="A129" s="85">
        <v>3</v>
      </c>
      <c r="B129" s="16" t="s">
        <v>34</v>
      </c>
      <c r="C129" s="16" t="s">
        <v>52</v>
      </c>
      <c r="D129" s="29">
        <v>40940</v>
      </c>
      <c r="E129" s="44">
        <v>0</v>
      </c>
      <c r="F129" s="44">
        <v>0</v>
      </c>
      <c r="G129" s="13">
        <f t="shared" si="13"/>
        <v>0</v>
      </c>
      <c r="H129" s="44">
        <v>0</v>
      </c>
      <c r="I129" s="44">
        <v>0</v>
      </c>
      <c r="J129" s="13">
        <f t="shared" si="14"/>
        <v>0</v>
      </c>
      <c r="K129" s="44">
        <f t="shared" si="16"/>
        <v>0</v>
      </c>
      <c r="L129" s="44">
        <f t="shared" si="16"/>
        <v>0</v>
      </c>
      <c r="M129" s="13">
        <f t="shared" si="15"/>
        <v>0</v>
      </c>
      <c r="N129" s="30"/>
      <c r="O129" s="30"/>
      <c r="P129" s="30"/>
      <c r="Q129" s="30"/>
    </row>
    <row r="130" spans="1:17" ht="12.75" customHeight="1">
      <c r="A130" s="85">
        <v>4</v>
      </c>
      <c r="B130" s="16" t="s">
        <v>34</v>
      </c>
      <c r="C130" s="16" t="s">
        <v>52</v>
      </c>
      <c r="D130" s="29">
        <v>40969</v>
      </c>
      <c r="E130" s="44">
        <v>0</v>
      </c>
      <c r="F130" s="44">
        <v>0</v>
      </c>
      <c r="G130" s="13">
        <f t="shared" si="13"/>
        <v>0</v>
      </c>
      <c r="H130" s="44">
        <v>0</v>
      </c>
      <c r="I130" s="44">
        <v>0</v>
      </c>
      <c r="J130" s="13">
        <f t="shared" si="14"/>
        <v>0</v>
      </c>
      <c r="K130" s="44">
        <f t="shared" si="16"/>
        <v>0</v>
      </c>
      <c r="L130" s="44">
        <f t="shared" si="16"/>
        <v>0</v>
      </c>
      <c r="M130" s="13">
        <f t="shared" si="15"/>
        <v>0</v>
      </c>
      <c r="N130" s="30"/>
      <c r="O130" s="30"/>
      <c r="P130" s="30"/>
      <c r="Q130" s="30"/>
    </row>
    <row r="131" spans="1:17" ht="12.75" customHeight="1">
      <c r="A131" s="85">
        <v>5</v>
      </c>
      <c r="B131" s="16" t="s">
        <v>34</v>
      </c>
      <c r="C131" s="16" t="s">
        <v>52</v>
      </c>
      <c r="D131" s="29">
        <v>41000</v>
      </c>
      <c r="E131" s="44">
        <v>0</v>
      </c>
      <c r="F131" s="44">
        <v>0</v>
      </c>
      <c r="G131" s="13">
        <f t="shared" si="13"/>
        <v>0</v>
      </c>
      <c r="H131" s="44">
        <v>0</v>
      </c>
      <c r="I131" s="44">
        <v>0</v>
      </c>
      <c r="J131" s="13">
        <f t="shared" si="14"/>
        <v>0</v>
      </c>
      <c r="K131" s="44">
        <f t="shared" si="16"/>
        <v>0</v>
      </c>
      <c r="L131" s="44">
        <f t="shared" si="16"/>
        <v>0</v>
      </c>
      <c r="M131" s="13">
        <f t="shared" si="15"/>
        <v>0</v>
      </c>
      <c r="N131" s="30"/>
      <c r="O131" s="30"/>
      <c r="P131" s="30"/>
      <c r="Q131" s="30"/>
    </row>
    <row r="132" spans="1:17" ht="12.75" customHeight="1">
      <c r="A132" s="85">
        <v>6</v>
      </c>
      <c r="B132" s="16" t="s">
        <v>34</v>
      </c>
      <c r="C132" s="16" t="s">
        <v>52</v>
      </c>
      <c r="D132" s="29">
        <v>41030</v>
      </c>
      <c r="E132" s="44">
        <v>0</v>
      </c>
      <c r="F132" s="44">
        <v>0</v>
      </c>
      <c r="G132" s="13">
        <f t="shared" si="13"/>
        <v>0</v>
      </c>
      <c r="H132" s="44">
        <v>0</v>
      </c>
      <c r="I132" s="44">
        <v>0</v>
      </c>
      <c r="J132" s="13">
        <f t="shared" si="14"/>
        <v>0</v>
      </c>
      <c r="K132" s="44">
        <f t="shared" si="16"/>
        <v>0</v>
      </c>
      <c r="L132" s="44">
        <f t="shared" si="16"/>
        <v>0</v>
      </c>
      <c r="M132" s="13">
        <f t="shared" si="15"/>
        <v>0</v>
      </c>
      <c r="N132" s="30"/>
      <c r="O132" s="30"/>
      <c r="P132" s="30"/>
      <c r="Q132" s="30"/>
    </row>
    <row r="133" spans="1:17" ht="12.75" customHeight="1">
      <c r="A133" s="85">
        <v>7</v>
      </c>
      <c r="B133" s="16" t="s">
        <v>34</v>
      </c>
      <c r="C133" s="16" t="s">
        <v>52</v>
      </c>
      <c r="D133" s="29">
        <v>41061</v>
      </c>
      <c r="E133" s="44">
        <v>0</v>
      </c>
      <c r="F133" s="44">
        <v>0</v>
      </c>
      <c r="G133" s="13">
        <f t="shared" si="13"/>
        <v>0</v>
      </c>
      <c r="H133" s="44">
        <v>0</v>
      </c>
      <c r="I133" s="44">
        <v>0</v>
      </c>
      <c r="J133" s="13">
        <f t="shared" si="14"/>
        <v>0</v>
      </c>
      <c r="K133" s="44">
        <f t="shared" si="16"/>
        <v>0</v>
      </c>
      <c r="L133" s="44">
        <f t="shared" si="16"/>
        <v>0</v>
      </c>
      <c r="M133" s="13">
        <f t="shared" si="15"/>
        <v>0</v>
      </c>
      <c r="N133" s="30"/>
      <c r="O133" s="30"/>
      <c r="P133" s="30"/>
      <c r="Q133" s="30"/>
    </row>
    <row r="134" spans="1:17" ht="12.75" customHeight="1">
      <c r="A134" s="85">
        <v>8</v>
      </c>
      <c r="B134" s="16" t="s">
        <v>34</v>
      </c>
      <c r="C134" s="16" t="s">
        <v>52</v>
      </c>
      <c r="D134" s="29">
        <v>41091</v>
      </c>
      <c r="E134" s="44">
        <v>0</v>
      </c>
      <c r="F134" s="44">
        <v>0</v>
      </c>
      <c r="G134" s="13">
        <f t="shared" si="13"/>
        <v>0</v>
      </c>
      <c r="H134" s="44">
        <v>0</v>
      </c>
      <c r="I134" s="44">
        <v>0</v>
      </c>
      <c r="J134" s="13">
        <f t="shared" si="14"/>
        <v>0</v>
      </c>
      <c r="K134" s="44">
        <f t="shared" si="16"/>
        <v>0</v>
      </c>
      <c r="L134" s="44">
        <f t="shared" si="16"/>
        <v>0</v>
      </c>
      <c r="M134" s="13">
        <f t="shared" si="15"/>
        <v>0</v>
      </c>
      <c r="N134" s="30"/>
      <c r="O134" s="30"/>
      <c r="P134" s="30"/>
      <c r="Q134" s="30"/>
    </row>
    <row r="135" spans="1:17" ht="12.75" customHeight="1">
      <c r="A135" s="85">
        <v>9</v>
      </c>
      <c r="B135" s="16" t="s">
        <v>34</v>
      </c>
      <c r="C135" s="16" t="s">
        <v>52</v>
      </c>
      <c r="D135" s="29">
        <v>41122</v>
      </c>
      <c r="E135" s="44">
        <v>0</v>
      </c>
      <c r="F135" s="44">
        <v>0</v>
      </c>
      <c r="G135" s="13">
        <f t="shared" si="13"/>
        <v>0</v>
      </c>
      <c r="H135" s="44">
        <v>0</v>
      </c>
      <c r="I135" s="44">
        <v>0</v>
      </c>
      <c r="J135" s="13">
        <f t="shared" si="14"/>
        <v>0</v>
      </c>
      <c r="K135" s="44">
        <f t="shared" si="16"/>
        <v>0</v>
      </c>
      <c r="L135" s="44">
        <f t="shared" si="16"/>
        <v>0</v>
      </c>
      <c r="M135" s="13">
        <f t="shared" si="15"/>
        <v>0</v>
      </c>
      <c r="N135" s="30"/>
      <c r="O135" s="30"/>
      <c r="P135" s="30"/>
      <c r="Q135" s="30"/>
    </row>
    <row r="136" spans="1:17" ht="12.75" customHeight="1">
      <c r="A136" s="85">
        <v>10</v>
      </c>
      <c r="B136" s="16" t="s">
        <v>34</v>
      </c>
      <c r="C136" s="16" t="s">
        <v>52</v>
      </c>
      <c r="D136" s="29">
        <v>41153</v>
      </c>
      <c r="E136" s="44">
        <v>0</v>
      </c>
      <c r="F136" s="44">
        <v>0</v>
      </c>
      <c r="G136" s="13">
        <f t="shared" si="13"/>
        <v>0</v>
      </c>
      <c r="H136" s="44">
        <v>0</v>
      </c>
      <c r="I136" s="44">
        <v>0</v>
      </c>
      <c r="J136" s="13">
        <f t="shared" si="14"/>
        <v>0</v>
      </c>
      <c r="K136" s="44">
        <f t="shared" si="16"/>
        <v>0</v>
      </c>
      <c r="L136" s="44">
        <f t="shared" si="16"/>
        <v>0</v>
      </c>
      <c r="M136" s="13">
        <f t="shared" si="15"/>
        <v>0</v>
      </c>
      <c r="N136" s="30"/>
      <c r="O136" s="30"/>
      <c r="P136" s="30"/>
      <c r="Q136" s="30"/>
    </row>
    <row r="137" spans="1:17" ht="12.75" customHeight="1">
      <c r="A137" s="85">
        <v>11</v>
      </c>
      <c r="B137" s="16" t="s">
        <v>34</v>
      </c>
      <c r="C137" s="16" t="s">
        <v>52</v>
      </c>
      <c r="D137" s="29">
        <v>41183</v>
      </c>
      <c r="E137" s="44">
        <v>0</v>
      </c>
      <c r="F137" s="44">
        <v>0</v>
      </c>
      <c r="G137" s="13">
        <f t="shared" si="13"/>
        <v>0</v>
      </c>
      <c r="H137" s="44">
        <v>0</v>
      </c>
      <c r="I137" s="44">
        <v>0</v>
      </c>
      <c r="J137" s="13">
        <f t="shared" si="14"/>
        <v>0</v>
      </c>
      <c r="K137" s="44">
        <f t="shared" si="16"/>
        <v>0</v>
      </c>
      <c r="L137" s="44">
        <f t="shared" si="16"/>
        <v>0</v>
      </c>
      <c r="M137" s="13">
        <f t="shared" si="15"/>
        <v>0</v>
      </c>
      <c r="N137" s="30"/>
      <c r="O137" s="30"/>
      <c r="P137" s="30"/>
      <c r="Q137" s="30"/>
    </row>
    <row r="138" spans="1:17" ht="12.75" customHeight="1">
      <c r="A138" s="85">
        <v>12</v>
      </c>
      <c r="B138" s="16" t="s">
        <v>34</v>
      </c>
      <c r="C138" s="16" t="s">
        <v>52</v>
      </c>
      <c r="D138" s="29">
        <v>41214</v>
      </c>
      <c r="E138" s="44">
        <v>0</v>
      </c>
      <c r="F138" s="44">
        <v>0</v>
      </c>
      <c r="G138" s="13">
        <f t="shared" si="13"/>
        <v>0</v>
      </c>
      <c r="H138" s="44">
        <v>0</v>
      </c>
      <c r="I138" s="44">
        <v>0</v>
      </c>
      <c r="J138" s="13">
        <f t="shared" si="14"/>
        <v>0</v>
      </c>
      <c r="K138" s="44">
        <f t="shared" si="16"/>
        <v>0</v>
      </c>
      <c r="L138" s="44">
        <f t="shared" si="16"/>
        <v>0</v>
      </c>
      <c r="M138" s="13">
        <f t="shared" si="15"/>
        <v>0</v>
      </c>
      <c r="N138" s="30"/>
      <c r="O138" s="30"/>
      <c r="P138" s="30"/>
      <c r="Q138" s="30"/>
    </row>
    <row r="139" spans="1:17" ht="12.75" customHeight="1">
      <c r="A139" s="85">
        <v>13</v>
      </c>
      <c r="B139" s="16" t="s">
        <v>34</v>
      </c>
      <c r="C139" s="16" t="s">
        <v>52</v>
      </c>
      <c r="D139" s="29">
        <v>41244</v>
      </c>
      <c r="E139" s="44">
        <v>0</v>
      </c>
      <c r="F139" s="44">
        <v>0</v>
      </c>
      <c r="G139" s="13">
        <f t="shared" si="13"/>
        <v>0</v>
      </c>
      <c r="H139" s="44">
        <v>0</v>
      </c>
      <c r="I139" s="44">
        <v>0</v>
      </c>
      <c r="J139" s="13">
        <f t="shared" si="14"/>
        <v>0</v>
      </c>
      <c r="K139" s="44">
        <f t="shared" si="16"/>
        <v>0</v>
      </c>
      <c r="L139" s="44">
        <f t="shared" si="16"/>
        <v>0</v>
      </c>
      <c r="M139" s="13">
        <f t="shared" si="15"/>
        <v>0</v>
      </c>
      <c r="N139" s="30"/>
      <c r="O139" s="30"/>
      <c r="P139" s="30"/>
      <c r="Q139" s="30"/>
    </row>
    <row r="140" spans="1:17" ht="12.75" customHeight="1">
      <c r="N140" s="30"/>
      <c r="O140" s="30"/>
      <c r="P140" s="30"/>
      <c r="Q140" s="30"/>
    </row>
    <row r="141" spans="1:17" ht="12.75" customHeight="1">
      <c r="A141" s="85">
        <v>14</v>
      </c>
      <c r="B141" s="16" t="s">
        <v>44</v>
      </c>
      <c r="C141" s="16"/>
      <c r="D141" s="29"/>
      <c r="E141" s="44"/>
      <c r="F141" s="44"/>
      <c r="G141" s="13"/>
      <c r="H141" s="44"/>
      <c r="I141" s="44"/>
      <c r="J141" s="13"/>
      <c r="K141" s="44">
        <f>ROUND(SUM(K127:K139),0)</f>
        <v>0</v>
      </c>
      <c r="L141" s="44">
        <f>ROUND(SUM(L127:L139),0)</f>
        <v>0</v>
      </c>
      <c r="M141" s="13"/>
      <c r="N141" s="30"/>
      <c r="O141" s="30"/>
      <c r="P141" s="30"/>
      <c r="Q141" s="30"/>
    </row>
    <row r="142" spans="1:17" ht="12.75" customHeight="1">
      <c r="N142" s="30"/>
      <c r="O142" s="30"/>
      <c r="P142" s="30"/>
      <c r="Q142" s="30"/>
    </row>
    <row r="143" spans="1:17" ht="12.75" customHeight="1">
      <c r="A143" s="85">
        <v>15</v>
      </c>
      <c r="B143" s="16" t="s">
        <v>34</v>
      </c>
      <c r="C143" s="16" t="s">
        <v>52</v>
      </c>
      <c r="D143" s="29" t="s">
        <v>36</v>
      </c>
      <c r="K143" s="49">
        <f>ROUND(AVERAGE(K127:K139),0)</f>
        <v>0</v>
      </c>
      <c r="L143" s="49">
        <f>ROUND(AVERAGE(L127:L139),0)</f>
        <v>0</v>
      </c>
      <c r="M143" s="13">
        <f>ROUND(IF(K143=0,0,L143*1000/K143),2)</f>
        <v>0</v>
      </c>
      <c r="N143" s="30"/>
      <c r="O143" s="30"/>
      <c r="P143" s="30"/>
      <c r="Q143" s="30"/>
    </row>
    <row r="144" spans="1:17" ht="12.75" customHeight="1">
      <c r="N144" s="30"/>
      <c r="O144" s="30"/>
      <c r="P144" s="30"/>
      <c r="Q144" s="30"/>
    </row>
    <row r="145" spans="1:17" ht="12.75" customHeight="1">
      <c r="N145" s="30"/>
      <c r="O145" s="30"/>
      <c r="P145" s="30"/>
      <c r="Q145" s="30"/>
    </row>
    <row r="146" spans="1:17" ht="12.75" customHeight="1">
      <c r="N146" s="30"/>
      <c r="O146" s="30"/>
      <c r="P146" s="30"/>
      <c r="Q146" s="30"/>
    </row>
    <row r="147" spans="1:17" ht="12.75" customHeight="1">
      <c r="N147" s="30"/>
      <c r="O147" s="30"/>
      <c r="P147" s="30"/>
      <c r="Q147" s="30"/>
    </row>
    <row r="148" spans="1:17" ht="12.75" customHeight="1">
      <c r="N148" s="30"/>
      <c r="O148" s="30"/>
      <c r="P148" s="30"/>
      <c r="Q148" s="30"/>
    </row>
    <row r="149" spans="1:17" ht="12.75" customHeight="1">
      <c r="N149" s="30"/>
      <c r="O149" s="30"/>
      <c r="P149" s="30"/>
      <c r="Q149" s="30"/>
    </row>
    <row r="150" spans="1:17" ht="12.75" customHeight="1">
      <c r="N150" s="30"/>
      <c r="O150" s="30"/>
      <c r="P150" s="30"/>
      <c r="Q150" s="30"/>
    </row>
    <row r="151" spans="1:17" ht="12.75" customHeight="1">
      <c r="N151" s="30"/>
      <c r="O151" s="30"/>
      <c r="P151" s="30"/>
      <c r="Q151" s="30"/>
    </row>
    <row r="152" spans="1:17" ht="13.5" customHeight="1">
      <c r="A152" s="80" t="s">
        <v>32</v>
      </c>
      <c r="B152" s="9"/>
      <c r="C152" s="10"/>
      <c r="D152" s="11"/>
      <c r="E152" s="40"/>
      <c r="F152" s="40"/>
      <c r="G152" s="9"/>
      <c r="H152" s="40"/>
      <c r="I152" s="40"/>
      <c r="J152" s="9"/>
      <c r="K152" s="40"/>
      <c r="L152" s="40"/>
      <c r="M152" s="12" t="s">
        <v>33</v>
      </c>
      <c r="N152" s="30"/>
      <c r="O152" s="30"/>
      <c r="P152" s="30"/>
      <c r="Q152" s="30"/>
    </row>
    <row r="153" spans="1:17" ht="12.75" customHeight="1">
      <c r="A153" s="79" t="s">
        <v>0</v>
      </c>
      <c r="B153" s="14"/>
      <c r="C153" s="15"/>
      <c r="D153" s="7"/>
      <c r="E153" s="39"/>
      <c r="F153" s="39" t="s">
        <v>1</v>
      </c>
      <c r="G153" s="14"/>
      <c r="H153" s="39"/>
      <c r="I153" s="39"/>
      <c r="J153" s="14"/>
      <c r="K153" s="39"/>
      <c r="L153" s="39" t="s">
        <v>61</v>
      </c>
      <c r="M153" s="14"/>
      <c r="N153" s="30"/>
      <c r="O153" s="30"/>
      <c r="P153" s="30"/>
      <c r="Q153" s="30"/>
    </row>
    <row r="154" spans="1:17">
      <c r="A154" s="80" t="s">
        <v>2</v>
      </c>
      <c r="B154" s="9"/>
      <c r="C154" s="9"/>
      <c r="D154" s="9"/>
      <c r="E154" s="40"/>
      <c r="F154" s="87" t="s">
        <v>3</v>
      </c>
      <c r="G154" s="87"/>
      <c r="H154" s="87"/>
      <c r="I154" s="87"/>
      <c r="J154" s="9" t="s">
        <v>4</v>
      </c>
      <c r="K154" s="40"/>
      <c r="L154" s="40"/>
      <c r="M154" s="9"/>
      <c r="N154" s="30"/>
      <c r="O154" s="30"/>
      <c r="P154" s="30"/>
      <c r="Q154" s="30"/>
    </row>
    <row r="155" spans="1:17">
      <c r="A155" s="81"/>
      <c r="B155" s="1"/>
      <c r="C155" s="1"/>
      <c r="D155" s="1"/>
      <c r="E155" s="41"/>
      <c r="F155" s="88"/>
      <c r="G155" s="88"/>
      <c r="H155" s="88"/>
      <c r="I155" s="88"/>
      <c r="J155" s="15" t="s">
        <v>40</v>
      </c>
      <c r="K155" s="41" t="s">
        <v>5</v>
      </c>
      <c r="L155" s="41"/>
      <c r="M155" s="1"/>
      <c r="N155" s="30"/>
      <c r="O155" s="30"/>
      <c r="P155" s="30"/>
      <c r="Q155" s="30"/>
    </row>
    <row r="156" spans="1:17">
      <c r="A156" s="81" t="s">
        <v>54</v>
      </c>
      <c r="B156" s="1"/>
      <c r="C156" s="77"/>
      <c r="D156" s="2"/>
      <c r="E156" s="41"/>
      <c r="F156" s="88"/>
      <c r="G156" s="88"/>
      <c r="H156" s="88"/>
      <c r="I156" s="88"/>
      <c r="J156" s="14"/>
      <c r="K156" s="41" t="s">
        <v>6</v>
      </c>
      <c r="L156" s="41"/>
      <c r="M156" s="1"/>
      <c r="N156" s="30"/>
      <c r="O156" s="30"/>
      <c r="P156" s="30"/>
      <c r="Q156" s="30"/>
    </row>
    <row r="157" spans="1:17">
      <c r="A157" s="81"/>
      <c r="B157" s="1"/>
      <c r="C157" s="77"/>
      <c r="D157" s="2"/>
      <c r="E157" s="41"/>
      <c r="F157" s="88"/>
      <c r="G157" s="88"/>
      <c r="H157" s="88"/>
      <c r="I157" s="88"/>
      <c r="J157" s="15"/>
      <c r="K157" s="41" t="s">
        <v>55</v>
      </c>
      <c r="L157" s="41"/>
      <c r="M157" s="1"/>
      <c r="N157" s="30"/>
      <c r="O157" s="30"/>
      <c r="P157" s="30"/>
      <c r="Q157" s="30"/>
    </row>
    <row r="158" spans="1:17">
      <c r="A158" s="79" t="s">
        <v>53</v>
      </c>
      <c r="B158" s="14"/>
      <c r="C158" s="15"/>
      <c r="D158" s="7"/>
      <c r="E158" s="39"/>
      <c r="F158" s="89"/>
      <c r="G158" s="89"/>
      <c r="H158" s="89"/>
      <c r="I158" s="89"/>
      <c r="J158" s="3" t="s">
        <v>158</v>
      </c>
      <c r="K158" s="39"/>
      <c r="L158" s="39"/>
      <c r="M158" s="14"/>
      <c r="N158" s="30"/>
      <c r="O158" s="30"/>
      <c r="P158" s="30"/>
      <c r="Q158" s="30"/>
    </row>
    <row r="159" spans="1:17" ht="12.75" customHeight="1">
      <c r="A159" s="80"/>
      <c r="B159" s="9"/>
      <c r="C159" s="10"/>
      <c r="D159" s="11"/>
      <c r="E159" s="40"/>
      <c r="F159" s="42"/>
      <c r="G159" s="4"/>
      <c r="H159" s="42"/>
      <c r="I159" s="42"/>
      <c r="J159" s="9"/>
      <c r="K159" s="40"/>
      <c r="L159" s="40"/>
      <c r="M159" s="9"/>
      <c r="N159" s="30"/>
      <c r="O159" s="30"/>
      <c r="P159" s="30"/>
      <c r="Q159" s="30"/>
    </row>
    <row r="160" spans="1:17" ht="12.75" customHeight="1">
      <c r="A160" s="82" t="s">
        <v>7</v>
      </c>
      <c r="B160" s="5" t="s">
        <v>8</v>
      </c>
      <c r="C160" s="5" t="s">
        <v>9</v>
      </c>
      <c r="D160" s="5" t="s">
        <v>10</v>
      </c>
      <c r="E160" s="43" t="s">
        <v>11</v>
      </c>
      <c r="F160" s="43" t="s">
        <v>12</v>
      </c>
      <c r="G160" s="5" t="s">
        <v>13</v>
      </c>
      <c r="H160" s="43" t="s">
        <v>14</v>
      </c>
      <c r="I160" s="43" t="s">
        <v>15</v>
      </c>
      <c r="J160" s="5" t="s">
        <v>16</v>
      </c>
      <c r="K160" s="43" t="s">
        <v>17</v>
      </c>
      <c r="L160" s="43" t="s">
        <v>18</v>
      </c>
      <c r="M160" s="5" t="s">
        <v>19</v>
      </c>
      <c r="N160" s="30"/>
      <c r="O160" s="30"/>
      <c r="P160" s="30"/>
      <c r="Q160" s="30"/>
    </row>
    <row r="161" spans="1:17" ht="12.75" customHeight="1">
      <c r="B161" s="77"/>
      <c r="D161" s="17"/>
      <c r="E161" s="44"/>
      <c r="F161" s="44"/>
      <c r="G161" s="16"/>
      <c r="H161" s="44"/>
      <c r="I161" s="44"/>
      <c r="J161" s="16"/>
      <c r="K161" s="44"/>
      <c r="L161" s="44"/>
      <c r="M161" s="16"/>
      <c r="N161" s="30"/>
      <c r="O161" s="30"/>
      <c r="P161" s="30"/>
      <c r="Q161" s="30"/>
    </row>
    <row r="162" spans="1:17" ht="12.75" customHeight="1">
      <c r="B162" s="16"/>
      <c r="E162" s="90" t="s">
        <v>20</v>
      </c>
      <c r="F162" s="90"/>
      <c r="G162" s="90"/>
      <c r="H162" s="90" t="s">
        <v>21</v>
      </c>
      <c r="I162" s="90"/>
      <c r="J162" s="90"/>
      <c r="K162" s="90" t="s">
        <v>22</v>
      </c>
      <c r="L162" s="90"/>
      <c r="M162" s="90"/>
      <c r="N162" s="30"/>
      <c r="O162" s="30"/>
      <c r="P162" s="30"/>
      <c r="Q162" s="30"/>
    </row>
    <row r="163" spans="1:17" ht="12.75" customHeight="1">
      <c r="B163" s="16"/>
      <c r="E163" s="45" t="s">
        <v>23</v>
      </c>
      <c r="F163" s="45"/>
      <c r="G163" s="6"/>
      <c r="H163" s="45" t="s">
        <v>24</v>
      </c>
      <c r="I163" s="45"/>
      <c r="J163" s="6"/>
      <c r="K163" s="45" t="s">
        <v>24</v>
      </c>
      <c r="L163" s="45"/>
      <c r="M163" s="6"/>
      <c r="N163" s="30"/>
      <c r="O163" s="30"/>
      <c r="P163" s="30"/>
      <c r="Q163" s="30"/>
    </row>
    <row r="164" spans="1:17" ht="28.5" customHeight="1">
      <c r="A164" s="84" t="s">
        <v>25</v>
      </c>
      <c r="B164" s="15" t="s">
        <v>26</v>
      </c>
      <c r="C164" s="15" t="s">
        <v>27</v>
      </c>
      <c r="D164" s="7" t="s">
        <v>28</v>
      </c>
      <c r="E164" s="46" t="s">
        <v>29</v>
      </c>
      <c r="F164" s="47" t="s">
        <v>30</v>
      </c>
      <c r="G164" s="15" t="s">
        <v>31</v>
      </c>
      <c r="H164" s="46" t="s">
        <v>29</v>
      </c>
      <c r="I164" s="47" t="s">
        <v>30</v>
      </c>
      <c r="J164" s="15" t="s">
        <v>31</v>
      </c>
      <c r="K164" s="46" t="s">
        <v>29</v>
      </c>
      <c r="L164" s="47" t="s">
        <v>30</v>
      </c>
      <c r="M164" s="15" t="s">
        <v>31</v>
      </c>
      <c r="N164" s="30"/>
      <c r="O164" s="30"/>
      <c r="P164" s="30"/>
      <c r="Q164" s="30"/>
    </row>
    <row r="165" spans="1:17" ht="12.75" customHeight="1">
      <c r="A165" s="85">
        <v>1</v>
      </c>
      <c r="B165" s="16" t="s">
        <v>46</v>
      </c>
      <c r="C165" s="16" t="s">
        <v>52</v>
      </c>
      <c r="D165" s="29">
        <v>40878</v>
      </c>
      <c r="E165" s="44">
        <f>E405</f>
        <v>0</v>
      </c>
      <c r="F165" s="44">
        <f>F405</f>
        <v>0</v>
      </c>
      <c r="G165" s="13">
        <f t="shared" ref="G165:G177" si="17">IF(E165=0,0,F165*1000/E165)</f>
        <v>0</v>
      </c>
      <c r="H165" s="44">
        <v>0</v>
      </c>
      <c r="I165" s="44">
        <v>0</v>
      </c>
      <c r="J165" s="13">
        <f t="shared" ref="J165:J177" si="18">IF(H165=0,0,I165*1000/H165)</f>
        <v>0</v>
      </c>
      <c r="K165" s="44">
        <v>0</v>
      </c>
      <c r="L165" s="44">
        <v>0</v>
      </c>
      <c r="M165" s="13">
        <f t="shared" ref="M165:M177" si="19">IF(K165=0,0,L165*1000/K165)</f>
        <v>0</v>
      </c>
      <c r="N165" s="30"/>
      <c r="O165" s="30"/>
      <c r="P165" s="30"/>
      <c r="Q165" s="30"/>
    </row>
    <row r="166" spans="1:17" ht="12.75" customHeight="1">
      <c r="A166" s="85">
        <v>2</v>
      </c>
      <c r="B166" s="16" t="s">
        <v>46</v>
      </c>
      <c r="C166" s="16" t="s">
        <v>52</v>
      </c>
      <c r="D166" s="29">
        <v>40909</v>
      </c>
      <c r="E166" s="44">
        <f t="shared" ref="E166:F177" si="20">K203</f>
        <v>0</v>
      </c>
      <c r="F166" s="44">
        <f t="shared" si="20"/>
        <v>0</v>
      </c>
      <c r="G166" s="13">
        <f t="shared" si="17"/>
        <v>0</v>
      </c>
      <c r="H166" s="64">
        <v>5534</v>
      </c>
      <c r="I166" s="64">
        <v>37</v>
      </c>
      <c r="J166" s="13">
        <f t="shared" si="18"/>
        <v>6.6859414528370076</v>
      </c>
      <c r="K166" s="69">
        <v>5534</v>
      </c>
      <c r="L166" s="69">
        <v>37</v>
      </c>
      <c r="M166" s="13">
        <f t="shared" si="19"/>
        <v>6.6859414528370076</v>
      </c>
      <c r="N166" s="30"/>
      <c r="O166" s="30"/>
      <c r="P166" s="30"/>
      <c r="Q166" s="30"/>
    </row>
    <row r="167" spans="1:17" ht="12.75" customHeight="1">
      <c r="A167" s="85">
        <v>3</v>
      </c>
      <c r="B167" s="16" t="s">
        <v>46</v>
      </c>
      <c r="C167" s="16" t="s">
        <v>52</v>
      </c>
      <c r="D167" s="29">
        <v>40940</v>
      </c>
      <c r="E167" s="44">
        <f t="shared" si="20"/>
        <v>0</v>
      </c>
      <c r="F167" s="44">
        <f t="shared" si="20"/>
        <v>0</v>
      </c>
      <c r="G167" s="13">
        <f t="shared" si="17"/>
        <v>0</v>
      </c>
      <c r="H167" s="64">
        <v>0</v>
      </c>
      <c r="I167" s="64">
        <v>0</v>
      </c>
      <c r="J167" s="13">
        <f t="shared" si="18"/>
        <v>0</v>
      </c>
      <c r="K167" s="69">
        <v>0</v>
      </c>
      <c r="L167" s="69">
        <v>0</v>
      </c>
      <c r="M167" s="13">
        <f t="shared" si="19"/>
        <v>0</v>
      </c>
      <c r="N167" s="30"/>
      <c r="O167" s="30"/>
      <c r="P167" s="30"/>
      <c r="Q167" s="30"/>
    </row>
    <row r="168" spans="1:17" ht="12.75" customHeight="1">
      <c r="A168" s="85">
        <v>4</v>
      </c>
      <c r="B168" s="16" t="s">
        <v>46</v>
      </c>
      <c r="C168" s="16" t="s">
        <v>52</v>
      </c>
      <c r="D168" s="29">
        <v>40969</v>
      </c>
      <c r="E168" s="44">
        <f t="shared" si="20"/>
        <v>0</v>
      </c>
      <c r="F168" s="44">
        <f t="shared" si="20"/>
        <v>0</v>
      </c>
      <c r="G168" s="13">
        <f t="shared" si="17"/>
        <v>0</v>
      </c>
      <c r="H168" s="64">
        <v>0</v>
      </c>
      <c r="I168" s="64">
        <v>0</v>
      </c>
      <c r="J168" s="13">
        <f t="shared" si="18"/>
        <v>0</v>
      </c>
      <c r="K168" s="69">
        <v>0</v>
      </c>
      <c r="L168" s="69">
        <v>0</v>
      </c>
      <c r="M168" s="13">
        <f t="shared" si="19"/>
        <v>0</v>
      </c>
      <c r="N168" s="30"/>
      <c r="O168" s="30"/>
      <c r="P168" s="30"/>
      <c r="Q168" s="30"/>
    </row>
    <row r="169" spans="1:17" ht="12.75" customHeight="1">
      <c r="A169" s="85">
        <v>5</v>
      </c>
      <c r="B169" s="16" t="s">
        <v>46</v>
      </c>
      <c r="C169" s="16" t="s">
        <v>52</v>
      </c>
      <c r="D169" s="29">
        <v>41000</v>
      </c>
      <c r="E169" s="44">
        <f t="shared" si="20"/>
        <v>0</v>
      </c>
      <c r="F169" s="44">
        <f t="shared" si="20"/>
        <v>0</v>
      </c>
      <c r="G169" s="13">
        <f t="shared" si="17"/>
        <v>0</v>
      </c>
      <c r="H169" s="64">
        <v>0</v>
      </c>
      <c r="I169" s="64">
        <v>0</v>
      </c>
      <c r="J169" s="13">
        <f t="shared" si="18"/>
        <v>0</v>
      </c>
      <c r="K169" s="69">
        <v>0</v>
      </c>
      <c r="L169" s="69">
        <v>0</v>
      </c>
      <c r="M169" s="13">
        <f t="shared" si="19"/>
        <v>0</v>
      </c>
      <c r="N169" s="30"/>
      <c r="O169" s="30"/>
      <c r="P169" s="30"/>
      <c r="Q169" s="30"/>
    </row>
    <row r="170" spans="1:17" ht="12.75" customHeight="1">
      <c r="A170" s="85">
        <v>6</v>
      </c>
      <c r="B170" s="16" t="s">
        <v>46</v>
      </c>
      <c r="C170" s="16" t="s">
        <v>52</v>
      </c>
      <c r="D170" s="29">
        <v>41030</v>
      </c>
      <c r="E170" s="44">
        <f t="shared" si="20"/>
        <v>0</v>
      </c>
      <c r="F170" s="44">
        <f t="shared" si="20"/>
        <v>0</v>
      </c>
      <c r="G170" s="13">
        <f t="shared" si="17"/>
        <v>0</v>
      </c>
      <c r="H170" s="64">
        <v>1925</v>
      </c>
      <c r="I170" s="64">
        <v>12</v>
      </c>
      <c r="J170" s="13">
        <f t="shared" si="18"/>
        <v>6.2337662337662341</v>
      </c>
      <c r="K170" s="69">
        <v>1925</v>
      </c>
      <c r="L170" s="64">
        <v>12</v>
      </c>
      <c r="M170" s="13">
        <f t="shared" si="19"/>
        <v>6.2337662337662341</v>
      </c>
      <c r="N170" s="30"/>
      <c r="O170" s="30"/>
      <c r="P170" s="30"/>
      <c r="Q170" s="30"/>
    </row>
    <row r="171" spans="1:17" ht="12.75" customHeight="1">
      <c r="A171" s="85">
        <v>7</v>
      </c>
      <c r="B171" s="16" t="s">
        <v>46</v>
      </c>
      <c r="C171" s="16" t="s">
        <v>52</v>
      </c>
      <c r="D171" s="29">
        <v>41061</v>
      </c>
      <c r="E171" s="44">
        <f t="shared" si="20"/>
        <v>0</v>
      </c>
      <c r="F171" s="44">
        <f t="shared" si="20"/>
        <v>0</v>
      </c>
      <c r="G171" s="13">
        <f t="shared" si="17"/>
        <v>0</v>
      </c>
      <c r="H171" s="64">
        <v>47989</v>
      </c>
      <c r="I171" s="64">
        <v>296</v>
      </c>
      <c r="J171" s="13">
        <f t="shared" si="18"/>
        <v>6.1680801850424052</v>
      </c>
      <c r="K171" s="69">
        <v>47989</v>
      </c>
      <c r="L171" s="64">
        <v>296</v>
      </c>
      <c r="M171" s="13">
        <f t="shared" si="19"/>
        <v>6.1680801850424052</v>
      </c>
      <c r="N171" s="30"/>
      <c r="O171" s="30"/>
      <c r="P171" s="30"/>
      <c r="Q171" s="30"/>
    </row>
    <row r="172" spans="1:17" ht="12.75" customHeight="1">
      <c r="A172" s="85">
        <v>8</v>
      </c>
      <c r="B172" s="16" t="s">
        <v>46</v>
      </c>
      <c r="C172" s="16" t="s">
        <v>52</v>
      </c>
      <c r="D172" s="29">
        <v>41091</v>
      </c>
      <c r="E172" s="44">
        <f t="shared" si="20"/>
        <v>0</v>
      </c>
      <c r="F172" s="44">
        <f t="shared" si="20"/>
        <v>0</v>
      </c>
      <c r="G172" s="13">
        <f t="shared" si="17"/>
        <v>0</v>
      </c>
      <c r="H172" s="64">
        <v>125584</v>
      </c>
      <c r="I172" s="64">
        <v>781</v>
      </c>
      <c r="J172" s="13">
        <f t="shared" si="18"/>
        <v>6.2189450885463113</v>
      </c>
      <c r="K172" s="69">
        <v>125584</v>
      </c>
      <c r="L172" s="64">
        <v>781</v>
      </c>
      <c r="M172" s="13">
        <f t="shared" si="19"/>
        <v>6.2189450885463113</v>
      </c>
      <c r="N172" s="30"/>
      <c r="O172" s="30"/>
      <c r="P172" s="30"/>
      <c r="Q172" s="30"/>
    </row>
    <row r="173" spans="1:17" ht="12.75" customHeight="1">
      <c r="A173" s="85">
        <v>9</v>
      </c>
      <c r="B173" s="16" t="s">
        <v>46</v>
      </c>
      <c r="C173" s="16" t="s">
        <v>52</v>
      </c>
      <c r="D173" s="29">
        <v>41122</v>
      </c>
      <c r="E173" s="44">
        <f t="shared" si="20"/>
        <v>0</v>
      </c>
      <c r="F173" s="44">
        <f t="shared" si="20"/>
        <v>0</v>
      </c>
      <c r="G173" s="13">
        <f t="shared" si="17"/>
        <v>0</v>
      </c>
      <c r="H173" s="64">
        <v>214512</v>
      </c>
      <c r="I173" s="64">
        <v>1342</v>
      </c>
      <c r="J173" s="13">
        <f t="shared" si="18"/>
        <v>6.2560602670246883</v>
      </c>
      <c r="K173" s="69">
        <v>214512</v>
      </c>
      <c r="L173" s="64">
        <v>1342</v>
      </c>
      <c r="M173" s="13">
        <f t="shared" si="19"/>
        <v>6.2560602670246883</v>
      </c>
      <c r="N173" s="30"/>
      <c r="O173" s="30"/>
      <c r="P173" s="30"/>
      <c r="Q173" s="30"/>
    </row>
    <row r="174" spans="1:17" ht="12.75" customHeight="1">
      <c r="A174" s="85">
        <v>10</v>
      </c>
      <c r="B174" s="16" t="s">
        <v>46</v>
      </c>
      <c r="C174" s="16" t="s">
        <v>52</v>
      </c>
      <c r="D174" s="29">
        <v>41153</v>
      </c>
      <c r="E174" s="44">
        <f t="shared" si="20"/>
        <v>0</v>
      </c>
      <c r="F174" s="44">
        <f t="shared" si="20"/>
        <v>0</v>
      </c>
      <c r="G174" s="13">
        <f t="shared" si="17"/>
        <v>0</v>
      </c>
      <c r="H174" s="64">
        <v>0</v>
      </c>
      <c r="I174" s="64">
        <v>0</v>
      </c>
      <c r="J174" s="13">
        <f t="shared" si="18"/>
        <v>0</v>
      </c>
      <c r="K174" s="69">
        <v>0</v>
      </c>
      <c r="L174" s="69">
        <v>0</v>
      </c>
      <c r="M174" s="13">
        <f t="shared" si="19"/>
        <v>0</v>
      </c>
      <c r="N174" s="30"/>
      <c r="O174" s="30"/>
      <c r="P174" s="30"/>
      <c r="Q174" s="30"/>
    </row>
    <row r="175" spans="1:17" ht="12.75" customHeight="1">
      <c r="A175" s="85">
        <v>11</v>
      </c>
      <c r="B175" s="16" t="s">
        <v>46</v>
      </c>
      <c r="C175" s="16" t="s">
        <v>52</v>
      </c>
      <c r="D175" s="29">
        <v>41183</v>
      </c>
      <c r="E175" s="44">
        <f t="shared" si="20"/>
        <v>0</v>
      </c>
      <c r="F175" s="44">
        <f t="shared" si="20"/>
        <v>0</v>
      </c>
      <c r="G175" s="13">
        <f t="shared" si="17"/>
        <v>0</v>
      </c>
      <c r="H175" s="64">
        <v>0</v>
      </c>
      <c r="I175" s="64">
        <v>0</v>
      </c>
      <c r="J175" s="13">
        <f t="shared" si="18"/>
        <v>0</v>
      </c>
      <c r="K175" s="69">
        <v>0</v>
      </c>
      <c r="L175" s="69">
        <v>0</v>
      </c>
      <c r="M175" s="13">
        <f t="shared" si="19"/>
        <v>0</v>
      </c>
      <c r="N175" s="30"/>
      <c r="O175" s="30"/>
      <c r="P175" s="30"/>
      <c r="Q175" s="30"/>
    </row>
    <row r="176" spans="1:17" ht="12.75" customHeight="1">
      <c r="A176" s="85">
        <v>12</v>
      </c>
      <c r="B176" s="16" t="s">
        <v>46</v>
      </c>
      <c r="C176" s="16" t="s">
        <v>52</v>
      </c>
      <c r="D176" s="29">
        <v>41214</v>
      </c>
      <c r="E176" s="44">
        <f t="shared" si="20"/>
        <v>0</v>
      </c>
      <c r="F176" s="44">
        <f t="shared" si="20"/>
        <v>0</v>
      </c>
      <c r="G176" s="13">
        <f t="shared" si="17"/>
        <v>0</v>
      </c>
      <c r="H176" s="64">
        <v>0</v>
      </c>
      <c r="I176" s="64">
        <v>0</v>
      </c>
      <c r="J176" s="13">
        <f t="shared" si="18"/>
        <v>0</v>
      </c>
      <c r="K176" s="69">
        <v>0</v>
      </c>
      <c r="L176" s="69">
        <v>0</v>
      </c>
      <c r="M176" s="13">
        <f t="shared" si="19"/>
        <v>0</v>
      </c>
      <c r="N176" s="30"/>
      <c r="O176" s="30"/>
      <c r="P176" s="30"/>
      <c r="Q176" s="30"/>
    </row>
    <row r="177" spans="1:17" ht="12.75" customHeight="1">
      <c r="A177" s="85">
        <v>13</v>
      </c>
      <c r="B177" s="16" t="s">
        <v>46</v>
      </c>
      <c r="C177" s="16" t="s">
        <v>52</v>
      </c>
      <c r="D177" s="29">
        <v>41244</v>
      </c>
      <c r="E177" s="44">
        <f t="shared" si="20"/>
        <v>0</v>
      </c>
      <c r="F177" s="44">
        <f t="shared" si="20"/>
        <v>0</v>
      </c>
      <c r="G177" s="13">
        <f t="shared" si="17"/>
        <v>0</v>
      </c>
      <c r="H177" s="64">
        <v>0</v>
      </c>
      <c r="I177" s="64">
        <v>0</v>
      </c>
      <c r="J177" s="13">
        <f t="shared" si="18"/>
        <v>0</v>
      </c>
      <c r="K177" s="69">
        <v>0</v>
      </c>
      <c r="L177" s="69">
        <v>0</v>
      </c>
      <c r="M177" s="13">
        <f t="shared" si="19"/>
        <v>0</v>
      </c>
      <c r="N177" s="30"/>
      <c r="O177" s="30"/>
      <c r="P177" s="30"/>
      <c r="Q177" s="30"/>
    </row>
    <row r="178" spans="1:17" ht="12.75" customHeight="1">
      <c r="N178" s="30"/>
      <c r="O178" s="30"/>
      <c r="P178" s="30"/>
      <c r="Q178" s="30"/>
    </row>
    <row r="179" spans="1:17" ht="12.75" customHeight="1">
      <c r="N179" s="30"/>
      <c r="O179" s="30"/>
      <c r="P179" s="30"/>
      <c r="Q179" s="30"/>
    </row>
    <row r="180" spans="1:17" ht="12.75" customHeight="1">
      <c r="N180" s="30"/>
      <c r="O180" s="30"/>
      <c r="P180" s="30"/>
      <c r="Q180" s="30"/>
    </row>
    <row r="181" spans="1:17" ht="12.75" customHeight="1">
      <c r="N181" s="30"/>
      <c r="O181" s="30"/>
      <c r="P181" s="30"/>
      <c r="Q181" s="30"/>
    </row>
    <row r="182" spans="1:17" ht="12.75" customHeight="1">
      <c r="N182" s="30"/>
      <c r="O182" s="30"/>
      <c r="P182" s="30"/>
      <c r="Q182" s="30"/>
    </row>
    <row r="183" spans="1:17" ht="12.75" customHeight="1">
      <c r="N183" s="30"/>
      <c r="O183" s="30"/>
      <c r="P183" s="30"/>
      <c r="Q183" s="30"/>
    </row>
    <row r="184" spans="1:17" ht="12.75" customHeight="1">
      <c r="N184" s="30"/>
      <c r="O184" s="30"/>
      <c r="P184" s="30"/>
      <c r="Q184" s="30"/>
    </row>
    <row r="185" spans="1:17" ht="12.75" customHeight="1">
      <c r="A185" s="85">
        <v>14</v>
      </c>
      <c r="B185" s="32" t="s">
        <v>157</v>
      </c>
      <c r="N185" s="30"/>
      <c r="O185" s="30"/>
      <c r="P185" s="30"/>
      <c r="Q185" s="30"/>
    </row>
    <row r="186" spans="1:17" ht="12.75" customHeight="1">
      <c r="N186" s="30"/>
      <c r="O186" s="30"/>
      <c r="P186" s="30"/>
      <c r="Q186" s="30"/>
    </row>
    <row r="187" spans="1:17" ht="12.75" customHeight="1">
      <c r="N187" s="30"/>
      <c r="O187" s="30"/>
      <c r="P187" s="30"/>
      <c r="Q187" s="30"/>
    </row>
    <row r="188" spans="1:17" ht="12.75" customHeight="1">
      <c r="N188" s="30"/>
      <c r="O188" s="30"/>
      <c r="P188" s="30"/>
      <c r="Q188" s="30"/>
    </row>
    <row r="189" spans="1:17" ht="12.75" customHeight="1">
      <c r="N189" s="30"/>
      <c r="O189" s="30"/>
      <c r="P189" s="30"/>
      <c r="Q189" s="30"/>
    </row>
    <row r="190" spans="1:17" ht="13.5" customHeight="1">
      <c r="A190" s="80" t="s">
        <v>32</v>
      </c>
      <c r="B190" s="9"/>
      <c r="C190" s="10"/>
      <c r="D190" s="11"/>
      <c r="E190" s="40"/>
      <c r="F190" s="40"/>
      <c r="G190" s="9"/>
      <c r="H190" s="40"/>
      <c r="I190" s="40"/>
      <c r="J190" s="9"/>
      <c r="K190" s="40"/>
      <c r="L190" s="40"/>
      <c r="M190" s="12" t="s">
        <v>33</v>
      </c>
      <c r="N190" s="30"/>
      <c r="O190" s="30"/>
      <c r="P190" s="30"/>
      <c r="Q190" s="30"/>
    </row>
    <row r="191" spans="1:17" ht="12.75" customHeight="1">
      <c r="A191" s="79" t="s">
        <v>0</v>
      </c>
      <c r="B191" s="14"/>
      <c r="C191" s="15"/>
      <c r="D191" s="7"/>
      <c r="E191" s="39"/>
      <c r="F191" s="39" t="s">
        <v>1</v>
      </c>
      <c r="G191" s="14"/>
      <c r="H191" s="39"/>
      <c r="I191" s="39"/>
      <c r="J191" s="14"/>
      <c r="K191" s="39"/>
      <c r="L191" s="39" t="s">
        <v>62</v>
      </c>
      <c r="M191" s="14"/>
      <c r="N191" s="30"/>
      <c r="O191" s="30"/>
      <c r="P191" s="30"/>
      <c r="Q191" s="30"/>
    </row>
    <row r="192" spans="1:17">
      <c r="A192" s="80" t="s">
        <v>2</v>
      </c>
      <c r="B192" s="9"/>
      <c r="C192" s="9"/>
      <c r="D192" s="9"/>
      <c r="E192" s="40"/>
      <c r="F192" s="87" t="s">
        <v>3</v>
      </c>
      <c r="G192" s="87"/>
      <c r="H192" s="87"/>
      <c r="I192" s="87"/>
      <c r="J192" s="9" t="s">
        <v>4</v>
      </c>
      <c r="K192" s="40"/>
      <c r="L192" s="40"/>
      <c r="M192" s="9"/>
      <c r="N192" s="30"/>
      <c r="O192" s="30"/>
      <c r="P192" s="30"/>
      <c r="Q192" s="30"/>
    </row>
    <row r="193" spans="1:17">
      <c r="A193" s="81"/>
      <c r="B193" s="1"/>
      <c r="C193" s="1"/>
      <c r="D193" s="1"/>
      <c r="E193" s="41"/>
      <c r="F193" s="88"/>
      <c r="G193" s="88"/>
      <c r="H193" s="88"/>
      <c r="I193" s="88"/>
      <c r="J193" s="15" t="s">
        <v>40</v>
      </c>
      <c r="K193" s="41" t="s">
        <v>5</v>
      </c>
      <c r="L193" s="41"/>
      <c r="M193" s="1"/>
      <c r="N193" s="30"/>
      <c r="O193" s="30"/>
      <c r="P193" s="30"/>
      <c r="Q193" s="30"/>
    </row>
    <row r="194" spans="1:17">
      <c r="A194" s="81" t="s">
        <v>54</v>
      </c>
      <c r="B194" s="1"/>
      <c r="C194" s="77"/>
      <c r="D194" s="2"/>
      <c r="E194" s="41"/>
      <c r="F194" s="88"/>
      <c r="G194" s="88"/>
      <c r="H194" s="88"/>
      <c r="I194" s="88"/>
      <c r="J194" s="14"/>
      <c r="K194" s="41" t="s">
        <v>6</v>
      </c>
      <c r="L194" s="41"/>
      <c r="M194" s="1"/>
      <c r="N194" s="30"/>
      <c r="O194" s="30"/>
      <c r="P194" s="30"/>
      <c r="Q194" s="30"/>
    </row>
    <row r="195" spans="1:17">
      <c r="A195" s="81"/>
      <c r="B195" s="1"/>
      <c r="C195" s="77"/>
      <c r="D195" s="2"/>
      <c r="E195" s="41"/>
      <c r="F195" s="88"/>
      <c r="G195" s="88"/>
      <c r="H195" s="88"/>
      <c r="I195" s="88"/>
      <c r="J195" s="15"/>
      <c r="K195" s="41" t="s">
        <v>55</v>
      </c>
      <c r="L195" s="41"/>
      <c r="M195" s="1"/>
      <c r="N195" s="30"/>
      <c r="O195" s="30"/>
      <c r="P195" s="30"/>
      <c r="Q195" s="30"/>
    </row>
    <row r="196" spans="1:17">
      <c r="A196" s="79" t="s">
        <v>53</v>
      </c>
      <c r="B196" s="14"/>
      <c r="C196" s="15"/>
      <c r="D196" s="7"/>
      <c r="E196" s="39"/>
      <c r="F196" s="89"/>
      <c r="G196" s="89"/>
      <c r="H196" s="89"/>
      <c r="I196" s="89"/>
      <c r="J196" s="3" t="s">
        <v>158</v>
      </c>
      <c r="K196" s="39"/>
      <c r="L196" s="39"/>
      <c r="M196" s="14"/>
      <c r="N196" s="30"/>
      <c r="O196" s="30"/>
      <c r="P196" s="30"/>
      <c r="Q196" s="30"/>
    </row>
    <row r="197" spans="1:17" ht="12.75" customHeight="1">
      <c r="A197" s="80"/>
      <c r="B197" s="9"/>
      <c r="C197" s="10"/>
      <c r="D197" s="11"/>
      <c r="E197" s="40"/>
      <c r="F197" s="42"/>
      <c r="G197" s="4"/>
      <c r="H197" s="42"/>
      <c r="I197" s="42"/>
      <c r="J197" s="9"/>
      <c r="K197" s="40"/>
      <c r="L197" s="40"/>
      <c r="M197" s="9"/>
      <c r="N197" s="30"/>
      <c r="O197" s="30"/>
      <c r="P197" s="30"/>
      <c r="Q197" s="30"/>
    </row>
    <row r="198" spans="1:17" ht="12.75" customHeight="1">
      <c r="A198" s="82" t="s">
        <v>7</v>
      </c>
      <c r="B198" s="5" t="s">
        <v>8</v>
      </c>
      <c r="C198" s="5" t="s">
        <v>9</v>
      </c>
      <c r="D198" s="5" t="s">
        <v>10</v>
      </c>
      <c r="E198" s="43" t="s">
        <v>11</v>
      </c>
      <c r="F198" s="43" t="s">
        <v>12</v>
      </c>
      <c r="G198" s="5" t="s">
        <v>13</v>
      </c>
      <c r="H198" s="43" t="s">
        <v>14</v>
      </c>
      <c r="I198" s="43" t="s">
        <v>15</v>
      </c>
      <c r="J198" s="5" t="s">
        <v>16</v>
      </c>
      <c r="K198" s="43" t="s">
        <v>17</v>
      </c>
      <c r="L198" s="43" t="s">
        <v>18</v>
      </c>
      <c r="M198" s="5" t="s">
        <v>19</v>
      </c>
      <c r="N198" s="30"/>
      <c r="O198" s="30"/>
      <c r="P198" s="30"/>
      <c r="Q198" s="30"/>
    </row>
    <row r="199" spans="1:17" ht="12.75" customHeight="1">
      <c r="B199" s="77"/>
      <c r="D199" s="17"/>
      <c r="E199" s="44"/>
      <c r="F199" s="44"/>
      <c r="G199" s="16"/>
      <c r="H199" s="44"/>
      <c r="I199" s="44"/>
      <c r="J199" s="16"/>
      <c r="K199" s="44"/>
      <c r="L199" s="44"/>
      <c r="M199" s="16"/>
      <c r="N199" s="30"/>
      <c r="O199" s="30"/>
      <c r="P199" s="30"/>
      <c r="Q199" s="30"/>
    </row>
    <row r="200" spans="1:17" ht="12.75" customHeight="1">
      <c r="B200" s="16"/>
      <c r="E200" s="90" t="s">
        <v>37</v>
      </c>
      <c r="F200" s="90"/>
      <c r="G200" s="90"/>
      <c r="H200" s="90" t="s">
        <v>38</v>
      </c>
      <c r="I200" s="90"/>
      <c r="J200" s="90"/>
      <c r="K200" s="90" t="s">
        <v>39</v>
      </c>
      <c r="L200" s="90"/>
      <c r="M200" s="90"/>
      <c r="N200" s="30"/>
      <c r="O200" s="30"/>
      <c r="P200" s="30"/>
      <c r="Q200" s="30"/>
    </row>
    <row r="201" spans="1:17" ht="12.75" customHeight="1">
      <c r="B201" s="16"/>
      <c r="E201" s="45" t="s">
        <v>23</v>
      </c>
      <c r="F201" s="45"/>
      <c r="G201" s="6"/>
      <c r="H201" s="45" t="s">
        <v>24</v>
      </c>
      <c r="I201" s="45"/>
      <c r="J201" s="6"/>
      <c r="K201" s="45" t="s">
        <v>24</v>
      </c>
      <c r="L201" s="45"/>
      <c r="M201" s="6"/>
      <c r="N201" s="30"/>
      <c r="O201" s="30"/>
      <c r="P201" s="30"/>
      <c r="Q201" s="30"/>
    </row>
    <row r="202" spans="1:17" ht="28.5" customHeight="1">
      <c r="A202" s="84" t="s">
        <v>25</v>
      </c>
      <c r="B202" s="15" t="s">
        <v>26</v>
      </c>
      <c r="C202" s="15" t="s">
        <v>27</v>
      </c>
      <c r="D202" s="7" t="s">
        <v>28</v>
      </c>
      <c r="E202" s="46" t="s">
        <v>29</v>
      </c>
      <c r="F202" s="47" t="s">
        <v>30</v>
      </c>
      <c r="G202" s="15" t="s">
        <v>31</v>
      </c>
      <c r="H202" s="46" t="s">
        <v>29</v>
      </c>
      <c r="I202" s="47" t="s">
        <v>30</v>
      </c>
      <c r="J202" s="15" t="s">
        <v>31</v>
      </c>
      <c r="K202" s="46" t="s">
        <v>29</v>
      </c>
      <c r="L202" s="47" t="s">
        <v>30</v>
      </c>
      <c r="M202" s="15" t="s">
        <v>31</v>
      </c>
      <c r="N202" s="30"/>
      <c r="O202" s="30"/>
      <c r="P202" s="30"/>
      <c r="Q202" s="30"/>
    </row>
    <row r="203" spans="1:17" ht="12.75" customHeight="1">
      <c r="A203" s="85">
        <v>1</v>
      </c>
      <c r="B203" s="16" t="s">
        <v>46</v>
      </c>
      <c r="C203" s="16" t="s">
        <v>52</v>
      </c>
      <c r="D203" s="29">
        <v>40878</v>
      </c>
      <c r="E203" s="44">
        <v>0</v>
      </c>
      <c r="F203" s="44">
        <v>0</v>
      </c>
      <c r="G203" s="13">
        <f t="shared" ref="G203:G215" si="21">IF(E203=0,0,F203*1000/E203)</f>
        <v>0</v>
      </c>
      <c r="H203" s="44">
        <v>0</v>
      </c>
      <c r="I203" s="44">
        <v>0</v>
      </c>
      <c r="J203" s="13">
        <f t="shared" ref="J203:J215" si="22">IF(H203=0,0,I203*1000/H203)</f>
        <v>0</v>
      </c>
      <c r="K203" s="44">
        <f>E165+H165-K165-E203+H203</f>
        <v>0</v>
      </c>
      <c r="L203" s="44">
        <f>F165+I165-L165-F203+I203</f>
        <v>0</v>
      </c>
      <c r="M203" s="13">
        <f t="shared" ref="M203:M215" si="23">IF(K203=0,0,L203*1000/K203)</f>
        <v>0</v>
      </c>
      <c r="N203" s="30"/>
      <c r="O203" s="30"/>
      <c r="P203" s="30"/>
      <c r="Q203" s="30"/>
    </row>
    <row r="204" spans="1:17" ht="12.75" customHeight="1">
      <c r="A204" s="85">
        <v>2</v>
      </c>
      <c r="B204" s="16" t="s">
        <v>46</v>
      </c>
      <c r="C204" s="16" t="s">
        <v>52</v>
      </c>
      <c r="D204" s="29">
        <v>40909</v>
      </c>
      <c r="E204" s="44">
        <v>0</v>
      </c>
      <c r="F204" s="44">
        <v>0</v>
      </c>
      <c r="G204" s="13">
        <f t="shared" si="21"/>
        <v>0</v>
      </c>
      <c r="H204" s="44">
        <v>0</v>
      </c>
      <c r="I204" s="44">
        <v>0</v>
      </c>
      <c r="J204" s="13">
        <f t="shared" si="22"/>
        <v>0</v>
      </c>
      <c r="K204" s="44">
        <f t="shared" ref="K204:L204" si="24">E166+H166-K166-E204+H204</f>
        <v>0</v>
      </c>
      <c r="L204" s="44">
        <f t="shared" si="24"/>
        <v>0</v>
      </c>
      <c r="M204" s="13">
        <f t="shared" si="23"/>
        <v>0</v>
      </c>
      <c r="N204" s="30"/>
      <c r="O204" s="30"/>
      <c r="P204" s="30"/>
      <c r="Q204" s="30"/>
    </row>
    <row r="205" spans="1:17" ht="12.75" customHeight="1">
      <c r="A205" s="85">
        <v>3</v>
      </c>
      <c r="B205" s="16" t="s">
        <v>46</v>
      </c>
      <c r="C205" s="16" t="s">
        <v>52</v>
      </c>
      <c r="D205" s="29">
        <v>40940</v>
      </c>
      <c r="E205" s="44">
        <v>0</v>
      </c>
      <c r="F205" s="44">
        <v>0</v>
      </c>
      <c r="G205" s="13">
        <f t="shared" si="21"/>
        <v>0</v>
      </c>
      <c r="H205" s="44">
        <v>0</v>
      </c>
      <c r="I205" s="44">
        <v>0</v>
      </c>
      <c r="J205" s="13">
        <f t="shared" si="22"/>
        <v>0</v>
      </c>
      <c r="K205" s="44">
        <f t="shared" ref="K205:L205" si="25">E167+H167-K167-E205+H205</f>
        <v>0</v>
      </c>
      <c r="L205" s="44">
        <f t="shared" si="25"/>
        <v>0</v>
      </c>
      <c r="M205" s="13">
        <f t="shared" si="23"/>
        <v>0</v>
      </c>
      <c r="N205" s="30"/>
      <c r="O205" s="30"/>
      <c r="P205" s="30"/>
      <c r="Q205" s="30"/>
    </row>
    <row r="206" spans="1:17" ht="12.75" customHeight="1">
      <c r="A206" s="85">
        <v>4</v>
      </c>
      <c r="B206" s="16" t="s">
        <v>46</v>
      </c>
      <c r="C206" s="16" t="s">
        <v>52</v>
      </c>
      <c r="D206" s="29">
        <v>40969</v>
      </c>
      <c r="E206" s="44">
        <v>0</v>
      </c>
      <c r="F206" s="44">
        <v>0</v>
      </c>
      <c r="G206" s="13">
        <f t="shared" si="21"/>
        <v>0</v>
      </c>
      <c r="H206" s="44">
        <v>0</v>
      </c>
      <c r="I206" s="44">
        <v>0</v>
      </c>
      <c r="J206" s="13">
        <f t="shared" si="22"/>
        <v>0</v>
      </c>
      <c r="K206" s="44">
        <f t="shared" ref="K206:L206" si="26">E168+H168-K168-E206+H206</f>
        <v>0</v>
      </c>
      <c r="L206" s="44">
        <f t="shared" si="26"/>
        <v>0</v>
      </c>
      <c r="M206" s="13">
        <f t="shared" si="23"/>
        <v>0</v>
      </c>
      <c r="N206" s="30"/>
      <c r="O206" s="30"/>
      <c r="P206" s="30"/>
      <c r="Q206" s="30"/>
    </row>
    <row r="207" spans="1:17" ht="12.75" customHeight="1">
      <c r="A207" s="85">
        <v>5</v>
      </c>
      <c r="B207" s="16" t="s">
        <v>46</v>
      </c>
      <c r="C207" s="16" t="s">
        <v>52</v>
      </c>
      <c r="D207" s="29">
        <v>41000</v>
      </c>
      <c r="E207" s="44">
        <v>0</v>
      </c>
      <c r="F207" s="44">
        <v>0</v>
      </c>
      <c r="G207" s="13">
        <f t="shared" si="21"/>
        <v>0</v>
      </c>
      <c r="H207" s="44">
        <v>0</v>
      </c>
      <c r="I207" s="44">
        <v>0</v>
      </c>
      <c r="J207" s="13">
        <f t="shared" si="22"/>
        <v>0</v>
      </c>
      <c r="K207" s="44">
        <f t="shared" ref="K207:L207" si="27">E169+H169-K169-E207+H207</f>
        <v>0</v>
      </c>
      <c r="L207" s="44">
        <f t="shared" si="27"/>
        <v>0</v>
      </c>
      <c r="M207" s="13">
        <f t="shared" si="23"/>
        <v>0</v>
      </c>
      <c r="N207" s="30"/>
      <c r="O207" s="30"/>
      <c r="P207" s="30"/>
      <c r="Q207" s="30"/>
    </row>
    <row r="208" spans="1:17" ht="12.75" customHeight="1">
      <c r="A208" s="85">
        <v>6</v>
      </c>
      <c r="B208" s="16" t="s">
        <v>46</v>
      </c>
      <c r="C208" s="16" t="s">
        <v>52</v>
      </c>
      <c r="D208" s="29">
        <v>41030</v>
      </c>
      <c r="E208" s="44">
        <v>0</v>
      </c>
      <c r="F208" s="44">
        <v>0</v>
      </c>
      <c r="G208" s="13">
        <f t="shared" si="21"/>
        <v>0</v>
      </c>
      <c r="H208" s="44">
        <v>0</v>
      </c>
      <c r="I208" s="44">
        <v>0</v>
      </c>
      <c r="J208" s="13">
        <f t="shared" si="22"/>
        <v>0</v>
      </c>
      <c r="K208" s="44">
        <f t="shared" ref="K208:L208" si="28">E170+H170-K170-E208+H208</f>
        <v>0</v>
      </c>
      <c r="L208" s="44">
        <f t="shared" si="28"/>
        <v>0</v>
      </c>
      <c r="M208" s="13">
        <f t="shared" si="23"/>
        <v>0</v>
      </c>
      <c r="N208" s="30"/>
      <c r="O208" s="30"/>
      <c r="P208" s="30"/>
      <c r="Q208" s="30"/>
    </row>
    <row r="209" spans="1:17" ht="12.75" customHeight="1">
      <c r="A209" s="85">
        <v>7</v>
      </c>
      <c r="B209" s="16" t="s">
        <v>46</v>
      </c>
      <c r="C209" s="16" t="s">
        <v>52</v>
      </c>
      <c r="D209" s="29">
        <v>41061</v>
      </c>
      <c r="E209" s="44">
        <v>0</v>
      </c>
      <c r="F209" s="44">
        <v>0</v>
      </c>
      <c r="G209" s="13">
        <f t="shared" si="21"/>
        <v>0</v>
      </c>
      <c r="H209" s="44">
        <v>0</v>
      </c>
      <c r="I209" s="44">
        <v>0</v>
      </c>
      <c r="J209" s="13">
        <f t="shared" si="22"/>
        <v>0</v>
      </c>
      <c r="K209" s="44">
        <f t="shared" ref="K209:L209" si="29">E171+H171-K171-E209+H209</f>
        <v>0</v>
      </c>
      <c r="L209" s="44">
        <f t="shared" si="29"/>
        <v>0</v>
      </c>
      <c r="M209" s="13">
        <f t="shared" si="23"/>
        <v>0</v>
      </c>
      <c r="N209" s="30"/>
      <c r="O209" s="30"/>
      <c r="P209" s="30"/>
      <c r="Q209" s="30"/>
    </row>
    <row r="210" spans="1:17" ht="12.75" customHeight="1">
      <c r="A210" s="85">
        <v>8</v>
      </c>
      <c r="B210" s="16" t="s">
        <v>46</v>
      </c>
      <c r="C210" s="16" t="s">
        <v>52</v>
      </c>
      <c r="D210" s="29">
        <v>41091</v>
      </c>
      <c r="E210" s="44">
        <v>0</v>
      </c>
      <c r="F210" s="44">
        <v>0</v>
      </c>
      <c r="G210" s="13">
        <f t="shared" si="21"/>
        <v>0</v>
      </c>
      <c r="H210" s="44">
        <v>0</v>
      </c>
      <c r="I210" s="44">
        <v>0</v>
      </c>
      <c r="J210" s="13">
        <f t="shared" si="22"/>
        <v>0</v>
      </c>
      <c r="K210" s="44">
        <f t="shared" ref="K210:L210" si="30">E172+H172-K172-E210+H210</f>
        <v>0</v>
      </c>
      <c r="L210" s="44">
        <f t="shared" si="30"/>
        <v>0</v>
      </c>
      <c r="M210" s="13">
        <f t="shared" si="23"/>
        <v>0</v>
      </c>
      <c r="N210" s="30"/>
      <c r="O210" s="30"/>
      <c r="P210" s="30"/>
      <c r="Q210" s="30"/>
    </row>
    <row r="211" spans="1:17" ht="12.75" customHeight="1">
      <c r="A211" s="85">
        <v>9</v>
      </c>
      <c r="B211" s="16" t="s">
        <v>46</v>
      </c>
      <c r="C211" s="16" t="s">
        <v>52</v>
      </c>
      <c r="D211" s="29">
        <v>41122</v>
      </c>
      <c r="E211" s="44">
        <v>0</v>
      </c>
      <c r="F211" s="44">
        <v>0</v>
      </c>
      <c r="G211" s="13">
        <f t="shared" si="21"/>
        <v>0</v>
      </c>
      <c r="H211" s="44">
        <v>0</v>
      </c>
      <c r="I211" s="44">
        <v>0</v>
      </c>
      <c r="J211" s="13">
        <f t="shared" si="22"/>
        <v>0</v>
      </c>
      <c r="K211" s="44">
        <f t="shared" ref="K211:L211" si="31">E173+H173-K173-E211+H211</f>
        <v>0</v>
      </c>
      <c r="L211" s="44">
        <f t="shared" si="31"/>
        <v>0</v>
      </c>
      <c r="M211" s="13">
        <f t="shared" si="23"/>
        <v>0</v>
      </c>
      <c r="N211" s="30"/>
      <c r="O211" s="30"/>
      <c r="P211" s="30"/>
      <c r="Q211" s="30"/>
    </row>
    <row r="212" spans="1:17" ht="12.75" customHeight="1">
      <c r="A212" s="85">
        <v>10</v>
      </c>
      <c r="B212" s="16" t="s">
        <v>46</v>
      </c>
      <c r="C212" s="16" t="s">
        <v>52</v>
      </c>
      <c r="D212" s="29">
        <v>41153</v>
      </c>
      <c r="E212" s="44">
        <v>0</v>
      </c>
      <c r="F212" s="44">
        <v>0</v>
      </c>
      <c r="G212" s="13">
        <f t="shared" si="21"/>
        <v>0</v>
      </c>
      <c r="H212" s="44">
        <v>0</v>
      </c>
      <c r="I212" s="44">
        <v>0</v>
      </c>
      <c r="J212" s="13">
        <f t="shared" si="22"/>
        <v>0</v>
      </c>
      <c r="K212" s="44">
        <f t="shared" ref="K212:L212" si="32">E174+H174-K174-E212+H212</f>
        <v>0</v>
      </c>
      <c r="L212" s="44">
        <f t="shared" si="32"/>
        <v>0</v>
      </c>
      <c r="M212" s="13">
        <f t="shared" si="23"/>
        <v>0</v>
      </c>
      <c r="N212" s="30"/>
      <c r="O212" s="30"/>
      <c r="P212" s="30"/>
      <c r="Q212" s="30"/>
    </row>
    <row r="213" spans="1:17" ht="12.75" customHeight="1">
      <c r="A213" s="85">
        <v>11</v>
      </c>
      <c r="B213" s="16" t="s">
        <v>46</v>
      </c>
      <c r="C213" s="16" t="s">
        <v>52</v>
      </c>
      <c r="D213" s="29">
        <v>41183</v>
      </c>
      <c r="E213" s="44">
        <v>0</v>
      </c>
      <c r="F213" s="44">
        <v>0</v>
      </c>
      <c r="G213" s="13">
        <f t="shared" si="21"/>
        <v>0</v>
      </c>
      <c r="H213" s="44">
        <v>0</v>
      </c>
      <c r="I213" s="44">
        <v>0</v>
      </c>
      <c r="J213" s="13">
        <f t="shared" si="22"/>
        <v>0</v>
      </c>
      <c r="K213" s="44">
        <f t="shared" ref="K213:L213" si="33">E175+H175-K175-E213+H213</f>
        <v>0</v>
      </c>
      <c r="L213" s="44">
        <f t="shared" si="33"/>
        <v>0</v>
      </c>
      <c r="M213" s="13">
        <f t="shared" si="23"/>
        <v>0</v>
      </c>
      <c r="N213" s="30"/>
      <c r="O213" s="30"/>
      <c r="P213" s="30"/>
      <c r="Q213" s="30"/>
    </row>
    <row r="214" spans="1:17" ht="12.75" customHeight="1">
      <c r="A214" s="85">
        <v>12</v>
      </c>
      <c r="B214" s="16" t="s">
        <v>46</v>
      </c>
      <c r="C214" s="16" t="s">
        <v>52</v>
      </c>
      <c r="D214" s="29">
        <v>41214</v>
      </c>
      <c r="E214" s="44">
        <v>0</v>
      </c>
      <c r="F214" s="44">
        <v>0</v>
      </c>
      <c r="G214" s="13">
        <f t="shared" si="21"/>
        <v>0</v>
      </c>
      <c r="H214" s="44">
        <v>0</v>
      </c>
      <c r="I214" s="44">
        <v>0</v>
      </c>
      <c r="J214" s="13">
        <f t="shared" si="22"/>
        <v>0</v>
      </c>
      <c r="K214" s="44">
        <f t="shared" ref="K214:L214" si="34">E176+H176-K176-E214+H214</f>
        <v>0</v>
      </c>
      <c r="L214" s="44">
        <f t="shared" si="34"/>
        <v>0</v>
      </c>
      <c r="M214" s="13">
        <f t="shared" si="23"/>
        <v>0</v>
      </c>
      <c r="N214" s="30"/>
      <c r="O214" s="30"/>
      <c r="P214" s="30"/>
      <c r="Q214" s="30"/>
    </row>
    <row r="215" spans="1:17" ht="12.75" customHeight="1">
      <c r="A215" s="85">
        <v>13</v>
      </c>
      <c r="B215" s="16" t="s">
        <v>46</v>
      </c>
      <c r="C215" s="16" t="s">
        <v>52</v>
      </c>
      <c r="D215" s="29">
        <v>41244</v>
      </c>
      <c r="E215" s="44">
        <v>0</v>
      </c>
      <c r="F215" s="44">
        <v>0</v>
      </c>
      <c r="G215" s="13">
        <f t="shared" si="21"/>
        <v>0</v>
      </c>
      <c r="H215" s="44">
        <v>0</v>
      </c>
      <c r="I215" s="44">
        <v>0</v>
      </c>
      <c r="J215" s="13">
        <f t="shared" si="22"/>
        <v>0</v>
      </c>
      <c r="K215" s="44">
        <f t="shared" ref="K215:L215" si="35">E177+H177-K177-E215+H215</f>
        <v>0</v>
      </c>
      <c r="L215" s="44">
        <f t="shared" si="35"/>
        <v>0</v>
      </c>
      <c r="M215" s="13">
        <f t="shared" si="23"/>
        <v>0</v>
      </c>
      <c r="N215" s="30"/>
      <c r="O215" s="30"/>
      <c r="P215" s="30"/>
      <c r="Q215" s="30"/>
    </row>
    <row r="216" spans="1:17" ht="12.75" customHeight="1">
      <c r="N216" s="30"/>
      <c r="O216" s="30"/>
      <c r="P216" s="30"/>
      <c r="Q216" s="30"/>
    </row>
    <row r="217" spans="1:17" ht="12.75" customHeight="1">
      <c r="A217" s="85">
        <v>14</v>
      </c>
      <c r="B217" s="16" t="s">
        <v>44</v>
      </c>
      <c r="C217" s="16"/>
      <c r="D217" s="29"/>
      <c r="E217" s="44"/>
      <c r="F217" s="44"/>
      <c r="G217" s="13"/>
      <c r="H217" s="44"/>
      <c r="I217" s="44"/>
      <c r="J217" s="13"/>
      <c r="K217" s="44">
        <f>ROUND(SUM(K203:K215),0)</f>
        <v>0</v>
      </c>
      <c r="L217" s="44">
        <f>ROUND(SUM(L203:L215),0)</f>
        <v>0</v>
      </c>
      <c r="M217" s="13"/>
      <c r="N217" s="30"/>
      <c r="O217" s="30"/>
      <c r="P217" s="30"/>
      <c r="Q217" s="30"/>
    </row>
    <row r="218" spans="1:17" ht="12.75" customHeight="1">
      <c r="N218" s="30"/>
      <c r="O218" s="30"/>
      <c r="P218" s="30"/>
      <c r="Q218" s="30"/>
    </row>
    <row r="219" spans="1:17" ht="12.75" customHeight="1">
      <c r="A219" s="85">
        <v>15</v>
      </c>
      <c r="B219" s="16" t="s">
        <v>46</v>
      </c>
      <c r="C219" s="16" t="s">
        <v>52</v>
      </c>
      <c r="D219" s="29" t="s">
        <v>36</v>
      </c>
      <c r="K219" s="49">
        <f>ROUND(AVERAGE(K203:K215),0)</f>
        <v>0</v>
      </c>
      <c r="L219" s="49">
        <f>ROUND(AVERAGE(L203:L215),0)</f>
        <v>0</v>
      </c>
      <c r="M219" s="13">
        <f>ROUND(IF(K219=0,0,L219*1000/K219),2)</f>
        <v>0</v>
      </c>
      <c r="N219" s="30"/>
      <c r="O219" s="30"/>
      <c r="P219" s="30"/>
      <c r="Q219" s="30"/>
    </row>
    <row r="220" spans="1:17" ht="12.75" customHeight="1">
      <c r="N220" s="30"/>
      <c r="O220" s="30"/>
      <c r="P220" s="30"/>
      <c r="Q220" s="30"/>
    </row>
    <row r="221" spans="1:17" ht="12.75" customHeight="1">
      <c r="N221" s="30"/>
      <c r="O221" s="30"/>
      <c r="P221" s="30"/>
      <c r="Q221" s="30"/>
    </row>
    <row r="222" spans="1:17" ht="12.75" customHeight="1">
      <c r="N222" s="30"/>
      <c r="O222" s="30"/>
      <c r="P222" s="30"/>
      <c r="Q222" s="30"/>
    </row>
    <row r="223" spans="1:17" ht="12.75" customHeight="1">
      <c r="N223" s="30"/>
      <c r="O223" s="30"/>
      <c r="P223" s="30"/>
      <c r="Q223" s="30"/>
    </row>
    <row r="224" spans="1:17" ht="12.75" customHeight="1">
      <c r="N224" s="30"/>
      <c r="O224" s="30"/>
      <c r="P224" s="30"/>
      <c r="Q224" s="30"/>
    </row>
    <row r="225" spans="1:17" ht="12.75" customHeight="1">
      <c r="A225" s="85">
        <v>16</v>
      </c>
      <c r="B225" s="32" t="s">
        <v>157</v>
      </c>
      <c r="N225" s="30"/>
      <c r="O225" s="30"/>
      <c r="P225" s="30"/>
      <c r="Q225" s="30"/>
    </row>
    <row r="226" spans="1:17" ht="12.75" customHeight="1">
      <c r="N226" s="30"/>
      <c r="O226" s="30"/>
      <c r="P226" s="30"/>
      <c r="Q226" s="30"/>
    </row>
    <row r="227" spans="1:17" ht="12.75" customHeight="1">
      <c r="N227" s="30"/>
      <c r="O227" s="30"/>
      <c r="P227" s="30"/>
      <c r="Q227" s="30"/>
    </row>
    <row r="228" spans="1:17" ht="13.5" customHeight="1">
      <c r="A228" s="80" t="s">
        <v>32</v>
      </c>
      <c r="B228" s="9"/>
      <c r="C228" s="10"/>
      <c r="D228" s="11"/>
      <c r="E228" s="40"/>
      <c r="F228" s="40"/>
      <c r="G228" s="9"/>
      <c r="H228" s="40"/>
      <c r="I228" s="40"/>
      <c r="J228" s="9"/>
      <c r="K228" s="40"/>
      <c r="L228" s="40"/>
      <c r="M228" s="12" t="s">
        <v>33</v>
      </c>
      <c r="N228" s="30"/>
      <c r="O228" s="30"/>
      <c r="P228" s="30"/>
      <c r="Q228" s="30"/>
    </row>
    <row r="229" spans="1:17" ht="12.75" customHeight="1">
      <c r="A229" s="79" t="s">
        <v>0</v>
      </c>
      <c r="B229" s="14"/>
      <c r="C229" s="15"/>
      <c r="D229" s="7"/>
      <c r="E229" s="39"/>
      <c r="F229" s="39" t="s">
        <v>1</v>
      </c>
      <c r="G229" s="14"/>
      <c r="H229" s="39"/>
      <c r="I229" s="39"/>
      <c r="J229" s="14"/>
      <c r="K229" s="39"/>
      <c r="L229" s="39" t="s">
        <v>63</v>
      </c>
      <c r="M229" s="14"/>
      <c r="N229" s="30"/>
      <c r="O229" s="30"/>
      <c r="P229" s="30"/>
      <c r="Q229" s="30"/>
    </row>
    <row r="230" spans="1:17">
      <c r="A230" s="80" t="s">
        <v>2</v>
      </c>
      <c r="B230" s="9"/>
      <c r="C230" s="9"/>
      <c r="D230" s="9"/>
      <c r="E230" s="40"/>
      <c r="F230" s="87" t="s">
        <v>3</v>
      </c>
      <c r="G230" s="87"/>
      <c r="H230" s="87"/>
      <c r="I230" s="87"/>
      <c r="J230" s="9" t="s">
        <v>4</v>
      </c>
      <c r="K230" s="40"/>
      <c r="L230" s="40"/>
      <c r="M230" s="9"/>
      <c r="N230" s="30"/>
      <c r="O230" s="30"/>
      <c r="P230" s="30"/>
      <c r="Q230" s="30"/>
    </row>
    <row r="231" spans="1:17">
      <c r="A231" s="81"/>
      <c r="B231" s="1"/>
      <c r="C231" s="1"/>
      <c r="D231" s="1"/>
      <c r="E231" s="41"/>
      <c r="F231" s="88"/>
      <c r="G231" s="88"/>
      <c r="H231" s="88"/>
      <c r="I231" s="88"/>
      <c r="J231" s="15" t="s">
        <v>40</v>
      </c>
      <c r="K231" s="41" t="s">
        <v>5</v>
      </c>
      <c r="L231" s="41"/>
      <c r="M231" s="1"/>
      <c r="N231" s="30"/>
      <c r="O231" s="30"/>
      <c r="P231" s="30"/>
      <c r="Q231" s="30"/>
    </row>
    <row r="232" spans="1:17">
      <c r="A232" s="81" t="s">
        <v>54</v>
      </c>
      <c r="B232" s="1"/>
      <c r="C232" s="77"/>
      <c r="D232" s="2"/>
      <c r="E232" s="41"/>
      <c r="F232" s="88"/>
      <c r="G232" s="88"/>
      <c r="H232" s="88"/>
      <c r="I232" s="88"/>
      <c r="J232" s="14"/>
      <c r="K232" s="41" t="s">
        <v>6</v>
      </c>
      <c r="L232" s="41"/>
      <c r="M232" s="1"/>
      <c r="N232" s="30"/>
      <c r="O232" s="30"/>
      <c r="P232" s="30"/>
      <c r="Q232" s="30"/>
    </row>
    <row r="233" spans="1:17">
      <c r="A233" s="81"/>
      <c r="B233" s="1"/>
      <c r="C233" s="77"/>
      <c r="D233" s="2"/>
      <c r="E233" s="41"/>
      <c r="F233" s="88"/>
      <c r="G233" s="88"/>
      <c r="H233" s="88"/>
      <c r="I233" s="88"/>
      <c r="J233" s="15"/>
      <c r="K233" s="41" t="s">
        <v>55</v>
      </c>
      <c r="L233" s="41"/>
      <c r="M233" s="1"/>
      <c r="N233" s="30"/>
      <c r="O233" s="30"/>
      <c r="P233" s="30"/>
      <c r="Q233" s="30"/>
    </row>
    <row r="234" spans="1:17">
      <c r="A234" s="79" t="s">
        <v>53</v>
      </c>
      <c r="B234" s="14"/>
      <c r="C234" s="15"/>
      <c r="D234" s="7"/>
      <c r="E234" s="39"/>
      <c r="F234" s="89"/>
      <c r="G234" s="89"/>
      <c r="H234" s="89"/>
      <c r="I234" s="89"/>
      <c r="J234" s="3" t="s">
        <v>158</v>
      </c>
      <c r="K234" s="39"/>
      <c r="L234" s="39"/>
      <c r="M234" s="14"/>
      <c r="N234" s="30"/>
      <c r="O234" s="30"/>
      <c r="P234" s="30"/>
      <c r="Q234" s="30"/>
    </row>
    <row r="235" spans="1:17" ht="12.75" customHeight="1">
      <c r="A235" s="80"/>
      <c r="B235" s="9"/>
      <c r="C235" s="10"/>
      <c r="D235" s="11"/>
      <c r="E235" s="40"/>
      <c r="F235" s="42"/>
      <c r="G235" s="4"/>
      <c r="H235" s="42"/>
      <c r="I235" s="42"/>
      <c r="J235" s="9"/>
      <c r="K235" s="40"/>
      <c r="L235" s="40"/>
      <c r="M235" s="9"/>
      <c r="N235" s="30"/>
      <c r="O235" s="30"/>
      <c r="P235" s="30"/>
      <c r="Q235" s="30"/>
    </row>
    <row r="236" spans="1:17" ht="12.75" customHeight="1">
      <c r="A236" s="82" t="s">
        <v>7</v>
      </c>
      <c r="B236" s="5" t="s">
        <v>8</v>
      </c>
      <c r="C236" s="5" t="s">
        <v>9</v>
      </c>
      <c r="D236" s="5" t="s">
        <v>10</v>
      </c>
      <c r="E236" s="43" t="s">
        <v>11</v>
      </c>
      <c r="F236" s="43" t="s">
        <v>12</v>
      </c>
      <c r="G236" s="5" t="s">
        <v>13</v>
      </c>
      <c r="H236" s="43" t="s">
        <v>14</v>
      </c>
      <c r="I236" s="43" t="s">
        <v>15</v>
      </c>
      <c r="J236" s="5" t="s">
        <v>16</v>
      </c>
      <c r="K236" s="43" t="s">
        <v>17</v>
      </c>
      <c r="L236" s="43" t="s">
        <v>18</v>
      </c>
      <c r="M236" s="5" t="s">
        <v>19</v>
      </c>
      <c r="N236" s="30"/>
      <c r="O236" s="30"/>
      <c r="P236" s="30"/>
      <c r="Q236" s="30"/>
    </row>
    <row r="237" spans="1:17" ht="12.75" customHeight="1">
      <c r="B237" s="77"/>
      <c r="D237" s="17"/>
      <c r="E237" s="44"/>
      <c r="F237" s="44"/>
      <c r="G237" s="16"/>
      <c r="H237" s="44"/>
      <c r="I237" s="44"/>
      <c r="J237" s="16"/>
      <c r="K237" s="44"/>
      <c r="L237" s="44"/>
      <c r="M237" s="16"/>
      <c r="N237" s="30"/>
      <c r="O237" s="30"/>
      <c r="P237" s="30"/>
      <c r="Q237" s="30"/>
    </row>
    <row r="238" spans="1:17" ht="12.75" customHeight="1">
      <c r="B238" s="16"/>
      <c r="E238" s="90" t="s">
        <v>20</v>
      </c>
      <c r="F238" s="90"/>
      <c r="G238" s="90"/>
      <c r="H238" s="90" t="s">
        <v>21</v>
      </c>
      <c r="I238" s="90"/>
      <c r="J238" s="90"/>
      <c r="K238" s="90" t="s">
        <v>22</v>
      </c>
      <c r="L238" s="90"/>
      <c r="M238" s="90"/>
      <c r="N238" s="30"/>
      <c r="O238" s="30"/>
      <c r="P238" s="30"/>
      <c r="Q238" s="30"/>
    </row>
    <row r="239" spans="1:17" ht="12.75" customHeight="1">
      <c r="B239" s="16"/>
      <c r="E239" s="45" t="s">
        <v>23</v>
      </c>
      <c r="F239" s="45"/>
      <c r="G239" s="6"/>
      <c r="H239" s="45" t="s">
        <v>24</v>
      </c>
      <c r="I239" s="45"/>
      <c r="J239" s="6"/>
      <c r="K239" s="45" t="s">
        <v>24</v>
      </c>
      <c r="L239" s="45"/>
      <c r="M239" s="6"/>
      <c r="N239" s="30"/>
      <c r="O239" s="30"/>
      <c r="P239" s="30"/>
      <c r="Q239" s="30"/>
    </row>
    <row r="240" spans="1:17" ht="28.5" customHeight="1">
      <c r="A240" s="84" t="s">
        <v>25</v>
      </c>
      <c r="B240" s="15" t="s">
        <v>26</v>
      </c>
      <c r="C240" s="15" t="s">
        <v>27</v>
      </c>
      <c r="D240" s="7" t="s">
        <v>28</v>
      </c>
      <c r="E240" s="46" t="s">
        <v>29</v>
      </c>
      <c r="F240" s="47" t="s">
        <v>30</v>
      </c>
      <c r="G240" s="15" t="s">
        <v>31</v>
      </c>
      <c r="H240" s="46" t="s">
        <v>29</v>
      </c>
      <c r="I240" s="47" t="s">
        <v>30</v>
      </c>
      <c r="J240" s="15" t="s">
        <v>31</v>
      </c>
      <c r="K240" s="46" t="s">
        <v>29</v>
      </c>
      <c r="L240" s="47" t="s">
        <v>30</v>
      </c>
      <c r="M240" s="15" t="s">
        <v>31</v>
      </c>
      <c r="N240" s="30"/>
      <c r="O240" s="30"/>
      <c r="P240" s="30"/>
      <c r="Q240" s="30"/>
    </row>
    <row r="241" spans="1:17" ht="12.75" customHeight="1">
      <c r="A241" s="85">
        <v>1</v>
      </c>
      <c r="B241" s="16" t="s">
        <v>49</v>
      </c>
      <c r="C241" s="16" t="s">
        <v>52</v>
      </c>
      <c r="D241" s="29">
        <v>40878</v>
      </c>
      <c r="E241" s="44">
        <f>E481</f>
        <v>0</v>
      </c>
      <c r="F241" s="44">
        <f>F481</f>
        <v>0</v>
      </c>
      <c r="G241" s="13">
        <f t="shared" ref="G241:G253" si="36">IF(E241=0,0,F241*1000/E241)</f>
        <v>0</v>
      </c>
      <c r="H241" s="44">
        <v>0</v>
      </c>
      <c r="I241" s="44">
        <v>0</v>
      </c>
      <c r="J241" s="13">
        <f t="shared" ref="J241:J253" si="37">IF(H241=0,0,I241*1000/H241)</f>
        <v>0</v>
      </c>
      <c r="K241" s="44">
        <v>0</v>
      </c>
      <c r="L241" s="44">
        <v>0</v>
      </c>
      <c r="M241" s="13">
        <f t="shared" ref="M241:M253" si="38">IF(K241=0,0,L241*1000/K241)</f>
        <v>0</v>
      </c>
      <c r="N241" s="30"/>
      <c r="O241" s="30"/>
      <c r="P241" s="30"/>
      <c r="Q241" s="30"/>
    </row>
    <row r="242" spans="1:17" ht="12.75" customHeight="1">
      <c r="A242" s="85">
        <v>2</v>
      </c>
      <c r="B242" s="16" t="s">
        <v>49</v>
      </c>
      <c r="C242" s="16" t="s">
        <v>52</v>
      </c>
      <c r="D242" s="29">
        <v>40909</v>
      </c>
      <c r="E242" s="44">
        <f>K279</f>
        <v>0</v>
      </c>
      <c r="F242" s="44">
        <f t="shared" ref="F242:F253" si="39">L279</f>
        <v>0</v>
      </c>
      <c r="G242" s="13">
        <f t="shared" si="36"/>
        <v>0</v>
      </c>
      <c r="H242" s="44">
        <v>0</v>
      </c>
      <c r="I242" s="44">
        <v>0</v>
      </c>
      <c r="J242" s="13">
        <f t="shared" si="37"/>
        <v>0</v>
      </c>
      <c r="K242" s="44">
        <v>0</v>
      </c>
      <c r="L242" s="44">
        <v>0</v>
      </c>
      <c r="M242" s="13">
        <f t="shared" si="38"/>
        <v>0</v>
      </c>
      <c r="N242" s="30"/>
      <c r="O242" s="30"/>
      <c r="P242" s="30"/>
      <c r="Q242" s="30"/>
    </row>
    <row r="243" spans="1:17" ht="12.75" customHeight="1">
      <c r="A243" s="85">
        <v>3</v>
      </c>
      <c r="B243" s="16" t="s">
        <v>49</v>
      </c>
      <c r="C243" s="16" t="s">
        <v>52</v>
      </c>
      <c r="D243" s="29">
        <v>40940</v>
      </c>
      <c r="E243" s="44">
        <f t="shared" ref="E243:E253" si="40">K280</f>
        <v>0</v>
      </c>
      <c r="F243" s="44">
        <f t="shared" si="39"/>
        <v>0</v>
      </c>
      <c r="G243" s="13">
        <f t="shared" si="36"/>
        <v>0</v>
      </c>
      <c r="H243" s="44">
        <v>0</v>
      </c>
      <c r="I243" s="44">
        <v>0</v>
      </c>
      <c r="J243" s="13">
        <f t="shared" si="37"/>
        <v>0</v>
      </c>
      <c r="K243" s="44">
        <v>0</v>
      </c>
      <c r="L243" s="44">
        <v>0</v>
      </c>
      <c r="M243" s="13">
        <f t="shared" si="38"/>
        <v>0</v>
      </c>
      <c r="N243" s="30"/>
      <c r="O243" s="30"/>
      <c r="P243" s="30"/>
      <c r="Q243" s="30"/>
    </row>
    <row r="244" spans="1:17" ht="12.75" customHeight="1">
      <c r="A244" s="85">
        <v>4</v>
      </c>
      <c r="B244" s="16" t="s">
        <v>49</v>
      </c>
      <c r="C244" s="16" t="s">
        <v>52</v>
      </c>
      <c r="D244" s="29">
        <v>40969</v>
      </c>
      <c r="E244" s="44">
        <f t="shared" si="40"/>
        <v>0</v>
      </c>
      <c r="F244" s="44">
        <f t="shared" si="39"/>
        <v>0</v>
      </c>
      <c r="G244" s="13">
        <f t="shared" si="36"/>
        <v>0</v>
      </c>
      <c r="H244" s="44">
        <v>0</v>
      </c>
      <c r="I244" s="44">
        <v>0</v>
      </c>
      <c r="J244" s="13">
        <f t="shared" si="37"/>
        <v>0</v>
      </c>
      <c r="K244" s="44">
        <v>0</v>
      </c>
      <c r="L244" s="44">
        <v>0</v>
      </c>
      <c r="M244" s="13">
        <f t="shared" si="38"/>
        <v>0</v>
      </c>
      <c r="N244" s="30"/>
      <c r="O244" s="30"/>
      <c r="P244" s="30"/>
      <c r="Q244" s="30"/>
    </row>
    <row r="245" spans="1:17" ht="12.75" customHeight="1">
      <c r="A245" s="85">
        <v>5</v>
      </c>
      <c r="B245" s="16" t="s">
        <v>49</v>
      </c>
      <c r="C245" s="16" t="s">
        <v>52</v>
      </c>
      <c r="D245" s="29">
        <v>41000</v>
      </c>
      <c r="E245" s="44">
        <f t="shared" si="40"/>
        <v>0</v>
      </c>
      <c r="F245" s="44">
        <f t="shared" si="39"/>
        <v>0</v>
      </c>
      <c r="G245" s="13">
        <f t="shared" si="36"/>
        <v>0</v>
      </c>
      <c r="H245" s="44">
        <v>0</v>
      </c>
      <c r="I245" s="44">
        <v>0</v>
      </c>
      <c r="J245" s="13">
        <f t="shared" si="37"/>
        <v>0</v>
      </c>
      <c r="K245" s="44">
        <v>0</v>
      </c>
      <c r="L245" s="44">
        <v>0</v>
      </c>
      <c r="M245" s="13">
        <f t="shared" si="38"/>
        <v>0</v>
      </c>
      <c r="N245" s="30"/>
      <c r="O245" s="30"/>
      <c r="P245" s="30"/>
      <c r="Q245" s="30"/>
    </row>
    <row r="246" spans="1:17" ht="12.75" customHeight="1">
      <c r="A246" s="85">
        <v>6</v>
      </c>
      <c r="B246" s="16" t="s">
        <v>49</v>
      </c>
      <c r="C246" s="16" t="s">
        <v>52</v>
      </c>
      <c r="D246" s="29">
        <v>41030</v>
      </c>
      <c r="E246" s="44">
        <f t="shared" si="40"/>
        <v>0</v>
      </c>
      <c r="F246" s="44">
        <f t="shared" si="39"/>
        <v>0</v>
      </c>
      <c r="G246" s="13">
        <f t="shared" si="36"/>
        <v>0</v>
      </c>
      <c r="H246" s="44">
        <v>0</v>
      </c>
      <c r="I246" s="44">
        <v>0</v>
      </c>
      <c r="J246" s="13">
        <f t="shared" si="37"/>
        <v>0</v>
      </c>
      <c r="K246" s="44">
        <v>0</v>
      </c>
      <c r="L246" s="44">
        <v>0</v>
      </c>
      <c r="M246" s="13">
        <f t="shared" si="38"/>
        <v>0</v>
      </c>
      <c r="N246" s="30"/>
      <c r="O246" s="30"/>
      <c r="P246" s="30"/>
      <c r="Q246" s="30"/>
    </row>
    <row r="247" spans="1:17" ht="12.75" customHeight="1">
      <c r="A247" s="85">
        <v>7</v>
      </c>
      <c r="B247" s="16" t="s">
        <v>49</v>
      </c>
      <c r="C247" s="16" t="s">
        <v>52</v>
      </c>
      <c r="D247" s="29">
        <v>41061</v>
      </c>
      <c r="E247" s="44">
        <f t="shared" si="40"/>
        <v>0</v>
      </c>
      <c r="F247" s="44">
        <f t="shared" si="39"/>
        <v>0</v>
      </c>
      <c r="G247" s="13">
        <f t="shared" si="36"/>
        <v>0</v>
      </c>
      <c r="H247" s="44">
        <v>0</v>
      </c>
      <c r="I247" s="44">
        <v>0</v>
      </c>
      <c r="J247" s="13">
        <f t="shared" si="37"/>
        <v>0</v>
      </c>
      <c r="K247" s="44">
        <v>0</v>
      </c>
      <c r="L247" s="44">
        <v>0</v>
      </c>
      <c r="M247" s="13">
        <f t="shared" si="38"/>
        <v>0</v>
      </c>
      <c r="N247" s="30"/>
      <c r="O247" s="30"/>
      <c r="P247" s="30"/>
      <c r="Q247" s="30"/>
    </row>
    <row r="248" spans="1:17" ht="12.75" customHeight="1">
      <c r="A248" s="85">
        <v>8</v>
      </c>
      <c r="B248" s="16" t="s">
        <v>49</v>
      </c>
      <c r="C248" s="16" t="s">
        <v>52</v>
      </c>
      <c r="D248" s="29">
        <v>41091</v>
      </c>
      <c r="E248" s="44">
        <f t="shared" si="40"/>
        <v>0</v>
      </c>
      <c r="F248" s="44">
        <f t="shared" si="39"/>
        <v>0</v>
      </c>
      <c r="G248" s="13">
        <f t="shared" si="36"/>
        <v>0</v>
      </c>
      <c r="H248" s="44">
        <v>0</v>
      </c>
      <c r="I248" s="44">
        <v>0</v>
      </c>
      <c r="J248" s="13">
        <f t="shared" si="37"/>
        <v>0</v>
      </c>
      <c r="K248" s="44">
        <v>0</v>
      </c>
      <c r="L248" s="44">
        <v>0</v>
      </c>
      <c r="M248" s="13">
        <f t="shared" si="38"/>
        <v>0</v>
      </c>
      <c r="N248" s="30"/>
      <c r="O248" s="30"/>
      <c r="P248" s="30"/>
      <c r="Q248" s="30"/>
    </row>
    <row r="249" spans="1:17" ht="12.75" customHeight="1">
      <c r="A249" s="85">
        <v>9</v>
      </c>
      <c r="B249" s="16" t="s">
        <v>49</v>
      </c>
      <c r="C249" s="16" t="s">
        <v>52</v>
      </c>
      <c r="D249" s="29">
        <v>41122</v>
      </c>
      <c r="E249" s="44">
        <f t="shared" si="40"/>
        <v>0</v>
      </c>
      <c r="F249" s="44">
        <f t="shared" si="39"/>
        <v>0</v>
      </c>
      <c r="G249" s="13">
        <f t="shared" si="36"/>
        <v>0</v>
      </c>
      <c r="H249" s="44">
        <v>0</v>
      </c>
      <c r="I249" s="44">
        <v>0</v>
      </c>
      <c r="J249" s="13">
        <f t="shared" si="37"/>
        <v>0</v>
      </c>
      <c r="K249" s="44">
        <v>0</v>
      </c>
      <c r="L249" s="44">
        <v>0</v>
      </c>
      <c r="M249" s="13">
        <f t="shared" si="38"/>
        <v>0</v>
      </c>
      <c r="N249" s="30"/>
      <c r="O249" s="30"/>
      <c r="P249" s="30"/>
      <c r="Q249" s="30"/>
    </row>
    <row r="250" spans="1:17" ht="12.75" customHeight="1">
      <c r="A250" s="85">
        <v>10</v>
      </c>
      <c r="B250" s="16" t="s">
        <v>49</v>
      </c>
      <c r="C250" s="16" t="s">
        <v>52</v>
      </c>
      <c r="D250" s="29">
        <v>41153</v>
      </c>
      <c r="E250" s="44">
        <f t="shared" si="40"/>
        <v>0</v>
      </c>
      <c r="F250" s="44">
        <f t="shared" si="39"/>
        <v>0</v>
      </c>
      <c r="G250" s="13">
        <f t="shared" si="36"/>
        <v>0</v>
      </c>
      <c r="H250" s="44">
        <v>0</v>
      </c>
      <c r="I250" s="44">
        <v>0</v>
      </c>
      <c r="J250" s="13">
        <f t="shared" si="37"/>
        <v>0</v>
      </c>
      <c r="K250" s="44">
        <v>0</v>
      </c>
      <c r="L250" s="44">
        <v>0</v>
      </c>
      <c r="M250" s="13">
        <f t="shared" si="38"/>
        <v>0</v>
      </c>
      <c r="N250" s="30"/>
      <c r="O250" s="30"/>
      <c r="P250" s="30"/>
      <c r="Q250" s="30"/>
    </row>
    <row r="251" spans="1:17" ht="12.75" customHeight="1">
      <c r="A251" s="85">
        <v>11</v>
      </c>
      <c r="B251" s="16" t="s">
        <v>49</v>
      </c>
      <c r="C251" s="16" t="s">
        <v>52</v>
      </c>
      <c r="D251" s="29">
        <v>41183</v>
      </c>
      <c r="E251" s="44">
        <f t="shared" si="40"/>
        <v>0</v>
      </c>
      <c r="F251" s="44">
        <f t="shared" si="39"/>
        <v>0</v>
      </c>
      <c r="G251" s="13">
        <f t="shared" si="36"/>
        <v>0</v>
      </c>
      <c r="H251" s="44">
        <v>0</v>
      </c>
      <c r="I251" s="44">
        <v>0</v>
      </c>
      <c r="J251" s="13">
        <f t="shared" si="37"/>
        <v>0</v>
      </c>
      <c r="K251" s="44">
        <v>0</v>
      </c>
      <c r="L251" s="44">
        <v>0</v>
      </c>
      <c r="M251" s="13">
        <f t="shared" si="38"/>
        <v>0</v>
      </c>
      <c r="N251" s="30"/>
      <c r="O251" s="30"/>
      <c r="P251" s="30"/>
      <c r="Q251" s="30"/>
    </row>
    <row r="252" spans="1:17" ht="12.75" customHeight="1">
      <c r="A252" s="85">
        <v>12</v>
      </c>
      <c r="B252" s="16" t="s">
        <v>49</v>
      </c>
      <c r="C252" s="16" t="s">
        <v>52</v>
      </c>
      <c r="D252" s="29">
        <v>41214</v>
      </c>
      <c r="E252" s="44">
        <f t="shared" si="40"/>
        <v>0</v>
      </c>
      <c r="F252" s="44">
        <f t="shared" si="39"/>
        <v>0</v>
      </c>
      <c r="G252" s="13">
        <f t="shared" si="36"/>
        <v>0</v>
      </c>
      <c r="H252" s="44">
        <v>0</v>
      </c>
      <c r="I252" s="44">
        <v>0</v>
      </c>
      <c r="J252" s="13">
        <f t="shared" si="37"/>
        <v>0</v>
      </c>
      <c r="K252" s="44">
        <v>0</v>
      </c>
      <c r="L252" s="44">
        <v>0</v>
      </c>
      <c r="M252" s="13">
        <f t="shared" si="38"/>
        <v>0</v>
      </c>
      <c r="N252" s="30"/>
      <c r="O252" s="30"/>
      <c r="P252" s="30"/>
      <c r="Q252" s="30"/>
    </row>
    <row r="253" spans="1:17" ht="12.75" customHeight="1">
      <c r="A253" s="85">
        <v>13</v>
      </c>
      <c r="B253" s="16" t="s">
        <v>49</v>
      </c>
      <c r="C253" s="16" t="s">
        <v>52</v>
      </c>
      <c r="D253" s="29">
        <v>41244</v>
      </c>
      <c r="E253" s="44">
        <f t="shared" si="40"/>
        <v>0</v>
      </c>
      <c r="F253" s="44">
        <f t="shared" si="39"/>
        <v>0</v>
      </c>
      <c r="G253" s="13">
        <f t="shared" si="36"/>
        <v>0</v>
      </c>
      <c r="H253" s="44">
        <v>0</v>
      </c>
      <c r="I253" s="44">
        <v>0</v>
      </c>
      <c r="J253" s="13">
        <f t="shared" si="37"/>
        <v>0</v>
      </c>
      <c r="K253" s="44">
        <v>0</v>
      </c>
      <c r="L253" s="44">
        <v>0</v>
      </c>
      <c r="M253" s="13">
        <f t="shared" si="38"/>
        <v>0</v>
      </c>
      <c r="N253" s="30"/>
      <c r="O253" s="30"/>
      <c r="P253" s="30"/>
      <c r="Q253" s="30"/>
    </row>
    <row r="254" spans="1:17" ht="12.75" customHeight="1">
      <c r="N254" s="30"/>
      <c r="O254" s="30"/>
      <c r="P254" s="30"/>
      <c r="Q254" s="30"/>
    </row>
    <row r="255" spans="1:17" ht="12.75" customHeight="1">
      <c r="N255" s="30"/>
      <c r="O255" s="30"/>
      <c r="P255" s="30"/>
      <c r="Q255" s="30"/>
    </row>
    <row r="256" spans="1:17" ht="12.75" customHeight="1">
      <c r="N256" s="30"/>
      <c r="O256" s="30"/>
      <c r="P256" s="30"/>
      <c r="Q256" s="30"/>
    </row>
    <row r="257" spans="1:17" ht="12.75" customHeight="1">
      <c r="N257" s="30"/>
      <c r="O257" s="30"/>
      <c r="P257" s="30"/>
      <c r="Q257" s="30"/>
    </row>
    <row r="258" spans="1:17" ht="12.75" customHeight="1">
      <c r="N258" s="30"/>
      <c r="O258" s="30"/>
      <c r="P258" s="30"/>
      <c r="Q258" s="30"/>
    </row>
    <row r="259" spans="1:17" ht="12.75" customHeight="1">
      <c r="N259" s="30"/>
      <c r="O259" s="30"/>
      <c r="P259" s="30"/>
      <c r="Q259" s="30"/>
    </row>
    <row r="260" spans="1:17" ht="12.75" customHeight="1">
      <c r="N260" s="30"/>
      <c r="O260" s="30"/>
      <c r="P260" s="30"/>
      <c r="Q260" s="30"/>
    </row>
    <row r="261" spans="1:17" ht="12.75" customHeight="1">
      <c r="A261" s="85">
        <v>14</v>
      </c>
      <c r="B261" s="32" t="s">
        <v>157</v>
      </c>
      <c r="N261" s="30"/>
      <c r="O261" s="30"/>
      <c r="P261" s="30"/>
      <c r="Q261" s="30"/>
    </row>
    <row r="262" spans="1:17" ht="12.75" customHeight="1">
      <c r="N262" s="30"/>
      <c r="O262" s="30"/>
      <c r="P262" s="30"/>
      <c r="Q262" s="30"/>
    </row>
    <row r="263" spans="1:17" ht="12.75" customHeight="1">
      <c r="N263" s="30"/>
      <c r="O263" s="30"/>
      <c r="P263" s="30"/>
      <c r="Q263" s="30"/>
    </row>
    <row r="264" spans="1:17" ht="12.75" customHeight="1">
      <c r="N264" s="30"/>
      <c r="O264" s="30"/>
      <c r="P264" s="30"/>
      <c r="Q264" s="30"/>
    </row>
    <row r="265" spans="1:17" ht="12.75" customHeight="1">
      <c r="N265" s="30"/>
      <c r="O265" s="30"/>
      <c r="P265" s="30"/>
      <c r="Q265" s="30"/>
    </row>
    <row r="266" spans="1:17" ht="13.5" customHeight="1">
      <c r="A266" s="80" t="s">
        <v>32</v>
      </c>
      <c r="B266" s="9"/>
      <c r="C266" s="10"/>
      <c r="D266" s="11"/>
      <c r="E266" s="40"/>
      <c r="F266" s="40"/>
      <c r="G266" s="9"/>
      <c r="H266" s="40"/>
      <c r="I266" s="40"/>
      <c r="J266" s="9"/>
      <c r="K266" s="40"/>
      <c r="L266" s="40"/>
      <c r="M266" s="12" t="s">
        <v>33</v>
      </c>
      <c r="N266" s="30"/>
      <c r="O266" s="30"/>
      <c r="P266" s="30"/>
      <c r="Q266" s="30"/>
    </row>
    <row r="267" spans="1:17" ht="12.75" customHeight="1">
      <c r="A267" s="79" t="s">
        <v>0</v>
      </c>
      <c r="B267" s="14"/>
      <c r="C267" s="15"/>
      <c r="D267" s="7"/>
      <c r="E267" s="39"/>
      <c r="F267" s="39" t="s">
        <v>1</v>
      </c>
      <c r="G267" s="14"/>
      <c r="H267" s="39"/>
      <c r="I267" s="39"/>
      <c r="J267" s="14"/>
      <c r="K267" s="39"/>
      <c r="L267" s="39" t="s">
        <v>64</v>
      </c>
      <c r="M267" s="14"/>
      <c r="N267" s="30"/>
      <c r="O267" s="30"/>
      <c r="P267" s="30"/>
      <c r="Q267" s="30"/>
    </row>
    <row r="268" spans="1:17">
      <c r="A268" s="80" t="s">
        <v>2</v>
      </c>
      <c r="B268" s="9"/>
      <c r="C268" s="9"/>
      <c r="D268" s="9"/>
      <c r="E268" s="40"/>
      <c r="F268" s="87" t="s">
        <v>3</v>
      </c>
      <c r="G268" s="87"/>
      <c r="H268" s="87"/>
      <c r="I268" s="87"/>
      <c r="J268" s="9" t="s">
        <v>4</v>
      </c>
      <c r="K268" s="40"/>
      <c r="L268" s="40"/>
      <c r="M268" s="9"/>
      <c r="N268" s="30"/>
      <c r="O268" s="30"/>
      <c r="P268" s="30"/>
      <c r="Q268" s="30"/>
    </row>
    <row r="269" spans="1:17">
      <c r="A269" s="81"/>
      <c r="B269" s="1"/>
      <c r="C269" s="1"/>
      <c r="D269" s="1"/>
      <c r="E269" s="41"/>
      <c r="F269" s="88"/>
      <c r="G269" s="88"/>
      <c r="H269" s="88"/>
      <c r="I269" s="88"/>
      <c r="J269" s="15" t="s">
        <v>40</v>
      </c>
      <c r="K269" s="41" t="s">
        <v>5</v>
      </c>
      <c r="L269" s="41"/>
      <c r="M269" s="1"/>
      <c r="N269" s="30"/>
      <c r="O269" s="30"/>
      <c r="P269" s="30"/>
      <c r="Q269" s="30"/>
    </row>
    <row r="270" spans="1:17">
      <c r="A270" s="81" t="s">
        <v>54</v>
      </c>
      <c r="B270" s="1"/>
      <c r="C270" s="77"/>
      <c r="D270" s="2"/>
      <c r="E270" s="41"/>
      <c r="F270" s="88"/>
      <c r="G270" s="88"/>
      <c r="H270" s="88"/>
      <c r="I270" s="88"/>
      <c r="J270" s="14"/>
      <c r="K270" s="41" t="s">
        <v>6</v>
      </c>
      <c r="L270" s="41"/>
      <c r="M270" s="1"/>
      <c r="N270" s="30"/>
      <c r="O270" s="30"/>
      <c r="P270" s="30"/>
      <c r="Q270" s="30"/>
    </row>
    <row r="271" spans="1:17">
      <c r="A271" s="81"/>
      <c r="B271" s="1"/>
      <c r="C271" s="77"/>
      <c r="D271" s="2"/>
      <c r="E271" s="41"/>
      <c r="F271" s="88"/>
      <c r="G271" s="88"/>
      <c r="H271" s="88"/>
      <c r="I271" s="88"/>
      <c r="J271" s="15"/>
      <c r="K271" s="41" t="s">
        <v>55</v>
      </c>
      <c r="L271" s="41"/>
      <c r="M271" s="1"/>
      <c r="N271" s="30"/>
      <c r="O271" s="30"/>
      <c r="P271" s="30"/>
      <c r="Q271" s="30"/>
    </row>
    <row r="272" spans="1:17">
      <c r="A272" s="79" t="s">
        <v>53</v>
      </c>
      <c r="B272" s="14"/>
      <c r="C272" s="15"/>
      <c r="D272" s="7"/>
      <c r="E272" s="39"/>
      <c r="F272" s="89"/>
      <c r="G272" s="89"/>
      <c r="H272" s="89"/>
      <c r="I272" s="89"/>
      <c r="J272" s="3" t="s">
        <v>158</v>
      </c>
      <c r="K272" s="39"/>
      <c r="L272" s="39"/>
      <c r="M272" s="14"/>
      <c r="N272" s="30"/>
      <c r="O272" s="30"/>
      <c r="P272" s="30"/>
      <c r="Q272" s="30"/>
    </row>
    <row r="273" spans="1:17" ht="12.75" customHeight="1">
      <c r="A273" s="80"/>
      <c r="B273" s="9"/>
      <c r="C273" s="10"/>
      <c r="D273" s="11"/>
      <c r="E273" s="40"/>
      <c r="F273" s="42"/>
      <c r="G273" s="4"/>
      <c r="H273" s="42"/>
      <c r="I273" s="42"/>
      <c r="J273" s="9"/>
      <c r="K273" s="40"/>
      <c r="L273" s="40"/>
      <c r="M273" s="9"/>
      <c r="N273" s="30"/>
      <c r="O273" s="30"/>
      <c r="P273" s="30"/>
      <c r="Q273" s="30"/>
    </row>
    <row r="274" spans="1:17" ht="12.75" customHeight="1">
      <c r="A274" s="82" t="s">
        <v>7</v>
      </c>
      <c r="B274" s="5" t="s">
        <v>8</v>
      </c>
      <c r="C274" s="5" t="s">
        <v>9</v>
      </c>
      <c r="D274" s="5" t="s">
        <v>10</v>
      </c>
      <c r="E274" s="43" t="s">
        <v>11</v>
      </c>
      <c r="F274" s="43" t="s">
        <v>12</v>
      </c>
      <c r="G274" s="5" t="s">
        <v>13</v>
      </c>
      <c r="H274" s="43" t="s">
        <v>14</v>
      </c>
      <c r="I274" s="43" t="s">
        <v>15</v>
      </c>
      <c r="J274" s="5" t="s">
        <v>16</v>
      </c>
      <c r="K274" s="43" t="s">
        <v>17</v>
      </c>
      <c r="L274" s="43" t="s">
        <v>18</v>
      </c>
      <c r="M274" s="5" t="s">
        <v>19</v>
      </c>
      <c r="N274" s="30"/>
      <c r="O274" s="30"/>
      <c r="P274" s="30"/>
      <c r="Q274" s="30"/>
    </row>
    <row r="275" spans="1:17" ht="12.75" customHeight="1">
      <c r="B275" s="77"/>
      <c r="D275" s="17"/>
      <c r="E275" s="44"/>
      <c r="F275" s="44"/>
      <c r="G275" s="16"/>
      <c r="H275" s="44"/>
      <c r="I275" s="44"/>
      <c r="J275" s="16"/>
      <c r="K275" s="44"/>
      <c r="L275" s="44"/>
      <c r="M275" s="16"/>
      <c r="N275" s="30"/>
      <c r="O275" s="30"/>
      <c r="P275" s="30"/>
      <c r="Q275" s="30"/>
    </row>
    <row r="276" spans="1:17" ht="12.75" customHeight="1">
      <c r="B276" s="16"/>
      <c r="E276" s="90" t="s">
        <v>37</v>
      </c>
      <c r="F276" s="90"/>
      <c r="G276" s="90"/>
      <c r="H276" s="90" t="s">
        <v>38</v>
      </c>
      <c r="I276" s="90"/>
      <c r="J276" s="90"/>
      <c r="K276" s="90" t="s">
        <v>39</v>
      </c>
      <c r="L276" s="90"/>
      <c r="M276" s="90"/>
      <c r="N276" s="30"/>
      <c r="O276" s="30"/>
      <c r="P276" s="30"/>
      <c r="Q276" s="30"/>
    </row>
    <row r="277" spans="1:17" ht="12.75" customHeight="1">
      <c r="B277" s="16"/>
      <c r="E277" s="45" t="s">
        <v>23</v>
      </c>
      <c r="F277" s="45"/>
      <c r="G277" s="6"/>
      <c r="H277" s="45" t="s">
        <v>24</v>
      </c>
      <c r="I277" s="45"/>
      <c r="J277" s="6"/>
      <c r="K277" s="45" t="s">
        <v>24</v>
      </c>
      <c r="L277" s="45"/>
      <c r="M277" s="6"/>
      <c r="N277" s="30"/>
      <c r="O277" s="30"/>
      <c r="P277" s="30"/>
      <c r="Q277" s="30"/>
    </row>
    <row r="278" spans="1:17" ht="28.5" customHeight="1">
      <c r="A278" s="84" t="s">
        <v>25</v>
      </c>
      <c r="B278" s="15" t="s">
        <v>26</v>
      </c>
      <c r="C278" s="15" t="s">
        <v>27</v>
      </c>
      <c r="D278" s="7" t="s">
        <v>28</v>
      </c>
      <c r="E278" s="46" t="s">
        <v>29</v>
      </c>
      <c r="F278" s="47" t="s">
        <v>30</v>
      </c>
      <c r="G278" s="15" t="s">
        <v>31</v>
      </c>
      <c r="H278" s="46" t="s">
        <v>29</v>
      </c>
      <c r="I278" s="47" t="s">
        <v>30</v>
      </c>
      <c r="J278" s="15" t="s">
        <v>31</v>
      </c>
      <c r="K278" s="46" t="s">
        <v>29</v>
      </c>
      <c r="L278" s="47" t="s">
        <v>30</v>
      </c>
      <c r="M278" s="15" t="s">
        <v>31</v>
      </c>
      <c r="N278" s="30"/>
      <c r="O278" s="30"/>
      <c r="P278" s="30"/>
      <c r="Q278" s="30"/>
    </row>
    <row r="279" spans="1:17" ht="12.75" customHeight="1">
      <c r="A279" s="85">
        <v>1</v>
      </c>
      <c r="B279" s="16" t="s">
        <v>49</v>
      </c>
      <c r="C279" s="16" t="s">
        <v>52</v>
      </c>
      <c r="D279" s="29">
        <v>40878</v>
      </c>
      <c r="E279" s="44">
        <v>0</v>
      </c>
      <c r="F279" s="44">
        <v>0</v>
      </c>
      <c r="G279" s="13">
        <f t="shared" ref="G279:G291" si="41">IF(E279=0,0,F279*1000/E279)</f>
        <v>0</v>
      </c>
      <c r="H279" s="44">
        <v>0</v>
      </c>
      <c r="I279" s="44">
        <v>0</v>
      </c>
      <c r="J279" s="13">
        <f t="shared" ref="J279:J291" si="42">IF(H279=0,0,I279*1000/H279)</f>
        <v>0</v>
      </c>
      <c r="K279" s="44">
        <f>E241+H241-K241-E279+H279</f>
        <v>0</v>
      </c>
      <c r="L279" s="44">
        <f t="shared" ref="L279:L291" si="43">F241+I241-L241-F279+I279</f>
        <v>0</v>
      </c>
      <c r="M279" s="13">
        <f t="shared" ref="M279:M291" si="44">IF(K279=0,0,L279*1000/K279)</f>
        <v>0</v>
      </c>
      <c r="N279" s="30"/>
      <c r="O279" s="30"/>
      <c r="P279" s="30"/>
      <c r="Q279" s="30"/>
    </row>
    <row r="280" spans="1:17" ht="12.75" customHeight="1">
      <c r="A280" s="85">
        <v>2</v>
      </c>
      <c r="B280" s="16" t="s">
        <v>49</v>
      </c>
      <c r="C280" s="16" t="s">
        <v>52</v>
      </c>
      <c r="D280" s="29">
        <v>40909</v>
      </c>
      <c r="E280" s="44">
        <v>0</v>
      </c>
      <c r="F280" s="44">
        <v>0</v>
      </c>
      <c r="G280" s="13">
        <f t="shared" si="41"/>
        <v>0</v>
      </c>
      <c r="H280" s="44">
        <v>0</v>
      </c>
      <c r="I280" s="44">
        <v>0</v>
      </c>
      <c r="J280" s="13">
        <f t="shared" si="42"/>
        <v>0</v>
      </c>
      <c r="K280" s="44">
        <f t="shared" ref="K280:K291" si="45">E242+H242-K242-E280+H280</f>
        <v>0</v>
      </c>
      <c r="L280" s="44">
        <f t="shared" si="43"/>
        <v>0</v>
      </c>
      <c r="M280" s="13">
        <f t="shared" si="44"/>
        <v>0</v>
      </c>
      <c r="N280" s="30"/>
      <c r="O280" s="30"/>
      <c r="P280" s="30"/>
      <c r="Q280" s="30"/>
    </row>
    <row r="281" spans="1:17" ht="12.75" customHeight="1">
      <c r="A281" s="85">
        <v>3</v>
      </c>
      <c r="B281" s="16" t="s">
        <v>49</v>
      </c>
      <c r="C281" s="16" t="s">
        <v>52</v>
      </c>
      <c r="D281" s="29">
        <v>40940</v>
      </c>
      <c r="E281" s="44">
        <v>0</v>
      </c>
      <c r="F281" s="44">
        <v>0</v>
      </c>
      <c r="G281" s="13">
        <f t="shared" si="41"/>
        <v>0</v>
      </c>
      <c r="H281" s="44">
        <v>0</v>
      </c>
      <c r="I281" s="44">
        <v>0</v>
      </c>
      <c r="J281" s="13">
        <f t="shared" si="42"/>
        <v>0</v>
      </c>
      <c r="K281" s="44">
        <f t="shared" si="45"/>
        <v>0</v>
      </c>
      <c r="L281" s="44">
        <f t="shared" si="43"/>
        <v>0</v>
      </c>
      <c r="M281" s="13">
        <f t="shared" si="44"/>
        <v>0</v>
      </c>
      <c r="N281" s="30"/>
      <c r="O281" s="30"/>
      <c r="P281" s="30"/>
      <c r="Q281" s="30"/>
    </row>
    <row r="282" spans="1:17" ht="12.75" customHeight="1">
      <c r="A282" s="85">
        <v>4</v>
      </c>
      <c r="B282" s="16" t="s">
        <v>49</v>
      </c>
      <c r="C282" s="16" t="s">
        <v>52</v>
      </c>
      <c r="D282" s="29">
        <v>40969</v>
      </c>
      <c r="E282" s="44">
        <v>0</v>
      </c>
      <c r="F282" s="44">
        <v>0</v>
      </c>
      <c r="G282" s="13">
        <f t="shared" si="41"/>
        <v>0</v>
      </c>
      <c r="H282" s="44">
        <v>0</v>
      </c>
      <c r="I282" s="44">
        <v>0</v>
      </c>
      <c r="J282" s="13">
        <f t="shared" si="42"/>
        <v>0</v>
      </c>
      <c r="K282" s="44">
        <f t="shared" si="45"/>
        <v>0</v>
      </c>
      <c r="L282" s="44">
        <f t="shared" si="43"/>
        <v>0</v>
      </c>
      <c r="M282" s="13">
        <f t="shared" si="44"/>
        <v>0</v>
      </c>
      <c r="N282" s="30"/>
      <c r="O282" s="30"/>
      <c r="P282" s="30"/>
      <c r="Q282" s="30"/>
    </row>
    <row r="283" spans="1:17" ht="12.75" customHeight="1">
      <c r="A283" s="85">
        <v>5</v>
      </c>
      <c r="B283" s="16" t="s">
        <v>49</v>
      </c>
      <c r="C283" s="16" t="s">
        <v>52</v>
      </c>
      <c r="D283" s="29">
        <v>41000</v>
      </c>
      <c r="E283" s="44">
        <v>0</v>
      </c>
      <c r="F283" s="44">
        <v>0</v>
      </c>
      <c r="G283" s="13">
        <f t="shared" si="41"/>
        <v>0</v>
      </c>
      <c r="H283" s="44">
        <v>0</v>
      </c>
      <c r="I283" s="44">
        <v>0</v>
      </c>
      <c r="J283" s="13">
        <f t="shared" si="42"/>
        <v>0</v>
      </c>
      <c r="K283" s="44">
        <f t="shared" si="45"/>
        <v>0</v>
      </c>
      <c r="L283" s="44">
        <f t="shared" si="43"/>
        <v>0</v>
      </c>
      <c r="M283" s="13">
        <f t="shared" si="44"/>
        <v>0</v>
      </c>
      <c r="N283" s="30"/>
      <c r="O283" s="30"/>
      <c r="P283" s="30"/>
      <c r="Q283" s="30"/>
    </row>
    <row r="284" spans="1:17" ht="12.75" customHeight="1">
      <c r="A284" s="85">
        <v>6</v>
      </c>
      <c r="B284" s="16" t="s">
        <v>49</v>
      </c>
      <c r="C284" s="16" t="s">
        <v>52</v>
      </c>
      <c r="D284" s="29">
        <v>41030</v>
      </c>
      <c r="E284" s="44">
        <v>0</v>
      </c>
      <c r="F284" s="44">
        <v>0</v>
      </c>
      <c r="G284" s="13">
        <f t="shared" si="41"/>
        <v>0</v>
      </c>
      <c r="H284" s="44">
        <v>0</v>
      </c>
      <c r="I284" s="44">
        <v>0</v>
      </c>
      <c r="J284" s="13">
        <f t="shared" si="42"/>
        <v>0</v>
      </c>
      <c r="K284" s="44">
        <f t="shared" si="45"/>
        <v>0</v>
      </c>
      <c r="L284" s="44">
        <f t="shared" si="43"/>
        <v>0</v>
      </c>
      <c r="M284" s="13">
        <f t="shared" si="44"/>
        <v>0</v>
      </c>
      <c r="N284" s="30"/>
      <c r="O284" s="30"/>
      <c r="P284" s="30"/>
      <c r="Q284" s="30"/>
    </row>
    <row r="285" spans="1:17" ht="12.75" customHeight="1">
      <c r="A285" s="85">
        <v>7</v>
      </c>
      <c r="B285" s="16" t="s">
        <v>49</v>
      </c>
      <c r="C285" s="16" t="s">
        <v>52</v>
      </c>
      <c r="D285" s="29">
        <v>41061</v>
      </c>
      <c r="E285" s="44">
        <v>0</v>
      </c>
      <c r="F285" s="44">
        <v>0</v>
      </c>
      <c r="G285" s="13">
        <f t="shared" si="41"/>
        <v>0</v>
      </c>
      <c r="H285" s="44">
        <v>0</v>
      </c>
      <c r="I285" s="44">
        <v>0</v>
      </c>
      <c r="J285" s="13">
        <f t="shared" si="42"/>
        <v>0</v>
      </c>
      <c r="K285" s="44">
        <f t="shared" si="45"/>
        <v>0</v>
      </c>
      <c r="L285" s="44">
        <f t="shared" si="43"/>
        <v>0</v>
      </c>
      <c r="M285" s="13">
        <f t="shared" si="44"/>
        <v>0</v>
      </c>
      <c r="N285" s="30"/>
      <c r="O285" s="30"/>
      <c r="P285" s="30"/>
      <c r="Q285" s="30"/>
    </row>
    <row r="286" spans="1:17" ht="12.75" customHeight="1">
      <c r="A286" s="85">
        <v>8</v>
      </c>
      <c r="B286" s="16" t="s">
        <v>49</v>
      </c>
      <c r="C286" s="16" t="s">
        <v>52</v>
      </c>
      <c r="D286" s="29">
        <v>41091</v>
      </c>
      <c r="E286" s="44">
        <v>0</v>
      </c>
      <c r="F286" s="44">
        <v>0</v>
      </c>
      <c r="G286" s="13">
        <f t="shared" si="41"/>
        <v>0</v>
      </c>
      <c r="H286" s="44">
        <v>0</v>
      </c>
      <c r="I286" s="44">
        <v>0</v>
      </c>
      <c r="J286" s="13">
        <f t="shared" si="42"/>
        <v>0</v>
      </c>
      <c r="K286" s="44">
        <f t="shared" si="45"/>
        <v>0</v>
      </c>
      <c r="L286" s="44">
        <f t="shared" si="43"/>
        <v>0</v>
      </c>
      <c r="M286" s="13">
        <f t="shared" si="44"/>
        <v>0</v>
      </c>
      <c r="N286" s="30"/>
      <c r="O286" s="30"/>
      <c r="P286" s="30"/>
      <c r="Q286" s="30"/>
    </row>
    <row r="287" spans="1:17" ht="12.75" customHeight="1">
      <c r="A287" s="85">
        <v>9</v>
      </c>
      <c r="B287" s="16" t="s">
        <v>49</v>
      </c>
      <c r="C287" s="16" t="s">
        <v>52</v>
      </c>
      <c r="D287" s="29">
        <v>41122</v>
      </c>
      <c r="E287" s="44">
        <v>0</v>
      </c>
      <c r="F287" s="44">
        <v>0</v>
      </c>
      <c r="G287" s="13">
        <f t="shared" si="41"/>
        <v>0</v>
      </c>
      <c r="H287" s="44">
        <v>0</v>
      </c>
      <c r="I287" s="44">
        <v>0</v>
      </c>
      <c r="J287" s="13">
        <f t="shared" si="42"/>
        <v>0</v>
      </c>
      <c r="K287" s="44">
        <f t="shared" si="45"/>
        <v>0</v>
      </c>
      <c r="L287" s="44">
        <f t="shared" si="43"/>
        <v>0</v>
      </c>
      <c r="M287" s="13">
        <f t="shared" si="44"/>
        <v>0</v>
      </c>
      <c r="N287" s="30"/>
      <c r="O287" s="30"/>
      <c r="P287" s="30"/>
      <c r="Q287" s="30"/>
    </row>
    <row r="288" spans="1:17" ht="12.75" customHeight="1">
      <c r="A288" s="85">
        <v>10</v>
      </c>
      <c r="B288" s="16" t="s">
        <v>49</v>
      </c>
      <c r="C288" s="16" t="s">
        <v>52</v>
      </c>
      <c r="D288" s="29">
        <v>41153</v>
      </c>
      <c r="E288" s="44">
        <v>0</v>
      </c>
      <c r="F288" s="44">
        <v>0</v>
      </c>
      <c r="G288" s="13">
        <f t="shared" si="41"/>
        <v>0</v>
      </c>
      <c r="H288" s="44">
        <v>0</v>
      </c>
      <c r="I288" s="44">
        <v>0</v>
      </c>
      <c r="J288" s="13">
        <f t="shared" si="42"/>
        <v>0</v>
      </c>
      <c r="K288" s="44">
        <f t="shared" si="45"/>
        <v>0</v>
      </c>
      <c r="L288" s="44">
        <f t="shared" si="43"/>
        <v>0</v>
      </c>
      <c r="M288" s="13">
        <f t="shared" si="44"/>
        <v>0</v>
      </c>
      <c r="N288" s="30"/>
      <c r="O288" s="30"/>
      <c r="P288" s="30"/>
      <c r="Q288" s="30"/>
    </row>
    <row r="289" spans="1:17" ht="12.75" customHeight="1">
      <c r="A289" s="85">
        <v>11</v>
      </c>
      <c r="B289" s="16" t="s">
        <v>49</v>
      </c>
      <c r="C289" s="16" t="s">
        <v>52</v>
      </c>
      <c r="D289" s="29">
        <v>41183</v>
      </c>
      <c r="E289" s="44">
        <v>0</v>
      </c>
      <c r="F289" s="44">
        <v>0</v>
      </c>
      <c r="G289" s="13">
        <f t="shared" si="41"/>
        <v>0</v>
      </c>
      <c r="H289" s="44">
        <v>0</v>
      </c>
      <c r="I289" s="44">
        <v>0</v>
      </c>
      <c r="J289" s="13">
        <f t="shared" si="42"/>
        <v>0</v>
      </c>
      <c r="K289" s="44">
        <f t="shared" si="45"/>
        <v>0</v>
      </c>
      <c r="L289" s="44">
        <f t="shared" si="43"/>
        <v>0</v>
      </c>
      <c r="M289" s="13">
        <f t="shared" si="44"/>
        <v>0</v>
      </c>
      <c r="N289" s="30"/>
      <c r="O289" s="30"/>
      <c r="P289" s="30"/>
      <c r="Q289" s="30"/>
    </row>
    <row r="290" spans="1:17" ht="12.75" customHeight="1">
      <c r="A290" s="85">
        <v>12</v>
      </c>
      <c r="B290" s="16" t="s">
        <v>49</v>
      </c>
      <c r="C290" s="16" t="s">
        <v>52</v>
      </c>
      <c r="D290" s="29">
        <v>41214</v>
      </c>
      <c r="E290" s="44">
        <v>0</v>
      </c>
      <c r="F290" s="44">
        <v>0</v>
      </c>
      <c r="G290" s="13">
        <f t="shared" si="41"/>
        <v>0</v>
      </c>
      <c r="H290" s="44">
        <v>0</v>
      </c>
      <c r="I290" s="44">
        <v>0</v>
      </c>
      <c r="J290" s="13">
        <f t="shared" si="42"/>
        <v>0</v>
      </c>
      <c r="K290" s="44">
        <f t="shared" si="45"/>
        <v>0</v>
      </c>
      <c r="L290" s="44">
        <f t="shared" si="43"/>
        <v>0</v>
      </c>
      <c r="M290" s="13">
        <f t="shared" si="44"/>
        <v>0</v>
      </c>
      <c r="N290" s="30"/>
      <c r="O290" s="30"/>
      <c r="P290" s="30"/>
      <c r="Q290" s="30"/>
    </row>
    <row r="291" spans="1:17" ht="12.75" customHeight="1">
      <c r="A291" s="85">
        <v>13</v>
      </c>
      <c r="B291" s="16" t="s">
        <v>49</v>
      </c>
      <c r="C291" s="16" t="s">
        <v>52</v>
      </c>
      <c r="D291" s="29">
        <v>41244</v>
      </c>
      <c r="E291" s="44">
        <v>0</v>
      </c>
      <c r="F291" s="44">
        <v>0</v>
      </c>
      <c r="G291" s="13">
        <f t="shared" si="41"/>
        <v>0</v>
      </c>
      <c r="H291" s="44">
        <v>0</v>
      </c>
      <c r="I291" s="44">
        <v>0</v>
      </c>
      <c r="J291" s="13">
        <f t="shared" si="42"/>
        <v>0</v>
      </c>
      <c r="K291" s="44">
        <f t="shared" si="45"/>
        <v>0</v>
      </c>
      <c r="L291" s="44">
        <f t="shared" si="43"/>
        <v>0</v>
      </c>
      <c r="M291" s="13">
        <f t="shared" si="44"/>
        <v>0</v>
      </c>
      <c r="N291" s="30"/>
      <c r="O291" s="30"/>
      <c r="P291" s="30"/>
      <c r="Q291" s="30"/>
    </row>
    <row r="292" spans="1:17" ht="12.75" customHeight="1">
      <c r="N292" s="30"/>
      <c r="O292" s="30"/>
      <c r="P292" s="30"/>
      <c r="Q292" s="30"/>
    </row>
    <row r="293" spans="1:17" ht="12.75" customHeight="1">
      <c r="A293" s="85">
        <v>14</v>
      </c>
      <c r="B293" s="16" t="s">
        <v>44</v>
      </c>
      <c r="C293" s="16"/>
      <c r="D293" s="29"/>
      <c r="E293" s="44"/>
      <c r="F293" s="44"/>
      <c r="G293" s="13"/>
      <c r="H293" s="44"/>
      <c r="I293" s="44"/>
      <c r="J293" s="13"/>
      <c r="K293" s="44">
        <f>ROUND(SUM(K279:K291),0)</f>
        <v>0</v>
      </c>
      <c r="L293" s="44">
        <f>ROUND(SUM(L279:L291),0)</f>
        <v>0</v>
      </c>
      <c r="M293" s="13"/>
      <c r="N293" s="30"/>
      <c r="O293" s="30"/>
      <c r="P293" s="30"/>
      <c r="Q293" s="30"/>
    </row>
    <row r="294" spans="1:17" ht="12.75" customHeight="1">
      <c r="N294" s="30"/>
      <c r="O294" s="30"/>
      <c r="P294" s="30"/>
      <c r="Q294" s="30"/>
    </row>
    <row r="295" spans="1:17" ht="12.75" customHeight="1">
      <c r="A295" s="85">
        <v>15</v>
      </c>
      <c r="B295" s="16" t="s">
        <v>49</v>
      </c>
      <c r="C295" s="16" t="s">
        <v>52</v>
      </c>
      <c r="D295" s="29" t="s">
        <v>36</v>
      </c>
      <c r="K295" s="49">
        <f>ROUND(AVERAGE(K279:K291),0)</f>
        <v>0</v>
      </c>
      <c r="L295" s="49">
        <f>ROUND(AVERAGE(L279:L291),0)</f>
        <v>0</v>
      </c>
      <c r="M295" s="13">
        <f>ROUND(IF(K295=0,0,L295*1000/K295),2)</f>
        <v>0</v>
      </c>
      <c r="N295" s="30"/>
      <c r="O295" s="30"/>
      <c r="P295" s="30"/>
      <c r="Q295" s="30"/>
    </row>
    <row r="296" spans="1:17" ht="12.75" customHeight="1">
      <c r="N296" s="30"/>
      <c r="O296" s="30"/>
      <c r="P296" s="30"/>
      <c r="Q296" s="30"/>
    </row>
    <row r="297" spans="1:17" ht="12.75" customHeight="1">
      <c r="N297" s="30"/>
      <c r="O297" s="30"/>
      <c r="P297" s="30"/>
      <c r="Q297" s="30"/>
    </row>
    <row r="298" spans="1:17" ht="12.75" customHeight="1">
      <c r="N298" s="30"/>
      <c r="O298" s="30"/>
      <c r="P298" s="30"/>
      <c r="Q298" s="30"/>
    </row>
    <row r="299" spans="1:17" ht="12.75" customHeight="1">
      <c r="N299" s="30"/>
      <c r="O299" s="30"/>
      <c r="P299" s="30"/>
      <c r="Q299" s="30"/>
    </row>
    <row r="300" spans="1:17" ht="12.75" customHeight="1">
      <c r="N300" s="30"/>
      <c r="O300" s="30"/>
      <c r="P300" s="30"/>
      <c r="Q300" s="30"/>
    </row>
    <row r="301" spans="1:17" ht="12.75" customHeight="1">
      <c r="A301" s="85">
        <v>16</v>
      </c>
      <c r="B301" s="32" t="s">
        <v>157</v>
      </c>
      <c r="N301" s="30"/>
      <c r="O301" s="30"/>
      <c r="P301" s="30"/>
      <c r="Q301" s="30"/>
    </row>
    <row r="302" spans="1:17" ht="12.75" customHeight="1">
      <c r="N302" s="30"/>
      <c r="O302" s="30"/>
      <c r="P302" s="30"/>
      <c r="Q302" s="30"/>
    </row>
    <row r="303" spans="1:17" ht="12.75" customHeight="1">
      <c r="N303" s="30"/>
      <c r="O303" s="30"/>
      <c r="P303" s="30"/>
      <c r="Q303" s="30"/>
    </row>
    <row r="304" spans="1:17" ht="13.5" customHeight="1">
      <c r="A304" s="80" t="s">
        <v>32</v>
      </c>
      <c r="B304" s="9"/>
      <c r="C304" s="10"/>
      <c r="D304" s="11"/>
      <c r="E304" s="40"/>
      <c r="F304" s="40"/>
      <c r="G304" s="9"/>
      <c r="H304" s="40"/>
      <c r="I304" s="40"/>
      <c r="J304" s="9"/>
      <c r="K304" s="40"/>
      <c r="L304" s="40"/>
      <c r="M304" s="12" t="s">
        <v>33</v>
      </c>
      <c r="N304" s="30"/>
      <c r="O304" s="30"/>
      <c r="P304" s="30"/>
      <c r="Q304" s="30"/>
    </row>
    <row r="305" spans="1:17" ht="12.75" customHeight="1">
      <c r="A305" s="79" t="s">
        <v>0</v>
      </c>
      <c r="B305" s="14"/>
      <c r="C305" s="15"/>
      <c r="D305" s="7"/>
      <c r="E305" s="39"/>
      <c r="F305" s="39" t="s">
        <v>1</v>
      </c>
      <c r="G305" s="14"/>
      <c r="H305" s="39"/>
      <c r="I305" s="39"/>
      <c r="J305" s="14"/>
      <c r="K305" s="39"/>
      <c r="L305" s="39" t="s">
        <v>65</v>
      </c>
      <c r="M305" s="14"/>
      <c r="N305" s="30"/>
      <c r="O305" s="30"/>
      <c r="P305" s="30"/>
      <c r="Q305" s="30"/>
    </row>
    <row r="306" spans="1:17" ht="15" customHeight="1">
      <c r="A306" s="80" t="s">
        <v>2</v>
      </c>
      <c r="B306" s="9"/>
      <c r="C306" s="9"/>
      <c r="D306" s="9"/>
      <c r="E306" s="40"/>
      <c r="F306" s="87" t="s">
        <v>3</v>
      </c>
      <c r="G306" s="87"/>
      <c r="H306" s="87"/>
      <c r="I306" s="87"/>
      <c r="J306" s="9" t="s">
        <v>4</v>
      </c>
      <c r="K306" s="40"/>
      <c r="L306" s="40"/>
      <c r="M306" s="9"/>
      <c r="N306" s="30"/>
      <c r="O306" s="30"/>
      <c r="P306" s="30"/>
      <c r="Q306" s="30"/>
    </row>
    <row r="307" spans="1:17">
      <c r="A307" s="81"/>
      <c r="B307" s="1"/>
      <c r="C307" s="1"/>
      <c r="D307" s="1"/>
      <c r="E307" s="41"/>
      <c r="F307" s="88"/>
      <c r="G307" s="88"/>
      <c r="H307" s="88"/>
      <c r="I307" s="88"/>
      <c r="J307" s="14"/>
      <c r="K307" s="41" t="s">
        <v>5</v>
      </c>
      <c r="L307" s="41"/>
      <c r="M307" s="1"/>
      <c r="N307" s="30"/>
      <c r="O307" s="30"/>
      <c r="P307" s="30"/>
      <c r="Q307" s="30"/>
    </row>
    <row r="308" spans="1:17">
      <c r="A308" s="81" t="s">
        <v>54</v>
      </c>
      <c r="B308" s="1"/>
      <c r="C308" s="77"/>
      <c r="D308" s="2"/>
      <c r="E308" s="41"/>
      <c r="F308" s="88"/>
      <c r="G308" s="88"/>
      <c r="H308" s="88"/>
      <c r="I308" s="88"/>
      <c r="J308" s="15" t="s">
        <v>40</v>
      </c>
      <c r="K308" s="41" t="s">
        <v>6</v>
      </c>
      <c r="L308" s="41"/>
      <c r="M308" s="1"/>
      <c r="N308" s="30"/>
      <c r="O308" s="30"/>
      <c r="P308" s="30"/>
      <c r="Q308" s="30"/>
    </row>
    <row r="309" spans="1:17">
      <c r="A309" s="81"/>
      <c r="B309" s="1"/>
      <c r="C309" s="77"/>
      <c r="D309" s="2"/>
      <c r="E309" s="41"/>
      <c r="F309" s="88"/>
      <c r="G309" s="88"/>
      <c r="H309" s="88"/>
      <c r="I309" s="88"/>
      <c r="J309" s="15"/>
      <c r="K309" s="41" t="s">
        <v>55</v>
      </c>
      <c r="L309" s="41"/>
      <c r="M309" s="1"/>
      <c r="N309" s="30"/>
      <c r="O309" s="30"/>
      <c r="P309" s="30"/>
      <c r="Q309" s="30"/>
    </row>
    <row r="310" spans="1:17">
      <c r="A310" s="79" t="s">
        <v>53</v>
      </c>
      <c r="B310" s="14"/>
      <c r="C310" s="15"/>
      <c r="D310" s="7"/>
      <c r="E310" s="39"/>
      <c r="F310" s="89"/>
      <c r="G310" s="89"/>
      <c r="H310" s="89"/>
      <c r="I310" s="89"/>
      <c r="J310" s="3" t="s">
        <v>158</v>
      </c>
      <c r="K310" s="39"/>
      <c r="L310" s="39"/>
      <c r="M310" s="14"/>
      <c r="N310" s="30"/>
      <c r="O310" s="30"/>
      <c r="P310" s="30"/>
      <c r="Q310" s="30"/>
    </row>
    <row r="311" spans="1:17" ht="12.75" customHeight="1">
      <c r="A311" s="80"/>
      <c r="B311" s="9"/>
      <c r="C311" s="10"/>
      <c r="D311" s="11"/>
      <c r="E311" s="40"/>
      <c r="F311" s="42"/>
      <c r="G311" s="4"/>
      <c r="H311" s="42"/>
      <c r="I311" s="42"/>
      <c r="J311" s="9"/>
      <c r="K311" s="40"/>
      <c r="L311" s="40"/>
      <c r="M311" s="9"/>
      <c r="N311" s="30"/>
      <c r="O311" s="30"/>
      <c r="P311" s="30"/>
      <c r="Q311" s="30"/>
    </row>
    <row r="312" spans="1:17" ht="12.75" customHeight="1">
      <c r="A312" s="82" t="s">
        <v>7</v>
      </c>
      <c r="B312" s="5" t="s">
        <v>8</v>
      </c>
      <c r="C312" s="5" t="s">
        <v>9</v>
      </c>
      <c r="D312" s="5" t="s">
        <v>10</v>
      </c>
      <c r="E312" s="43" t="s">
        <v>11</v>
      </c>
      <c r="F312" s="43" t="s">
        <v>12</v>
      </c>
      <c r="G312" s="5" t="s">
        <v>13</v>
      </c>
      <c r="H312" s="43" t="s">
        <v>14</v>
      </c>
      <c r="I312" s="43" t="s">
        <v>15</v>
      </c>
      <c r="J312" s="5" t="s">
        <v>16</v>
      </c>
      <c r="K312" s="43" t="s">
        <v>17</v>
      </c>
      <c r="L312" s="43" t="s">
        <v>18</v>
      </c>
      <c r="M312" s="5" t="s">
        <v>19</v>
      </c>
      <c r="N312" s="30"/>
      <c r="O312" s="30"/>
      <c r="P312" s="30"/>
      <c r="Q312" s="30"/>
    </row>
    <row r="313" spans="1:17" ht="12.75" customHeight="1">
      <c r="B313" s="77"/>
      <c r="D313" s="17"/>
      <c r="E313" s="44"/>
      <c r="F313" s="44"/>
      <c r="G313" s="16"/>
      <c r="H313" s="44"/>
      <c r="I313" s="44"/>
      <c r="J313" s="16"/>
      <c r="K313" s="44"/>
      <c r="L313" s="44"/>
      <c r="M313" s="16"/>
      <c r="N313" s="30"/>
      <c r="O313" s="30"/>
      <c r="P313" s="30"/>
      <c r="Q313" s="30"/>
    </row>
    <row r="314" spans="1:17" ht="12.75" customHeight="1">
      <c r="B314" s="16"/>
      <c r="E314" s="90" t="s">
        <v>20</v>
      </c>
      <c r="F314" s="90"/>
      <c r="G314" s="90"/>
      <c r="H314" s="90" t="s">
        <v>21</v>
      </c>
      <c r="I314" s="90"/>
      <c r="J314" s="90"/>
      <c r="K314" s="90" t="s">
        <v>22</v>
      </c>
      <c r="L314" s="90"/>
      <c r="M314" s="90"/>
      <c r="N314" s="30"/>
      <c r="O314" s="30"/>
      <c r="P314" s="30"/>
      <c r="Q314" s="30"/>
    </row>
    <row r="315" spans="1:17" ht="12.75" customHeight="1">
      <c r="B315" s="16"/>
      <c r="E315" s="45" t="s">
        <v>23</v>
      </c>
      <c r="F315" s="45"/>
      <c r="G315" s="6"/>
      <c r="H315" s="45" t="s">
        <v>24</v>
      </c>
      <c r="I315" s="45"/>
      <c r="J315" s="6"/>
      <c r="K315" s="45" t="s">
        <v>24</v>
      </c>
      <c r="L315" s="45"/>
      <c r="M315" s="6"/>
      <c r="N315" s="30"/>
      <c r="O315" s="30"/>
      <c r="P315" s="30"/>
      <c r="Q315" s="30"/>
    </row>
    <row r="316" spans="1:17" ht="28.5" customHeight="1">
      <c r="A316" s="84" t="s">
        <v>25</v>
      </c>
      <c r="B316" s="15" t="s">
        <v>26</v>
      </c>
      <c r="C316" s="15" t="s">
        <v>27</v>
      </c>
      <c r="D316" s="7" t="s">
        <v>28</v>
      </c>
      <c r="E316" s="46" t="s">
        <v>29</v>
      </c>
      <c r="F316" s="47" t="s">
        <v>30</v>
      </c>
      <c r="G316" s="15" t="s">
        <v>31</v>
      </c>
      <c r="H316" s="46" t="s">
        <v>29</v>
      </c>
      <c r="I316" s="47" t="s">
        <v>30</v>
      </c>
      <c r="J316" s="15" t="s">
        <v>31</v>
      </c>
      <c r="K316" s="46" t="s">
        <v>29</v>
      </c>
      <c r="L316" s="47" t="s">
        <v>30</v>
      </c>
      <c r="M316" s="15" t="s">
        <v>31</v>
      </c>
      <c r="N316" s="30"/>
      <c r="O316" s="30"/>
      <c r="P316" s="30"/>
      <c r="Q316" s="30"/>
    </row>
    <row r="317" spans="1:17" ht="12.75" customHeight="1">
      <c r="A317" s="85">
        <v>1</v>
      </c>
      <c r="B317" s="16" t="s">
        <v>41</v>
      </c>
      <c r="C317" s="16" t="s">
        <v>52</v>
      </c>
      <c r="D317" s="29">
        <v>40513</v>
      </c>
      <c r="E317" s="44">
        <f>E633</f>
        <v>984672</v>
      </c>
      <c r="F317" s="44">
        <f>F633</f>
        <v>4509</v>
      </c>
      <c r="G317" s="13">
        <f t="shared" ref="G317:G329" si="46">IF(E317=0,0,F317*1000/E317)</f>
        <v>4.5791898215852589</v>
      </c>
      <c r="H317" s="44">
        <f t="shared" ref="H317:I317" si="47">H633</f>
        <v>2493188</v>
      </c>
      <c r="I317" s="44">
        <f t="shared" si="47"/>
        <v>12157</v>
      </c>
      <c r="J317" s="13">
        <f t="shared" ref="J317:J329" si="48">IF(H317=0,0,I317*1000/H317)</f>
        <v>4.876086360114039</v>
      </c>
      <c r="K317" s="44">
        <f>K633</f>
        <v>2525034</v>
      </c>
      <c r="L317" s="44">
        <f>L633</f>
        <v>12110</v>
      </c>
      <c r="M317" s="13">
        <f t="shared" ref="M317" si="49">IF(K317=0,0,L317*1000/K317)</f>
        <v>4.7959750244947195</v>
      </c>
      <c r="N317" s="30"/>
      <c r="O317" s="30"/>
      <c r="P317" s="30"/>
      <c r="Q317" s="30"/>
    </row>
    <row r="318" spans="1:17" ht="12.75" customHeight="1">
      <c r="A318" s="85">
        <v>2</v>
      </c>
      <c r="B318" s="16" t="s">
        <v>41</v>
      </c>
      <c r="C318" s="16" t="s">
        <v>52</v>
      </c>
      <c r="D318" s="29">
        <v>40544</v>
      </c>
      <c r="E318" s="61">
        <v>750375</v>
      </c>
      <c r="F318" s="61">
        <v>4929</v>
      </c>
      <c r="G318" s="13">
        <f t="shared" si="46"/>
        <v>6.5687156421789101</v>
      </c>
      <c r="H318" s="65">
        <v>2356492</v>
      </c>
      <c r="I318" s="65">
        <v>12935</v>
      </c>
      <c r="J318" s="13">
        <f t="shared" si="48"/>
        <v>5.4890914121499241</v>
      </c>
      <c r="K318" s="44">
        <v>2356492</v>
      </c>
      <c r="L318" s="44">
        <v>13854</v>
      </c>
      <c r="M318" s="13">
        <f>IF(E318+H318=0,0,((F318+I318)*1000)/(E318+H318))</f>
        <v>5.7498438137197372</v>
      </c>
      <c r="N318" s="30"/>
      <c r="O318" s="30"/>
      <c r="P318" s="30"/>
      <c r="Q318" s="30"/>
    </row>
    <row r="319" spans="1:17" ht="12.75" customHeight="1">
      <c r="A319" s="85">
        <v>3</v>
      </c>
      <c r="B319" s="16" t="s">
        <v>41</v>
      </c>
      <c r="C319" s="16" t="s">
        <v>52</v>
      </c>
      <c r="D319" s="29">
        <v>40575</v>
      </c>
      <c r="E319" s="44">
        <f t="shared" ref="E319:E329" si="50">K356</f>
        <v>750375</v>
      </c>
      <c r="F319" s="44">
        <f t="shared" ref="F319:F329" si="51">L356</f>
        <v>4010</v>
      </c>
      <c r="G319" s="13">
        <f t="shared" si="46"/>
        <v>5.3439946693320008</v>
      </c>
      <c r="H319" s="65">
        <v>1519614</v>
      </c>
      <c r="I319" s="65">
        <v>9140</v>
      </c>
      <c r="J319" s="13">
        <f t="shared" si="48"/>
        <v>6.0146853082427514</v>
      </c>
      <c r="K319" s="44">
        <v>1519614</v>
      </c>
      <c r="L319" s="44">
        <v>9157</v>
      </c>
      <c r="M319" s="13">
        <f t="shared" ref="M319:M329" si="52">IF(E319+H319=0,0,((F319+I319)*1000)/(E319+H319))</f>
        <v>5.7929796135575984</v>
      </c>
      <c r="N319" s="30"/>
      <c r="O319" s="30"/>
      <c r="P319" s="30"/>
      <c r="Q319" s="30"/>
    </row>
    <row r="320" spans="1:17" ht="12.75" customHeight="1">
      <c r="A320" s="85">
        <v>4</v>
      </c>
      <c r="B320" s="16" t="s">
        <v>41</v>
      </c>
      <c r="C320" s="16" t="s">
        <v>52</v>
      </c>
      <c r="D320" s="29">
        <v>40603</v>
      </c>
      <c r="E320" s="44">
        <f t="shared" si="50"/>
        <v>750375</v>
      </c>
      <c r="F320" s="44">
        <f t="shared" si="51"/>
        <v>3993</v>
      </c>
      <c r="G320" s="13">
        <f t="shared" si="46"/>
        <v>5.3213393303348324</v>
      </c>
      <c r="H320" s="65">
        <v>2198026</v>
      </c>
      <c r="I320" s="65">
        <v>12605</v>
      </c>
      <c r="J320" s="13">
        <f t="shared" si="48"/>
        <v>5.7346910364117623</v>
      </c>
      <c r="K320" s="44">
        <v>2198026</v>
      </c>
      <c r="L320" s="44">
        <v>12675</v>
      </c>
      <c r="M320" s="13">
        <f t="shared" si="52"/>
        <v>5.629492053489332</v>
      </c>
      <c r="N320" s="30"/>
      <c r="O320" s="30"/>
      <c r="P320" s="30"/>
      <c r="Q320" s="30"/>
    </row>
    <row r="321" spans="1:17" ht="12.75" customHeight="1">
      <c r="A321" s="85">
        <v>5</v>
      </c>
      <c r="B321" s="16" t="s">
        <v>41</v>
      </c>
      <c r="C321" s="16" t="s">
        <v>52</v>
      </c>
      <c r="D321" s="29">
        <v>40634</v>
      </c>
      <c r="E321" s="44">
        <f t="shared" si="50"/>
        <v>750375</v>
      </c>
      <c r="F321" s="44">
        <f t="shared" si="51"/>
        <v>3923</v>
      </c>
      <c r="G321" s="13">
        <f t="shared" si="46"/>
        <v>5.2280526403464931</v>
      </c>
      <c r="H321" s="65">
        <v>1932273</v>
      </c>
      <c r="I321" s="65">
        <v>12068</v>
      </c>
      <c r="J321" s="13">
        <f t="shared" si="48"/>
        <v>6.2454942960958419</v>
      </c>
      <c r="K321" s="44">
        <v>1997523</v>
      </c>
      <c r="L321" s="44">
        <v>12516</v>
      </c>
      <c r="M321" s="13">
        <f t="shared" si="52"/>
        <v>5.960901318398836</v>
      </c>
      <c r="N321" s="30"/>
      <c r="O321" s="30"/>
      <c r="P321" s="30"/>
      <c r="Q321" s="30"/>
    </row>
    <row r="322" spans="1:17" ht="12.75" customHeight="1">
      <c r="A322" s="85">
        <v>6</v>
      </c>
      <c r="B322" s="16" t="s">
        <v>41</v>
      </c>
      <c r="C322" s="16" t="s">
        <v>52</v>
      </c>
      <c r="D322" s="29">
        <v>40664</v>
      </c>
      <c r="E322" s="44">
        <f t="shared" si="50"/>
        <v>685125</v>
      </c>
      <c r="F322" s="44">
        <f t="shared" si="51"/>
        <v>3475</v>
      </c>
      <c r="G322" s="13">
        <f t="shared" si="46"/>
        <v>5.0720671410326581</v>
      </c>
      <c r="H322" s="65">
        <v>1889888</v>
      </c>
      <c r="I322" s="65">
        <v>12095</v>
      </c>
      <c r="J322" s="13">
        <f t="shared" si="48"/>
        <v>6.3998501498501499</v>
      </c>
      <c r="K322" s="44">
        <v>1889888</v>
      </c>
      <c r="L322" s="44">
        <v>12082</v>
      </c>
      <c r="M322" s="13">
        <f t="shared" si="52"/>
        <v>6.0465714153676116</v>
      </c>
      <c r="N322" s="30"/>
      <c r="O322" s="30"/>
      <c r="P322" s="30"/>
      <c r="Q322" s="30"/>
    </row>
    <row r="323" spans="1:17" ht="12.75" customHeight="1">
      <c r="A323" s="85">
        <v>7</v>
      </c>
      <c r="B323" s="16" t="s">
        <v>41</v>
      </c>
      <c r="C323" s="16" t="s">
        <v>52</v>
      </c>
      <c r="D323" s="29">
        <v>40695</v>
      </c>
      <c r="E323" s="44">
        <f t="shared" si="50"/>
        <v>685125</v>
      </c>
      <c r="F323" s="44">
        <f t="shared" si="51"/>
        <v>3488</v>
      </c>
      <c r="G323" s="13">
        <f t="shared" si="46"/>
        <v>5.091041780696953</v>
      </c>
      <c r="H323" s="65">
        <v>2201462</v>
      </c>
      <c r="I323" s="65">
        <v>13901</v>
      </c>
      <c r="J323" s="13">
        <f t="shared" si="48"/>
        <v>6.3144401311492091</v>
      </c>
      <c r="K323" s="44">
        <v>1907837</v>
      </c>
      <c r="L323" s="44">
        <v>12362</v>
      </c>
      <c r="M323" s="13">
        <f t="shared" si="52"/>
        <v>6.0240692554910007</v>
      </c>
      <c r="N323" s="30"/>
      <c r="O323" s="30"/>
      <c r="P323" s="30"/>
      <c r="Q323" s="30"/>
    </row>
    <row r="324" spans="1:17" ht="12.75" customHeight="1">
      <c r="A324" s="85">
        <v>8</v>
      </c>
      <c r="B324" s="16" t="s">
        <v>41</v>
      </c>
      <c r="C324" s="16" t="s">
        <v>52</v>
      </c>
      <c r="D324" s="29">
        <v>40725</v>
      </c>
      <c r="E324" s="44">
        <f t="shared" si="50"/>
        <v>978750</v>
      </c>
      <c r="F324" s="44">
        <f t="shared" si="51"/>
        <v>5027</v>
      </c>
      <c r="G324" s="13">
        <f t="shared" si="46"/>
        <v>5.1361430395913157</v>
      </c>
      <c r="H324" s="65">
        <v>2193900</v>
      </c>
      <c r="I324" s="65">
        <v>14137</v>
      </c>
      <c r="J324" s="13">
        <f t="shared" si="48"/>
        <v>6.4437759241533339</v>
      </c>
      <c r="K324" s="44">
        <v>2193900</v>
      </c>
      <c r="L324" s="44">
        <v>14081</v>
      </c>
      <c r="M324" s="13">
        <f t="shared" si="52"/>
        <v>6.0403763415441354</v>
      </c>
      <c r="N324" s="30"/>
      <c r="O324" s="30"/>
      <c r="P324" s="30"/>
      <c r="Q324" s="30"/>
    </row>
    <row r="325" spans="1:17" ht="12.75" customHeight="1">
      <c r="A325" s="85">
        <v>9</v>
      </c>
      <c r="B325" s="16" t="s">
        <v>41</v>
      </c>
      <c r="C325" s="16" t="s">
        <v>52</v>
      </c>
      <c r="D325" s="29">
        <v>40756</v>
      </c>
      <c r="E325" s="44">
        <f t="shared" si="50"/>
        <v>978750</v>
      </c>
      <c r="F325" s="44">
        <f t="shared" si="51"/>
        <v>5083</v>
      </c>
      <c r="G325" s="13">
        <f t="shared" si="46"/>
        <v>5.1933588761174967</v>
      </c>
      <c r="H325" s="65">
        <v>2203582</v>
      </c>
      <c r="I325" s="65">
        <v>14290</v>
      </c>
      <c r="J325" s="13">
        <f t="shared" si="48"/>
        <v>6.4848959557665653</v>
      </c>
      <c r="K325" s="44">
        <v>2203582</v>
      </c>
      <c r="L325" s="44">
        <v>14242</v>
      </c>
      <c r="M325" s="13">
        <f t="shared" si="52"/>
        <v>6.087674070461536</v>
      </c>
      <c r="N325" s="30"/>
      <c r="O325" s="30"/>
      <c r="P325" s="30"/>
      <c r="Q325" s="30"/>
    </row>
    <row r="326" spans="1:17" ht="12.75" customHeight="1">
      <c r="A326" s="85">
        <v>10</v>
      </c>
      <c r="B326" s="16" t="s">
        <v>41</v>
      </c>
      <c r="C326" s="16" t="s">
        <v>52</v>
      </c>
      <c r="D326" s="29">
        <v>40787</v>
      </c>
      <c r="E326" s="44">
        <f t="shared" si="50"/>
        <v>978750</v>
      </c>
      <c r="F326" s="44">
        <f t="shared" si="51"/>
        <v>5131</v>
      </c>
      <c r="G326" s="13">
        <f t="shared" si="46"/>
        <v>5.2424010217113661</v>
      </c>
      <c r="H326" s="65">
        <v>1819905</v>
      </c>
      <c r="I326" s="65">
        <v>12100</v>
      </c>
      <c r="J326" s="13">
        <f t="shared" si="48"/>
        <v>6.6486986958110448</v>
      </c>
      <c r="K326" s="44">
        <v>1819905</v>
      </c>
      <c r="L326" s="44">
        <v>12077</v>
      </c>
      <c r="M326" s="13">
        <f t="shared" si="52"/>
        <v>6.1568860756327597</v>
      </c>
      <c r="N326" s="30"/>
      <c r="O326" s="30"/>
      <c r="P326" s="30"/>
      <c r="Q326" s="30"/>
    </row>
    <row r="327" spans="1:17" ht="12.75" customHeight="1">
      <c r="A327" s="85">
        <v>11</v>
      </c>
      <c r="B327" s="16" t="s">
        <v>41</v>
      </c>
      <c r="C327" s="16" t="s">
        <v>52</v>
      </c>
      <c r="D327" s="29">
        <v>40817</v>
      </c>
      <c r="E327" s="44">
        <f t="shared" si="50"/>
        <v>978750</v>
      </c>
      <c r="F327" s="44">
        <f t="shared" si="51"/>
        <v>5154</v>
      </c>
      <c r="G327" s="13">
        <f t="shared" si="46"/>
        <v>5.2659003831417621</v>
      </c>
      <c r="H327" s="65">
        <v>1358382</v>
      </c>
      <c r="I327" s="65">
        <v>9749</v>
      </c>
      <c r="J327" s="13">
        <f t="shared" si="48"/>
        <v>7.1769207778077151</v>
      </c>
      <c r="K327" s="44">
        <v>1423632</v>
      </c>
      <c r="L327" s="44">
        <v>10018</v>
      </c>
      <c r="M327" s="13">
        <f t="shared" si="52"/>
        <v>6.3766188644886128</v>
      </c>
      <c r="N327" s="30"/>
      <c r="O327" s="30"/>
      <c r="P327" s="30"/>
      <c r="Q327" s="30"/>
    </row>
    <row r="328" spans="1:17" ht="12.75" customHeight="1">
      <c r="A328" s="85">
        <v>12</v>
      </c>
      <c r="B328" s="16" t="s">
        <v>41</v>
      </c>
      <c r="C328" s="16" t="s">
        <v>52</v>
      </c>
      <c r="D328" s="29">
        <v>40848</v>
      </c>
      <c r="E328" s="44">
        <f t="shared" si="50"/>
        <v>913500</v>
      </c>
      <c r="F328" s="44">
        <f t="shared" si="51"/>
        <v>4885</v>
      </c>
      <c r="G328" s="13">
        <f t="shared" si="46"/>
        <v>5.3475643130815547</v>
      </c>
      <c r="H328" s="65">
        <v>1943513</v>
      </c>
      <c r="I328" s="65">
        <v>12136</v>
      </c>
      <c r="J328" s="13">
        <f t="shared" si="48"/>
        <v>6.2443626566943466</v>
      </c>
      <c r="K328" s="44">
        <v>1943513</v>
      </c>
      <c r="L328" s="44">
        <v>11932</v>
      </c>
      <c r="M328" s="13">
        <f t="shared" si="52"/>
        <v>5.9576207738641722</v>
      </c>
      <c r="N328" s="30"/>
      <c r="O328" s="30"/>
      <c r="P328" s="30"/>
      <c r="Q328" s="30"/>
    </row>
    <row r="329" spans="1:17" ht="12.75" customHeight="1">
      <c r="A329" s="85">
        <v>13</v>
      </c>
      <c r="B329" s="16" t="s">
        <v>41</v>
      </c>
      <c r="C329" s="16" t="s">
        <v>52</v>
      </c>
      <c r="D329" s="29">
        <v>40878</v>
      </c>
      <c r="E329" s="44">
        <f t="shared" si="50"/>
        <v>913500</v>
      </c>
      <c r="F329" s="44">
        <f t="shared" si="51"/>
        <v>5089</v>
      </c>
      <c r="G329" s="13">
        <f t="shared" si="46"/>
        <v>5.5708812260536398</v>
      </c>
      <c r="H329" s="65">
        <v>2020265</v>
      </c>
      <c r="I329" s="65">
        <v>13295</v>
      </c>
      <c r="J329" s="13">
        <f t="shared" si="48"/>
        <v>6.5808198429413967</v>
      </c>
      <c r="K329" s="44">
        <v>2183390</v>
      </c>
      <c r="L329" s="44">
        <v>14005</v>
      </c>
      <c r="M329" s="13">
        <f t="shared" si="52"/>
        <v>6.2663505768185246</v>
      </c>
      <c r="N329" s="30"/>
      <c r="O329" s="30"/>
      <c r="P329" s="30"/>
      <c r="Q329" s="30"/>
    </row>
    <row r="330" spans="1:17" ht="12.75" customHeight="1">
      <c r="N330" s="30"/>
      <c r="O330" s="30"/>
      <c r="P330" s="30"/>
      <c r="Q330" s="30"/>
    </row>
    <row r="331" spans="1:17" ht="12.75" customHeight="1">
      <c r="N331" s="30"/>
      <c r="O331" s="30"/>
      <c r="P331" s="30"/>
      <c r="Q331" s="30"/>
    </row>
    <row r="332" spans="1:17" ht="12.75" customHeight="1">
      <c r="N332" s="30"/>
      <c r="O332" s="30"/>
      <c r="P332" s="30"/>
      <c r="Q332" s="30"/>
    </row>
    <row r="333" spans="1:17" ht="12.75" customHeight="1">
      <c r="N333" s="30"/>
      <c r="O333" s="30"/>
      <c r="P333" s="30"/>
      <c r="Q333" s="30"/>
    </row>
    <row r="334" spans="1:17" ht="12.75" customHeight="1">
      <c r="N334" s="30"/>
      <c r="O334" s="30"/>
      <c r="P334" s="30"/>
      <c r="Q334" s="30"/>
    </row>
    <row r="335" spans="1:17" ht="12.75" customHeight="1">
      <c r="N335" s="30"/>
      <c r="O335" s="30"/>
      <c r="P335" s="30"/>
      <c r="Q335" s="30"/>
    </row>
    <row r="336" spans="1:17" ht="12.75" customHeight="1">
      <c r="N336" s="30"/>
      <c r="O336" s="30"/>
      <c r="P336" s="30"/>
      <c r="Q336" s="30"/>
    </row>
    <row r="337" spans="1:17" ht="12.75" customHeight="1">
      <c r="N337" s="30"/>
      <c r="O337" s="30"/>
      <c r="P337" s="30"/>
      <c r="Q337" s="30"/>
    </row>
    <row r="338" spans="1:17" ht="12.75" customHeight="1">
      <c r="N338" s="30"/>
      <c r="O338" s="30"/>
      <c r="P338" s="30"/>
      <c r="Q338" s="30"/>
    </row>
    <row r="339" spans="1:17" ht="12.75" customHeight="1">
      <c r="N339" s="30"/>
      <c r="O339" s="30"/>
      <c r="P339" s="30"/>
      <c r="Q339" s="30"/>
    </row>
    <row r="340" spans="1:17" ht="12.75" customHeight="1">
      <c r="N340" s="30"/>
      <c r="O340" s="30"/>
      <c r="P340" s="30"/>
      <c r="Q340" s="30"/>
    </row>
    <row r="341" spans="1:17" ht="12.75" customHeight="1">
      <c r="N341" s="30"/>
      <c r="O341" s="30"/>
      <c r="P341" s="30"/>
      <c r="Q341" s="30"/>
    </row>
    <row r="342" spans="1:17" ht="12.75" customHeight="1">
      <c r="A342" s="80" t="s">
        <v>32</v>
      </c>
      <c r="B342" s="9"/>
      <c r="C342" s="10"/>
      <c r="D342" s="11"/>
      <c r="E342" s="40"/>
      <c r="F342" s="40"/>
      <c r="G342" s="9"/>
      <c r="H342" s="40"/>
      <c r="I342" s="40"/>
      <c r="J342" s="9"/>
      <c r="K342" s="40"/>
      <c r="L342" s="40"/>
      <c r="M342" s="12" t="s">
        <v>33</v>
      </c>
      <c r="N342" s="30"/>
      <c r="O342" s="30"/>
      <c r="P342" s="30"/>
      <c r="Q342" s="30"/>
    </row>
    <row r="343" spans="1:17" ht="12.75" customHeight="1">
      <c r="A343" s="79" t="s">
        <v>0</v>
      </c>
      <c r="B343" s="14"/>
      <c r="C343" s="15"/>
      <c r="D343" s="7"/>
      <c r="E343" s="39"/>
      <c r="F343" s="39" t="s">
        <v>1</v>
      </c>
      <c r="G343" s="14"/>
      <c r="H343" s="39"/>
      <c r="I343" s="39"/>
      <c r="J343" s="14"/>
      <c r="K343" s="39"/>
      <c r="L343" s="39" t="s">
        <v>66</v>
      </c>
      <c r="M343" s="14"/>
      <c r="N343" s="30"/>
      <c r="O343" s="30"/>
      <c r="P343" s="30"/>
      <c r="Q343" s="30"/>
    </row>
    <row r="344" spans="1:17" ht="15" customHeight="1">
      <c r="A344" s="80" t="s">
        <v>2</v>
      </c>
      <c r="B344" s="9"/>
      <c r="C344" s="9"/>
      <c r="D344" s="9"/>
      <c r="E344" s="40"/>
      <c r="F344" s="87" t="s">
        <v>3</v>
      </c>
      <c r="G344" s="87"/>
      <c r="H344" s="87"/>
      <c r="I344" s="87"/>
      <c r="J344" s="9" t="s">
        <v>4</v>
      </c>
      <c r="K344" s="40"/>
      <c r="L344" s="40"/>
      <c r="M344" s="9"/>
      <c r="N344" s="30"/>
      <c r="O344" s="30"/>
      <c r="P344" s="30"/>
      <c r="Q344" s="30"/>
    </row>
    <row r="345" spans="1:17">
      <c r="A345" s="81"/>
      <c r="B345" s="1"/>
      <c r="C345" s="1"/>
      <c r="D345" s="1"/>
      <c r="E345" s="41"/>
      <c r="F345" s="88"/>
      <c r="G345" s="88"/>
      <c r="H345" s="88"/>
      <c r="I345" s="88"/>
      <c r="J345" s="14"/>
      <c r="K345" s="41" t="s">
        <v>5</v>
      </c>
      <c r="L345" s="41"/>
      <c r="M345" s="1"/>
      <c r="N345" s="30"/>
      <c r="O345" s="30"/>
      <c r="P345" s="30"/>
      <c r="Q345" s="30"/>
    </row>
    <row r="346" spans="1:17">
      <c r="A346" s="81" t="s">
        <v>54</v>
      </c>
      <c r="B346" s="1"/>
      <c r="C346" s="77"/>
      <c r="D346" s="2"/>
      <c r="E346" s="41"/>
      <c r="F346" s="88"/>
      <c r="G346" s="88"/>
      <c r="H346" s="88"/>
      <c r="I346" s="88"/>
      <c r="J346" s="15" t="s">
        <v>40</v>
      </c>
      <c r="K346" s="41" t="s">
        <v>6</v>
      </c>
      <c r="L346" s="41"/>
      <c r="M346" s="1"/>
      <c r="N346" s="30"/>
      <c r="O346" s="30"/>
      <c r="P346" s="30"/>
      <c r="Q346" s="30"/>
    </row>
    <row r="347" spans="1:17">
      <c r="A347" s="81"/>
      <c r="B347" s="1"/>
      <c r="C347" s="77"/>
      <c r="D347" s="2"/>
      <c r="E347" s="41"/>
      <c r="F347" s="88"/>
      <c r="G347" s="88"/>
      <c r="H347" s="88"/>
      <c r="I347" s="88"/>
      <c r="J347" s="15"/>
      <c r="K347" s="41" t="s">
        <v>55</v>
      </c>
      <c r="L347" s="41"/>
      <c r="M347" s="1"/>
      <c r="N347" s="30"/>
      <c r="O347" s="30"/>
      <c r="P347" s="30"/>
      <c r="Q347" s="30"/>
    </row>
    <row r="348" spans="1:17">
      <c r="A348" s="79" t="s">
        <v>53</v>
      </c>
      <c r="B348" s="14"/>
      <c r="C348" s="15"/>
      <c r="D348" s="7"/>
      <c r="E348" s="39"/>
      <c r="F348" s="89"/>
      <c r="G348" s="89"/>
      <c r="H348" s="89"/>
      <c r="I348" s="89"/>
      <c r="J348" s="3" t="s">
        <v>158</v>
      </c>
      <c r="K348" s="39"/>
      <c r="L348" s="39"/>
      <c r="M348" s="14"/>
      <c r="N348" s="30"/>
      <c r="O348" s="30"/>
      <c r="P348" s="30"/>
      <c r="Q348" s="30"/>
    </row>
    <row r="349" spans="1:17" ht="12.75" customHeight="1">
      <c r="A349" s="80"/>
      <c r="B349" s="9"/>
      <c r="C349" s="10"/>
      <c r="D349" s="11"/>
      <c r="E349" s="40"/>
      <c r="F349" s="42"/>
      <c r="G349" s="4"/>
      <c r="H349" s="42"/>
      <c r="I349" s="42"/>
      <c r="J349" s="9"/>
      <c r="K349" s="40"/>
      <c r="L349" s="40"/>
      <c r="M349" s="9"/>
      <c r="N349" s="30"/>
      <c r="O349" s="30"/>
      <c r="P349" s="30"/>
      <c r="Q349" s="30"/>
    </row>
    <row r="350" spans="1:17" ht="12.75" customHeight="1">
      <c r="A350" s="82" t="s">
        <v>7</v>
      </c>
      <c r="B350" s="5" t="s">
        <v>8</v>
      </c>
      <c r="C350" s="5" t="s">
        <v>9</v>
      </c>
      <c r="D350" s="5" t="s">
        <v>10</v>
      </c>
      <c r="E350" s="43" t="s">
        <v>11</v>
      </c>
      <c r="F350" s="43" t="s">
        <v>12</v>
      </c>
      <c r="G350" s="5" t="s">
        <v>13</v>
      </c>
      <c r="H350" s="43" t="s">
        <v>14</v>
      </c>
      <c r="I350" s="43" t="s">
        <v>15</v>
      </c>
      <c r="J350" s="5" t="s">
        <v>16</v>
      </c>
      <c r="K350" s="43" t="s">
        <v>17</v>
      </c>
      <c r="L350" s="43" t="s">
        <v>18</v>
      </c>
      <c r="M350" s="5" t="s">
        <v>19</v>
      </c>
      <c r="N350" s="30"/>
      <c r="O350" s="30"/>
      <c r="P350" s="30"/>
      <c r="Q350" s="30"/>
    </row>
    <row r="351" spans="1:17" ht="12.75" customHeight="1">
      <c r="B351" s="77"/>
      <c r="D351" s="17"/>
      <c r="E351" s="44"/>
      <c r="F351" s="44"/>
      <c r="G351" s="16"/>
      <c r="H351" s="44"/>
      <c r="I351" s="44"/>
      <c r="J351" s="16"/>
      <c r="K351" s="44"/>
      <c r="L351" s="44"/>
      <c r="M351" s="16"/>
      <c r="N351" s="30"/>
      <c r="O351" s="30"/>
      <c r="P351" s="30"/>
      <c r="Q351" s="30"/>
    </row>
    <row r="352" spans="1:17" ht="12.75" customHeight="1">
      <c r="B352" s="16"/>
      <c r="E352" s="90" t="s">
        <v>37</v>
      </c>
      <c r="F352" s="90"/>
      <c r="G352" s="90"/>
      <c r="H352" s="90" t="s">
        <v>38</v>
      </c>
      <c r="I352" s="90"/>
      <c r="J352" s="90"/>
      <c r="K352" s="90" t="s">
        <v>39</v>
      </c>
      <c r="L352" s="90"/>
      <c r="M352" s="90"/>
      <c r="N352" s="30"/>
      <c r="O352" s="30"/>
      <c r="P352" s="30"/>
      <c r="Q352" s="30"/>
    </row>
    <row r="353" spans="1:17" ht="12.75" customHeight="1">
      <c r="B353" s="16"/>
      <c r="E353" s="45" t="s">
        <v>23</v>
      </c>
      <c r="F353" s="45"/>
      <c r="G353" s="6"/>
      <c r="H353" s="45" t="s">
        <v>24</v>
      </c>
      <c r="I353" s="45"/>
      <c r="J353" s="6"/>
      <c r="K353" s="45" t="s">
        <v>24</v>
      </c>
      <c r="L353" s="45"/>
      <c r="M353" s="6"/>
      <c r="N353" s="30"/>
      <c r="O353" s="30"/>
      <c r="P353" s="30"/>
      <c r="Q353" s="30"/>
    </row>
    <row r="354" spans="1:17" ht="28.5" customHeight="1">
      <c r="A354" s="84" t="s">
        <v>25</v>
      </c>
      <c r="B354" s="15" t="s">
        <v>26</v>
      </c>
      <c r="C354" s="15" t="s">
        <v>27</v>
      </c>
      <c r="D354" s="7" t="s">
        <v>28</v>
      </c>
      <c r="E354" s="46" t="s">
        <v>29</v>
      </c>
      <c r="F354" s="47" t="s">
        <v>30</v>
      </c>
      <c r="G354" s="15" t="s">
        <v>31</v>
      </c>
      <c r="H354" s="46" t="s">
        <v>29</v>
      </c>
      <c r="I354" s="47" t="s">
        <v>30</v>
      </c>
      <c r="J354" s="15" t="s">
        <v>31</v>
      </c>
      <c r="K354" s="46" t="s">
        <v>29</v>
      </c>
      <c r="L354" s="47" t="s">
        <v>30</v>
      </c>
      <c r="M354" s="15" t="s">
        <v>31</v>
      </c>
      <c r="N354" s="30"/>
      <c r="O354" s="30"/>
      <c r="P354" s="30"/>
      <c r="Q354" s="30"/>
    </row>
    <row r="355" spans="1:17" ht="12.75" customHeight="1">
      <c r="A355" s="85">
        <v>1</v>
      </c>
      <c r="B355" s="16" t="s">
        <v>41</v>
      </c>
      <c r="C355" s="16" t="s">
        <v>52</v>
      </c>
      <c r="D355" s="29">
        <v>40513</v>
      </c>
      <c r="E355" s="44">
        <f t="shared" ref="E355:F355" si="53">E671</f>
        <v>0</v>
      </c>
      <c r="F355" s="44">
        <f t="shared" si="53"/>
        <v>0</v>
      </c>
      <c r="G355" s="13">
        <f t="shared" ref="G355:G367" si="54">IF(E355=0,0,F355*1000/E355)</f>
        <v>0</v>
      </c>
      <c r="H355" s="44">
        <f t="shared" ref="H355:I355" si="55">H671</f>
        <v>-20000</v>
      </c>
      <c r="I355" s="44">
        <f t="shared" si="55"/>
        <v>-82</v>
      </c>
      <c r="J355" s="13">
        <f t="shared" ref="J355:J367" si="56">IF(H355=0,0,I355*1000/H355)</f>
        <v>4.0999999999999996</v>
      </c>
      <c r="K355" s="44">
        <f>K671</f>
        <v>932826</v>
      </c>
      <c r="L355" s="44">
        <f>L671</f>
        <v>4474</v>
      </c>
      <c r="M355" s="13">
        <f t="shared" ref="M355:M367" si="57">IF(K355=0,0,L355*1000/K355)</f>
        <v>4.7961784941671866</v>
      </c>
      <c r="N355" s="30"/>
      <c r="O355" s="30"/>
      <c r="P355" s="30"/>
      <c r="Q355" s="30"/>
    </row>
    <row r="356" spans="1:17" ht="12.75" customHeight="1">
      <c r="A356" s="85">
        <v>2</v>
      </c>
      <c r="B356" s="16" t="s">
        <v>41</v>
      </c>
      <c r="C356" s="16" t="s">
        <v>52</v>
      </c>
      <c r="D356" s="29">
        <v>40544</v>
      </c>
      <c r="E356" s="44">
        <v>0</v>
      </c>
      <c r="F356" s="44">
        <v>0</v>
      </c>
      <c r="G356" s="13">
        <f t="shared" si="54"/>
        <v>0</v>
      </c>
      <c r="H356" s="44">
        <v>0</v>
      </c>
      <c r="I356" s="44">
        <v>0</v>
      </c>
      <c r="J356" s="13">
        <f t="shared" si="56"/>
        <v>0</v>
      </c>
      <c r="K356" s="44">
        <v>750375</v>
      </c>
      <c r="L356" s="44">
        <v>4010</v>
      </c>
      <c r="M356" s="13">
        <f t="shared" si="57"/>
        <v>5.3439946693320008</v>
      </c>
      <c r="N356" s="30"/>
      <c r="O356" s="30"/>
      <c r="P356" s="30"/>
      <c r="Q356" s="30"/>
    </row>
    <row r="357" spans="1:17" ht="12.75" customHeight="1">
      <c r="A357" s="85">
        <v>3</v>
      </c>
      <c r="B357" s="16" t="s">
        <v>41</v>
      </c>
      <c r="C357" s="16" t="s">
        <v>52</v>
      </c>
      <c r="D357" s="29">
        <v>40575</v>
      </c>
      <c r="E357" s="44">
        <v>0</v>
      </c>
      <c r="F357" s="44">
        <v>0</v>
      </c>
      <c r="G357" s="13">
        <f t="shared" si="54"/>
        <v>0</v>
      </c>
      <c r="H357" s="44">
        <v>0</v>
      </c>
      <c r="I357" s="44">
        <v>0</v>
      </c>
      <c r="J357" s="13">
        <f t="shared" si="56"/>
        <v>0</v>
      </c>
      <c r="K357" s="44">
        <v>750375</v>
      </c>
      <c r="L357" s="44">
        <v>3993</v>
      </c>
      <c r="M357" s="13">
        <f t="shared" si="57"/>
        <v>5.3213393303348324</v>
      </c>
      <c r="N357" s="30"/>
      <c r="O357" s="30"/>
      <c r="P357" s="30"/>
      <c r="Q357" s="30"/>
    </row>
    <row r="358" spans="1:17" ht="12.75" customHeight="1">
      <c r="A358" s="85">
        <v>4</v>
      </c>
      <c r="B358" s="16" t="s">
        <v>41</v>
      </c>
      <c r="C358" s="16" t="s">
        <v>52</v>
      </c>
      <c r="D358" s="29">
        <v>40603</v>
      </c>
      <c r="E358" s="44">
        <v>0</v>
      </c>
      <c r="F358" s="44">
        <v>0</v>
      </c>
      <c r="G358" s="13">
        <f t="shared" si="54"/>
        <v>0</v>
      </c>
      <c r="H358" s="44">
        <v>0</v>
      </c>
      <c r="I358" s="44">
        <v>0</v>
      </c>
      <c r="J358" s="13">
        <f t="shared" si="56"/>
        <v>0</v>
      </c>
      <c r="K358" s="44">
        <v>750375</v>
      </c>
      <c r="L358" s="44">
        <v>3923</v>
      </c>
      <c r="M358" s="13">
        <f t="shared" si="57"/>
        <v>5.2280526403464931</v>
      </c>
      <c r="N358" s="30"/>
      <c r="O358" s="30"/>
      <c r="P358" s="30"/>
      <c r="Q358" s="30"/>
    </row>
    <row r="359" spans="1:17" ht="12.75" customHeight="1">
      <c r="A359" s="85">
        <v>5</v>
      </c>
      <c r="B359" s="16" t="s">
        <v>41</v>
      </c>
      <c r="C359" s="16" t="s">
        <v>52</v>
      </c>
      <c r="D359" s="29">
        <v>40634</v>
      </c>
      <c r="E359" s="44">
        <v>0</v>
      </c>
      <c r="F359" s="44">
        <v>0</v>
      </c>
      <c r="G359" s="13">
        <f t="shared" si="54"/>
        <v>0</v>
      </c>
      <c r="H359" s="44">
        <v>0</v>
      </c>
      <c r="I359" s="44">
        <v>0</v>
      </c>
      <c r="J359" s="13">
        <f t="shared" si="56"/>
        <v>0</v>
      </c>
      <c r="K359" s="44">
        <v>685125</v>
      </c>
      <c r="L359" s="44">
        <v>3475</v>
      </c>
      <c r="M359" s="13">
        <f t="shared" si="57"/>
        <v>5.0720671410326581</v>
      </c>
      <c r="N359" s="30"/>
      <c r="O359" s="30"/>
      <c r="P359" s="30"/>
      <c r="Q359" s="30"/>
    </row>
    <row r="360" spans="1:17" ht="12.75" customHeight="1">
      <c r="A360" s="85">
        <v>6</v>
      </c>
      <c r="B360" s="16" t="s">
        <v>41</v>
      </c>
      <c r="C360" s="16" t="s">
        <v>52</v>
      </c>
      <c r="D360" s="29">
        <v>40664</v>
      </c>
      <c r="E360" s="44">
        <v>0</v>
      </c>
      <c r="F360" s="44">
        <v>0</v>
      </c>
      <c r="G360" s="13">
        <f t="shared" si="54"/>
        <v>0</v>
      </c>
      <c r="H360" s="44">
        <v>0</v>
      </c>
      <c r="I360" s="44">
        <v>0</v>
      </c>
      <c r="J360" s="13">
        <f t="shared" si="56"/>
        <v>0</v>
      </c>
      <c r="K360" s="44">
        <v>685125</v>
      </c>
      <c r="L360" s="44">
        <v>3488</v>
      </c>
      <c r="M360" s="13">
        <f t="shared" si="57"/>
        <v>5.091041780696953</v>
      </c>
      <c r="N360" s="30"/>
      <c r="O360" s="30"/>
      <c r="P360" s="30"/>
      <c r="Q360" s="30"/>
    </row>
    <row r="361" spans="1:17" ht="12.75" customHeight="1">
      <c r="A361" s="85">
        <v>7</v>
      </c>
      <c r="B361" s="16" t="s">
        <v>41</v>
      </c>
      <c r="C361" s="16" t="s">
        <v>52</v>
      </c>
      <c r="D361" s="29">
        <v>40695</v>
      </c>
      <c r="E361" s="44">
        <v>0</v>
      </c>
      <c r="F361" s="44">
        <v>0</v>
      </c>
      <c r="G361" s="13">
        <f t="shared" si="54"/>
        <v>0</v>
      </c>
      <c r="H361" s="44">
        <v>0</v>
      </c>
      <c r="I361" s="44">
        <v>0</v>
      </c>
      <c r="J361" s="13">
        <f t="shared" si="56"/>
        <v>0</v>
      </c>
      <c r="K361" s="44">
        <v>978750</v>
      </c>
      <c r="L361" s="44">
        <v>5027</v>
      </c>
      <c r="M361" s="13">
        <f t="shared" si="57"/>
        <v>5.1361430395913157</v>
      </c>
      <c r="N361" s="30"/>
      <c r="O361" s="30"/>
      <c r="P361" s="30"/>
      <c r="Q361" s="30"/>
    </row>
    <row r="362" spans="1:17" ht="12.75" customHeight="1">
      <c r="A362" s="85">
        <v>8</v>
      </c>
      <c r="B362" s="16" t="s">
        <v>41</v>
      </c>
      <c r="C362" s="16" t="s">
        <v>52</v>
      </c>
      <c r="D362" s="29">
        <v>40725</v>
      </c>
      <c r="E362" s="44">
        <v>0</v>
      </c>
      <c r="F362" s="44">
        <v>0</v>
      </c>
      <c r="G362" s="13">
        <f t="shared" si="54"/>
        <v>0</v>
      </c>
      <c r="H362" s="44">
        <v>0</v>
      </c>
      <c r="I362" s="44">
        <v>0</v>
      </c>
      <c r="J362" s="13">
        <f t="shared" si="56"/>
        <v>0</v>
      </c>
      <c r="K362" s="44">
        <v>978750</v>
      </c>
      <c r="L362" s="44">
        <v>5083</v>
      </c>
      <c r="M362" s="13">
        <f t="shared" si="57"/>
        <v>5.1933588761174967</v>
      </c>
      <c r="N362" s="30"/>
      <c r="O362" s="30"/>
      <c r="P362" s="30"/>
      <c r="Q362" s="30"/>
    </row>
    <row r="363" spans="1:17" ht="12.75" customHeight="1">
      <c r="A363" s="85">
        <v>9</v>
      </c>
      <c r="B363" s="16" t="s">
        <v>41</v>
      </c>
      <c r="C363" s="16" t="s">
        <v>52</v>
      </c>
      <c r="D363" s="29">
        <v>40756</v>
      </c>
      <c r="E363" s="44">
        <v>0</v>
      </c>
      <c r="F363" s="44">
        <v>0</v>
      </c>
      <c r="G363" s="13">
        <f t="shared" si="54"/>
        <v>0</v>
      </c>
      <c r="H363" s="44">
        <v>0</v>
      </c>
      <c r="I363" s="44">
        <v>0</v>
      </c>
      <c r="J363" s="13">
        <f t="shared" si="56"/>
        <v>0</v>
      </c>
      <c r="K363" s="44">
        <v>978750</v>
      </c>
      <c r="L363" s="44">
        <v>5131</v>
      </c>
      <c r="M363" s="13">
        <f t="shared" si="57"/>
        <v>5.2424010217113661</v>
      </c>
      <c r="N363" s="30"/>
      <c r="O363" s="30"/>
      <c r="P363" s="30"/>
      <c r="Q363" s="30"/>
    </row>
    <row r="364" spans="1:17" ht="12.75" customHeight="1">
      <c r="A364" s="85">
        <v>10</v>
      </c>
      <c r="B364" s="16" t="s">
        <v>41</v>
      </c>
      <c r="C364" s="16" t="s">
        <v>52</v>
      </c>
      <c r="D364" s="29">
        <v>40787</v>
      </c>
      <c r="E364" s="44">
        <v>0</v>
      </c>
      <c r="F364" s="44">
        <v>0</v>
      </c>
      <c r="G364" s="13">
        <f t="shared" si="54"/>
        <v>0</v>
      </c>
      <c r="H364" s="44">
        <v>0</v>
      </c>
      <c r="I364" s="44">
        <v>0</v>
      </c>
      <c r="J364" s="13">
        <f t="shared" si="56"/>
        <v>0</v>
      </c>
      <c r="K364" s="44">
        <v>978750</v>
      </c>
      <c r="L364" s="44">
        <v>5154</v>
      </c>
      <c r="M364" s="13">
        <f t="shared" si="57"/>
        <v>5.2659003831417621</v>
      </c>
      <c r="N364" s="30"/>
      <c r="O364" s="30"/>
      <c r="P364" s="30"/>
      <c r="Q364" s="30"/>
    </row>
    <row r="365" spans="1:17" ht="12.75" customHeight="1">
      <c r="A365" s="85">
        <v>11</v>
      </c>
      <c r="B365" s="16" t="s">
        <v>41</v>
      </c>
      <c r="C365" s="16" t="s">
        <v>52</v>
      </c>
      <c r="D365" s="29">
        <v>40817</v>
      </c>
      <c r="E365" s="44">
        <v>0</v>
      </c>
      <c r="F365" s="44">
        <v>0</v>
      </c>
      <c r="G365" s="13">
        <f t="shared" si="54"/>
        <v>0</v>
      </c>
      <c r="H365" s="44">
        <v>0</v>
      </c>
      <c r="I365" s="44">
        <v>0</v>
      </c>
      <c r="J365" s="13">
        <f t="shared" si="56"/>
        <v>0</v>
      </c>
      <c r="K365" s="44">
        <v>913500</v>
      </c>
      <c r="L365" s="44">
        <v>4885</v>
      </c>
      <c r="M365" s="13">
        <f t="shared" si="57"/>
        <v>5.3475643130815547</v>
      </c>
      <c r="N365" s="30"/>
      <c r="O365" s="30"/>
      <c r="P365" s="30"/>
      <c r="Q365" s="30"/>
    </row>
    <row r="366" spans="1:17" ht="12.75" customHeight="1">
      <c r="A366" s="85">
        <v>12</v>
      </c>
      <c r="B366" s="16" t="s">
        <v>41</v>
      </c>
      <c r="C366" s="16" t="s">
        <v>52</v>
      </c>
      <c r="D366" s="29">
        <v>40848</v>
      </c>
      <c r="E366" s="44">
        <v>0</v>
      </c>
      <c r="F366" s="44">
        <v>0</v>
      </c>
      <c r="G366" s="13">
        <f t="shared" si="54"/>
        <v>0</v>
      </c>
      <c r="H366" s="44">
        <v>0</v>
      </c>
      <c r="I366" s="44">
        <v>0</v>
      </c>
      <c r="J366" s="13">
        <f t="shared" si="56"/>
        <v>0</v>
      </c>
      <c r="K366" s="44">
        <v>913500</v>
      </c>
      <c r="L366" s="44">
        <v>5089</v>
      </c>
      <c r="M366" s="13">
        <f t="shared" si="57"/>
        <v>5.5708812260536398</v>
      </c>
      <c r="N366" s="30"/>
      <c r="O366" s="30"/>
      <c r="P366" s="30"/>
      <c r="Q366" s="30"/>
    </row>
    <row r="367" spans="1:17" ht="12.75" customHeight="1">
      <c r="A367" s="85">
        <v>13</v>
      </c>
      <c r="B367" s="16" t="s">
        <v>41</v>
      </c>
      <c r="C367" s="16" t="s">
        <v>52</v>
      </c>
      <c r="D367" s="29">
        <v>40878</v>
      </c>
      <c r="E367" s="44">
        <v>0</v>
      </c>
      <c r="F367" s="44">
        <v>0</v>
      </c>
      <c r="G367" s="13">
        <f t="shared" si="54"/>
        <v>0</v>
      </c>
      <c r="H367" s="44">
        <v>0</v>
      </c>
      <c r="I367" s="44">
        <v>0</v>
      </c>
      <c r="J367" s="13">
        <f t="shared" si="56"/>
        <v>0</v>
      </c>
      <c r="K367" s="44">
        <v>750375</v>
      </c>
      <c r="L367" s="44">
        <v>4379</v>
      </c>
      <c r="M367" s="13">
        <f t="shared" si="57"/>
        <v>5.8357487922705316</v>
      </c>
      <c r="N367" s="30"/>
      <c r="O367" s="30"/>
      <c r="P367" s="30"/>
      <c r="Q367" s="30"/>
    </row>
    <row r="368" spans="1:17" ht="12.75" customHeight="1">
      <c r="N368" s="30"/>
      <c r="O368" s="30"/>
      <c r="P368" s="30"/>
      <c r="Q368" s="30"/>
    </row>
    <row r="369" spans="1:17" ht="12.75" customHeight="1">
      <c r="A369" s="85">
        <v>14</v>
      </c>
      <c r="B369" s="16" t="s">
        <v>44</v>
      </c>
      <c r="C369" s="16"/>
      <c r="D369" s="29"/>
      <c r="E369" s="44"/>
      <c r="F369" s="44"/>
      <c r="G369" s="13"/>
      <c r="H369" s="44"/>
      <c r="I369" s="44"/>
      <c r="J369" s="13"/>
      <c r="K369" s="44">
        <f>ROUND(SUM(K355:K367),0)</f>
        <v>11046576</v>
      </c>
      <c r="L369" s="44">
        <f>ROUND(SUM(L355:L367),0)</f>
        <v>58111</v>
      </c>
      <c r="M369" s="13"/>
      <c r="N369" s="30"/>
      <c r="O369" s="30"/>
      <c r="P369" s="30"/>
      <c r="Q369" s="30"/>
    </row>
    <row r="370" spans="1:17" ht="12.75" customHeight="1">
      <c r="N370" s="30"/>
      <c r="O370" s="30"/>
      <c r="P370" s="30"/>
      <c r="Q370" s="30"/>
    </row>
    <row r="371" spans="1:17" ht="12.75" customHeight="1">
      <c r="A371" s="85">
        <v>15</v>
      </c>
      <c r="B371" s="16" t="s">
        <v>41</v>
      </c>
      <c r="C371" s="16" t="s">
        <v>52</v>
      </c>
      <c r="D371" s="29" t="s">
        <v>36</v>
      </c>
      <c r="K371" s="49">
        <f>ROUND(AVERAGE(K355:K367),0)</f>
        <v>849737</v>
      </c>
      <c r="L371" s="49">
        <f>ROUND(AVERAGE(L355:L367),0)</f>
        <v>4470</v>
      </c>
      <c r="M371" s="13">
        <f>ROUND(IF(K371=0,0,L371*1000/K371),2)</f>
        <v>5.26</v>
      </c>
      <c r="N371" s="30"/>
      <c r="O371" s="30"/>
      <c r="P371" s="30"/>
      <c r="Q371" s="30"/>
    </row>
    <row r="372" spans="1:17" ht="12.75" customHeight="1">
      <c r="N372" s="30"/>
      <c r="O372" s="30"/>
      <c r="P372" s="30"/>
      <c r="Q372" s="30"/>
    </row>
    <row r="373" spans="1:17" ht="12.75" customHeight="1">
      <c r="N373" s="30"/>
      <c r="O373" s="30"/>
      <c r="P373" s="30"/>
      <c r="Q373" s="30"/>
    </row>
    <row r="374" spans="1:17" ht="12.75" customHeight="1">
      <c r="N374" s="30"/>
      <c r="O374" s="30"/>
      <c r="P374" s="30"/>
      <c r="Q374" s="30"/>
    </row>
    <row r="375" spans="1:17" ht="12.75" customHeight="1">
      <c r="N375" s="30"/>
      <c r="O375" s="30"/>
      <c r="P375" s="30"/>
      <c r="Q375" s="30"/>
    </row>
    <row r="376" spans="1:17" ht="12.75" customHeight="1">
      <c r="N376" s="30"/>
      <c r="O376" s="30"/>
      <c r="P376" s="30"/>
      <c r="Q376" s="30"/>
    </row>
    <row r="377" spans="1:17" ht="12.75" customHeight="1">
      <c r="N377" s="30"/>
      <c r="O377" s="30"/>
      <c r="P377" s="30"/>
      <c r="Q377" s="30"/>
    </row>
    <row r="378" spans="1:17" ht="12.75" customHeight="1">
      <c r="N378" s="30"/>
      <c r="O378" s="30"/>
      <c r="P378" s="30"/>
      <c r="Q378" s="30"/>
    </row>
    <row r="379" spans="1:17" ht="12.75" customHeight="1">
      <c r="N379" s="30"/>
      <c r="O379" s="30"/>
      <c r="P379" s="30"/>
      <c r="Q379" s="30"/>
    </row>
    <row r="380" spans="1:17" ht="13.5" customHeight="1">
      <c r="A380" s="80" t="s">
        <v>32</v>
      </c>
      <c r="B380" s="9"/>
      <c r="C380" s="10"/>
      <c r="D380" s="11"/>
      <c r="E380" s="40"/>
      <c r="F380" s="40"/>
      <c r="G380" s="9"/>
      <c r="H380" s="40"/>
      <c r="I380" s="40"/>
      <c r="J380" s="9"/>
      <c r="K380" s="40"/>
      <c r="L380" s="40"/>
      <c r="M380" s="12" t="s">
        <v>33</v>
      </c>
      <c r="N380" s="30"/>
      <c r="O380" s="30"/>
      <c r="P380" s="30"/>
      <c r="Q380" s="30"/>
    </row>
    <row r="381" spans="1:17" ht="12.75" customHeight="1">
      <c r="A381" s="79" t="s">
        <v>0</v>
      </c>
      <c r="B381" s="14"/>
      <c r="C381" s="15"/>
      <c r="D381" s="7"/>
      <c r="E381" s="39"/>
      <c r="F381" s="39" t="s">
        <v>1</v>
      </c>
      <c r="G381" s="14"/>
      <c r="H381" s="39"/>
      <c r="I381" s="39"/>
      <c r="J381" s="14"/>
      <c r="K381" s="39"/>
      <c r="L381" s="39" t="s">
        <v>67</v>
      </c>
      <c r="M381" s="14"/>
      <c r="N381" s="30"/>
      <c r="O381" s="30"/>
      <c r="P381" s="30"/>
      <c r="Q381" s="30"/>
    </row>
    <row r="382" spans="1:17">
      <c r="A382" s="80" t="s">
        <v>2</v>
      </c>
      <c r="B382" s="9"/>
      <c r="C382" s="9"/>
      <c r="D382" s="9"/>
      <c r="E382" s="40"/>
      <c r="F382" s="87" t="s">
        <v>3</v>
      </c>
      <c r="G382" s="87"/>
      <c r="H382" s="87"/>
      <c r="I382" s="87"/>
      <c r="J382" s="9" t="s">
        <v>4</v>
      </c>
      <c r="K382" s="40"/>
      <c r="L382" s="40"/>
      <c r="M382" s="9"/>
      <c r="N382" s="30"/>
      <c r="O382" s="30"/>
      <c r="P382" s="30"/>
      <c r="Q382" s="30"/>
    </row>
    <row r="383" spans="1:17">
      <c r="A383" s="81"/>
      <c r="B383" s="1"/>
      <c r="C383" s="1"/>
      <c r="D383" s="1"/>
      <c r="E383" s="41"/>
      <c r="F383" s="88"/>
      <c r="G383" s="88"/>
      <c r="H383" s="88"/>
      <c r="I383" s="88"/>
      <c r="J383" s="14"/>
      <c r="K383" s="41" t="s">
        <v>5</v>
      </c>
      <c r="L383" s="41"/>
      <c r="M383" s="1"/>
      <c r="N383" s="30"/>
      <c r="O383" s="30"/>
      <c r="P383" s="30"/>
      <c r="Q383" s="30"/>
    </row>
    <row r="384" spans="1:17">
      <c r="A384" s="81" t="s">
        <v>54</v>
      </c>
      <c r="B384" s="1"/>
      <c r="C384" s="77"/>
      <c r="D384" s="2"/>
      <c r="E384" s="41"/>
      <c r="F384" s="88"/>
      <c r="G384" s="88"/>
      <c r="H384" s="88"/>
      <c r="I384" s="88"/>
      <c r="J384" s="15" t="s">
        <v>40</v>
      </c>
      <c r="K384" s="41" t="s">
        <v>6</v>
      </c>
      <c r="L384" s="41"/>
      <c r="M384" s="1"/>
      <c r="N384" s="30"/>
      <c r="O384" s="30"/>
      <c r="P384" s="30"/>
      <c r="Q384" s="30"/>
    </row>
    <row r="385" spans="1:24">
      <c r="A385" s="81"/>
      <c r="B385" s="1"/>
      <c r="C385" s="77"/>
      <c r="D385" s="2"/>
      <c r="E385" s="41"/>
      <c r="F385" s="88"/>
      <c r="G385" s="88"/>
      <c r="H385" s="88"/>
      <c r="I385" s="88"/>
      <c r="J385" s="15"/>
      <c r="K385" s="41" t="s">
        <v>55</v>
      </c>
      <c r="L385" s="41"/>
      <c r="M385" s="1"/>
      <c r="N385" s="30"/>
      <c r="O385" s="30"/>
      <c r="P385" s="30"/>
      <c r="Q385" s="30"/>
    </row>
    <row r="386" spans="1:24">
      <c r="A386" s="79" t="s">
        <v>53</v>
      </c>
      <c r="B386" s="14"/>
      <c r="C386" s="15"/>
      <c r="D386" s="7"/>
      <c r="E386" s="39"/>
      <c r="F386" s="89"/>
      <c r="G386" s="89"/>
      <c r="H386" s="89"/>
      <c r="I386" s="89"/>
      <c r="J386" s="3" t="s">
        <v>158</v>
      </c>
      <c r="K386" s="39"/>
      <c r="L386" s="39"/>
      <c r="M386" s="14"/>
      <c r="N386" s="30"/>
      <c r="O386" s="30"/>
      <c r="P386" s="30"/>
      <c r="Q386" s="30"/>
    </row>
    <row r="387" spans="1:24" ht="12.75" customHeight="1">
      <c r="A387" s="80"/>
      <c r="B387" s="9"/>
      <c r="C387" s="10"/>
      <c r="D387" s="11"/>
      <c r="E387" s="40"/>
      <c r="F387" s="42"/>
      <c r="G387" s="4"/>
      <c r="H387" s="42"/>
      <c r="I387" s="42"/>
      <c r="J387" s="9"/>
      <c r="K387" s="40"/>
      <c r="L387" s="40"/>
      <c r="M387" s="9"/>
      <c r="N387" s="30"/>
      <c r="O387" s="30"/>
      <c r="P387" s="30"/>
      <c r="Q387" s="30"/>
    </row>
    <row r="388" spans="1:24" ht="12.75" customHeight="1">
      <c r="A388" s="82" t="s">
        <v>7</v>
      </c>
      <c r="B388" s="5" t="s">
        <v>8</v>
      </c>
      <c r="C388" s="5" t="s">
        <v>9</v>
      </c>
      <c r="D388" s="5" t="s">
        <v>10</v>
      </c>
      <c r="E388" s="43" t="s">
        <v>11</v>
      </c>
      <c r="F388" s="43" t="s">
        <v>12</v>
      </c>
      <c r="G388" s="5" t="s">
        <v>13</v>
      </c>
      <c r="H388" s="43" t="s">
        <v>14</v>
      </c>
      <c r="I388" s="43" t="s">
        <v>15</v>
      </c>
      <c r="J388" s="5" t="s">
        <v>16</v>
      </c>
      <c r="K388" s="43" t="s">
        <v>17</v>
      </c>
      <c r="L388" s="43" t="s">
        <v>18</v>
      </c>
      <c r="M388" s="5" t="s">
        <v>19</v>
      </c>
      <c r="N388" s="30"/>
      <c r="O388" s="30"/>
      <c r="P388" s="30"/>
      <c r="Q388" s="30"/>
    </row>
    <row r="389" spans="1:24" ht="12.75" customHeight="1">
      <c r="B389" s="77"/>
      <c r="D389" s="17"/>
      <c r="E389" s="44"/>
      <c r="F389" s="44"/>
      <c r="G389" s="16"/>
      <c r="H389" s="44"/>
      <c r="I389" s="44"/>
      <c r="J389" s="16"/>
      <c r="K389" s="44"/>
      <c r="L389" s="44"/>
      <c r="M389" s="16"/>
      <c r="N389" s="30"/>
      <c r="O389" s="30"/>
      <c r="P389" s="30"/>
      <c r="Q389" s="30"/>
    </row>
    <row r="390" spans="1:24" ht="12.75" customHeight="1">
      <c r="B390" s="16"/>
      <c r="E390" s="90" t="s">
        <v>20</v>
      </c>
      <c r="F390" s="90"/>
      <c r="G390" s="90"/>
      <c r="H390" s="90" t="s">
        <v>21</v>
      </c>
      <c r="I390" s="90"/>
      <c r="J390" s="90"/>
      <c r="K390" s="90" t="s">
        <v>22</v>
      </c>
      <c r="L390" s="90"/>
      <c r="M390" s="90"/>
      <c r="N390" s="30"/>
      <c r="O390" s="30"/>
      <c r="P390" s="30"/>
      <c r="Q390" s="30"/>
    </row>
    <row r="391" spans="1:24" ht="12.75" customHeight="1">
      <c r="B391" s="16"/>
      <c r="E391" s="45" t="s">
        <v>23</v>
      </c>
      <c r="F391" s="45"/>
      <c r="G391" s="6"/>
      <c r="H391" s="45" t="s">
        <v>24</v>
      </c>
      <c r="I391" s="45"/>
      <c r="J391" s="6"/>
      <c r="K391" s="45" t="s">
        <v>24</v>
      </c>
      <c r="L391" s="45"/>
      <c r="M391" s="6"/>
      <c r="N391" s="30"/>
      <c r="O391" s="30"/>
      <c r="P391" s="30"/>
      <c r="Q391" s="30"/>
    </row>
    <row r="392" spans="1:24" ht="28.5" customHeight="1">
      <c r="A392" s="84" t="s">
        <v>25</v>
      </c>
      <c r="B392" s="15" t="s">
        <v>26</v>
      </c>
      <c r="C392" s="15" t="s">
        <v>27</v>
      </c>
      <c r="D392" s="7" t="s">
        <v>28</v>
      </c>
      <c r="E392" s="46" t="s">
        <v>29</v>
      </c>
      <c r="F392" s="47" t="s">
        <v>30</v>
      </c>
      <c r="G392" s="15" t="s">
        <v>31</v>
      </c>
      <c r="H392" s="46" t="s">
        <v>29</v>
      </c>
      <c r="I392" s="47" t="s">
        <v>30</v>
      </c>
      <c r="J392" s="15" t="s">
        <v>31</v>
      </c>
      <c r="K392" s="46" t="s">
        <v>29</v>
      </c>
      <c r="L392" s="47" t="s">
        <v>30</v>
      </c>
      <c r="M392" s="15" t="s">
        <v>31</v>
      </c>
      <c r="N392" s="30"/>
      <c r="O392" s="30"/>
      <c r="P392" s="30"/>
      <c r="Q392" s="30"/>
    </row>
    <row r="393" spans="1:24" ht="12.75" customHeight="1">
      <c r="A393" s="85">
        <v>1</v>
      </c>
      <c r="B393" s="16" t="s">
        <v>34</v>
      </c>
      <c r="C393" s="16" t="s">
        <v>52</v>
      </c>
      <c r="D393" s="29">
        <v>40513</v>
      </c>
      <c r="E393" s="44">
        <v>0</v>
      </c>
      <c r="F393" s="44">
        <v>0</v>
      </c>
      <c r="G393" s="13">
        <f t="shared" ref="G393:G405" si="58">IF(E393=0,0,F393*1000/E393)</f>
        <v>0</v>
      </c>
      <c r="H393" s="44">
        <f>H709</f>
        <v>41336</v>
      </c>
      <c r="I393" s="44">
        <f>I709</f>
        <v>172</v>
      </c>
      <c r="J393" s="13">
        <f t="shared" ref="J393:J405" si="59">IF(H393=0,0,I393*1000/H393)</f>
        <v>4.1610218695568024</v>
      </c>
      <c r="K393" s="44">
        <f t="shared" ref="K393:L393" si="60">K709</f>
        <v>41336</v>
      </c>
      <c r="L393" s="44">
        <f t="shared" si="60"/>
        <v>172</v>
      </c>
      <c r="M393" s="13">
        <f t="shared" ref="M393:M405" si="61">IF(K393=0,0,L393*1000/K393)</f>
        <v>4.1610218695568024</v>
      </c>
      <c r="N393" s="30"/>
      <c r="O393" s="30"/>
      <c r="P393" s="30"/>
      <c r="Q393" s="30"/>
      <c r="R393" s="17"/>
      <c r="S393" s="17"/>
      <c r="T393" s="13"/>
      <c r="U393" s="17"/>
      <c r="V393" s="17"/>
      <c r="W393" s="13"/>
      <c r="X393" s="24"/>
    </row>
    <row r="394" spans="1:24" ht="12.75" customHeight="1">
      <c r="A394" s="85">
        <v>2</v>
      </c>
      <c r="B394" s="16" t="s">
        <v>34</v>
      </c>
      <c r="C394" s="16" t="s">
        <v>52</v>
      </c>
      <c r="D394" s="29">
        <v>40544</v>
      </c>
      <c r="E394" s="44">
        <f>K431</f>
        <v>0</v>
      </c>
      <c r="F394" s="44">
        <f t="shared" ref="F394:F405" si="62">L431</f>
        <v>0</v>
      </c>
      <c r="G394" s="13">
        <f t="shared" si="58"/>
        <v>0</v>
      </c>
      <c r="H394" s="44">
        <v>52345</v>
      </c>
      <c r="I394" s="44">
        <v>290</v>
      </c>
      <c r="J394" s="13">
        <f t="shared" si="59"/>
        <v>5.54016620498615</v>
      </c>
      <c r="K394" s="44">
        <v>52345</v>
      </c>
      <c r="L394" s="44">
        <v>290</v>
      </c>
      <c r="M394" s="13">
        <f t="shared" si="61"/>
        <v>5.54016620498615</v>
      </c>
      <c r="N394" s="30"/>
      <c r="O394" s="30"/>
      <c r="P394" s="30"/>
      <c r="Q394" s="30"/>
    </row>
    <row r="395" spans="1:24" ht="12.75" customHeight="1">
      <c r="A395" s="85">
        <v>3</v>
      </c>
      <c r="B395" s="16" t="s">
        <v>34</v>
      </c>
      <c r="C395" s="16" t="s">
        <v>52</v>
      </c>
      <c r="D395" s="29">
        <v>40575</v>
      </c>
      <c r="E395" s="44">
        <f t="shared" ref="E395:E405" si="63">K432</f>
        <v>0</v>
      </c>
      <c r="F395" s="44">
        <f t="shared" si="62"/>
        <v>0</v>
      </c>
      <c r="G395" s="13">
        <f t="shared" si="58"/>
        <v>0</v>
      </c>
      <c r="H395" s="44">
        <v>52345</v>
      </c>
      <c r="I395" s="44">
        <v>289</v>
      </c>
      <c r="J395" s="13">
        <f t="shared" si="59"/>
        <v>5.5210621835896454</v>
      </c>
      <c r="K395" s="44">
        <v>52345</v>
      </c>
      <c r="L395" s="44">
        <v>289</v>
      </c>
      <c r="M395" s="13">
        <f t="shared" si="61"/>
        <v>5.5210621835896454</v>
      </c>
      <c r="N395" s="30"/>
      <c r="O395" s="30"/>
      <c r="P395" s="30"/>
      <c r="Q395" s="30"/>
      <c r="S395" s="30"/>
      <c r="T395" s="30"/>
    </row>
    <row r="396" spans="1:24" ht="12.75" customHeight="1">
      <c r="A396" s="85">
        <v>4</v>
      </c>
      <c r="B396" s="16" t="s">
        <v>34</v>
      </c>
      <c r="C396" s="16" t="s">
        <v>52</v>
      </c>
      <c r="D396" s="29">
        <v>40603</v>
      </c>
      <c r="E396" s="44">
        <f t="shared" si="63"/>
        <v>0</v>
      </c>
      <c r="F396" s="44">
        <f t="shared" si="62"/>
        <v>0</v>
      </c>
      <c r="G396" s="13">
        <f t="shared" si="58"/>
        <v>0</v>
      </c>
      <c r="H396" s="44">
        <v>34292</v>
      </c>
      <c r="I396" s="44">
        <v>186</v>
      </c>
      <c r="J396" s="13">
        <f t="shared" si="59"/>
        <v>5.4240055989735216</v>
      </c>
      <c r="K396" s="44">
        <v>34292</v>
      </c>
      <c r="L396" s="44">
        <v>186</v>
      </c>
      <c r="M396" s="13">
        <f t="shared" si="61"/>
        <v>5.4240055989735216</v>
      </c>
      <c r="N396" s="30"/>
      <c r="O396" s="30"/>
      <c r="P396" s="30"/>
      <c r="Q396" s="30"/>
      <c r="S396" s="30"/>
      <c r="T396" s="30"/>
    </row>
    <row r="397" spans="1:24" ht="12.75" customHeight="1">
      <c r="A397" s="85">
        <v>5</v>
      </c>
      <c r="B397" s="16" t="s">
        <v>34</v>
      </c>
      <c r="C397" s="16" t="s">
        <v>52</v>
      </c>
      <c r="D397" s="29">
        <v>40634</v>
      </c>
      <c r="E397" s="44">
        <f t="shared" si="63"/>
        <v>0</v>
      </c>
      <c r="F397" s="44">
        <f t="shared" si="62"/>
        <v>0</v>
      </c>
      <c r="G397" s="13">
        <f t="shared" si="58"/>
        <v>0</v>
      </c>
      <c r="H397" s="44">
        <v>34292</v>
      </c>
      <c r="I397" s="44">
        <v>181</v>
      </c>
      <c r="J397" s="13">
        <f t="shared" si="59"/>
        <v>5.2781989968505778</v>
      </c>
      <c r="K397" s="44">
        <v>34292</v>
      </c>
      <c r="L397" s="44">
        <v>181</v>
      </c>
      <c r="M397" s="13">
        <f t="shared" si="61"/>
        <v>5.2781989968505778</v>
      </c>
      <c r="N397" s="30"/>
      <c r="O397" s="30"/>
      <c r="P397" s="30"/>
      <c r="Q397" s="30"/>
      <c r="S397" s="30"/>
      <c r="T397" s="30"/>
    </row>
    <row r="398" spans="1:24" ht="12.75" customHeight="1">
      <c r="A398" s="85">
        <v>6</v>
      </c>
      <c r="B398" s="16" t="s">
        <v>34</v>
      </c>
      <c r="C398" s="16" t="s">
        <v>52</v>
      </c>
      <c r="D398" s="29">
        <v>40664</v>
      </c>
      <c r="E398" s="44">
        <f t="shared" si="63"/>
        <v>0</v>
      </c>
      <c r="F398" s="44">
        <f t="shared" si="62"/>
        <v>0</v>
      </c>
      <c r="G398" s="13">
        <f t="shared" si="58"/>
        <v>0</v>
      </c>
      <c r="H398" s="44">
        <v>52345</v>
      </c>
      <c r="I398" s="44">
        <v>277</v>
      </c>
      <c r="J398" s="13">
        <f t="shared" si="59"/>
        <v>5.2918139268315985</v>
      </c>
      <c r="K398" s="44">
        <v>52345</v>
      </c>
      <c r="L398" s="44">
        <v>277</v>
      </c>
      <c r="M398" s="13">
        <f t="shared" si="61"/>
        <v>5.2918139268315985</v>
      </c>
      <c r="N398" s="30"/>
      <c r="O398" s="30"/>
      <c r="P398" s="30"/>
      <c r="Q398" s="30"/>
      <c r="S398" s="30"/>
      <c r="T398" s="30"/>
    </row>
    <row r="399" spans="1:24" ht="12.75" customHeight="1">
      <c r="A399" s="85">
        <v>7</v>
      </c>
      <c r="B399" s="16" t="s">
        <v>34</v>
      </c>
      <c r="C399" s="16" t="s">
        <v>52</v>
      </c>
      <c r="D399" s="29">
        <v>40695</v>
      </c>
      <c r="E399" s="44">
        <f t="shared" si="63"/>
        <v>0</v>
      </c>
      <c r="F399" s="44">
        <f t="shared" si="62"/>
        <v>0</v>
      </c>
      <c r="G399" s="13">
        <f t="shared" si="58"/>
        <v>0</v>
      </c>
      <c r="H399" s="44">
        <v>52345</v>
      </c>
      <c r="I399" s="44">
        <v>279</v>
      </c>
      <c r="J399" s="13">
        <f t="shared" si="59"/>
        <v>5.3300219696246058</v>
      </c>
      <c r="K399" s="44">
        <v>52345</v>
      </c>
      <c r="L399" s="44">
        <v>279</v>
      </c>
      <c r="M399" s="13">
        <f t="shared" si="61"/>
        <v>5.3300219696246058</v>
      </c>
      <c r="N399" s="30"/>
      <c r="O399" s="30"/>
      <c r="P399" s="30"/>
      <c r="Q399" s="30"/>
      <c r="S399" s="30"/>
      <c r="T399" s="30"/>
    </row>
    <row r="400" spans="1:24" ht="12.75" customHeight="1">
      <c r="A400" s="85">
        <v>8</v>
      </c>
      <c r="B400" s="16" t="s">
        <v>34</v>
      </c>
      <c r="C400" s="16" t="s">
        <v>52</v>
      </c>
      <c r="D400" s="29">
        <v>40725</v>
      </c>
      <c r="E400" s="44">
        <f t="shared" si="63"/>
        <v>0</v>
      </c>
      <c r="F400" s="44">
        <f t="shared" si="62"/>
        <v>0</v>
      </c>
      <c r="G400" s="13">
        <f t="shared" si="58"/>
        <v>0</v>
      </c>
      <c r="H400" s="44">
        <v>52345</v>
      </c>
      <c r="I400" s="44">
        <v>282</v>
      </c>
      <c r="J400" s="13">
        <f t="shared" si="59"/>
        <v>5.3873340338141178</v>
      </c>
      <c r="K400" s="44">
        <v>52345</v>
      </c>
      <c r="L400" s="44">
        <v>282</v>
      </c>
      <c r="M400" s="13">
        <f t="shared" si="61"/>
        <v>5.3873340338141178</v>
      </c>
      <c r="N400" s="30"/>
      <c r="O400" s="30"/>
      <c r="P400" s="30"/>
      <c r="Q400" s="30"/>
      <c r="S400" s="30"/>
      <c r="T400" s="30"/>
    </row>
    <row r="401" spans="1:20" ht="12.75" customHeight="1">
      <c r="A401" s="85">
        <v>9</v>
      </c>
      <c r="B401" s="16" t="s">
        <v>34</v>
      </c>
      <c r="C401" s="16" t="s">
        <v>52</v>
      </c>
      <c r="D401" s="29">
        <v>40756</v>
      </c>
      <c r="E401" s="44">
        <f t="shared" si="63"/>
        <v>0</v>
      </c>
      <c r="F401" s="44">
        <f t="shared" si="62"/>
        <v>0</v>
      </c>
      <c r="G401" s="13">
        <f t="shared" si="58"/>
        <v>0</v>
      </c>
      <c r="H401" s="44">
        <v>52345</v>
      </c>
      <c r="I401" s="44">
        <v>285</v>
      </c>
      <c r="J401" s="13">
        <f t="shared" si="59"/>
        <v>5.4446460980036298</v>
      </c>
      <c r="K401" s="44">
        <v>52345</v>
      </c>
      <c r="L401" s="44">
        <v>285</v>
      </c>
      <c r="M401" s="13">
        <f t="shared" si="61"/>
        <v>5.4446460980036298</v>
      </c>
      <c r="N401" s="30"/>
      <c r="O401" s="30"/>
      <c r="P401" s="30"/>
      <c r="Q401" s="30"/>
      <c r="S401" s="30"/>
      <c r="T401" s="30"/>
    </row>
    <row r="402" spans="1:20" ht="12.75" customHeight="1">
      <c r="A402" s="85">
        <v>10</v>
      </c>
      <c r="B402" s="16" t="s">
        <v>34</v>
      </c>
      <c r="C402" s="16" t="s">
        <v>52</v>
      </c>
      <c r="D402" s="29">
        <v>40787</v>
      </c>
      <c r="E402" s="44">
        <f t="shared" si="63"/>
        <v>0</v>
      </c>
      <c r="F402" s="44">
        <f t="shared" si="62"/>
        <v>0</v>
      </c>
      <c r="G402" s="13">
        <f t="shared" si="58"/>
        <v>0</v>
      </c>
      <c r="H402" s="44">
        <v>52345</v>
      </c>
      <c r="I402" s="44">
        <v>286</v>
      </c>
      <c r="J402" s="13">
        <f t="shared" si="59"/>
        <v>5.4637501194001334</v>
      </c>
      <c r="K402" s="44">
        <v>52345</v>
      </c>
      <c r="L402" s="44">
        <v>286</v>
      </c>
      <c r="M402" s="13">
        <f t="shared" si="61"/>
        <v>5.4637501194001334</v>
      </c>
      <c r="N402" s="30"/>
      <c r="O402" s="30"/>
      <c r="P402" s="30"/>
      <c r="Q402" s="30"/>
      <c r="S402" s="30"/>
      <c r="T402" s="30"/>
    </row>
    <row r="403" spans="1:20" ht="12.75" customHeight="1">
      <c r="A403" s="85">
        <v>11</v>
      </c>
      <c r="B403" s="16" t="s">
        <v>34</v>
      </c>
      <c r="C403" s="16" t="s">
        <v>52</v>
      </c>
      <c r="D403" s="29">
        <v>40817</v>
      </c>
      <c r="E403" s="44">
        <f t="shared" si="63"/>
        <v>0</v>
      </c>
      <c r="F403" s="44">
        <f t="shared" si="62"/>
        <v>0</v>
      </c>
      <c r="G403" s="13">
        <f t="shared" si="58"/>
        <v>0</v>
      </c>
      <c r="H403" s="44">
        <v>36938</v>
      </c>
      <c r="I403" s="44">
        <v>205</v>
      </c>
      <c r="J403" s="13">
        <f t="shared" si="59"/>
        <v>5.5498402728897069</v>
      </c>
      <c r="K403" s="44">
        <v>36938</v>
      </c>
      <c r="L403" s="44">
        <v>205</v>
      </c>
      <c r="M403" s="13">
        <f t="shared" si="61"/>
        <v>5.5498402728897069</v>
      </c>
      <c r="N403" s="30"/>
      <c r="O403" s="30"/>
      <c r="P403" s="30"/>
      <c r="Q403" s="30"/>
      <c r="S403" s="30"/>
      <c r="T403" s="30"/>
    </row>
    <row r="404" spans="1:20" ht="12.75" customHeight="1">
      <c r="A404" s="85">
        <v>12</v>
      </c>
      <c r="B404" s="16" t="s">
        <v>34</v>
      </c>
      <c r="C404" s="16" t="s">
        <v>52</v>
      </c>
      <c r="D404" s="29">
        <v>40848</v>
      </c>
      <c r="E404" s="44">
        <f t="shared" si="63"/>
        <v>0</v>
      </c>
      <c r="F404" s="44">
        <f t="shared" si="62"/>
        <v>0</v>
      </c>
      <c r="G404" s="13">
        <f t="shared" si="58"/>
        <v>0</v>
      </c>
      <c r="H404" s="44">
        <v>36938</v>
      </c>
      <c r="I404" s="44">
        <v>213</v>
      </c>
      <c r="J404" s="13">
        <f t="shared" si="59"/>
        <v>5.7664194054902813</v>
      </c>
      <c r="K404" s="44">
        <v>36938</v>
      </c>
      <c r="L404" s="44">
        <v>213</v>
      </c>
      <c r="M404" s="13">
        <f t="shared" si="61"/>
        <v>5.7664194054902813</v>
      </c>
      <c r="N404" s="30"/>
      <c r="O404" s="30"/>
      <c r="P404" s="30"/>
      <c r="Q404" s="30"/>
      <c r="S404" s="30"/>
      <c r="T404" s="30"/>
    </row>
    <row r="405" spans="1:20" ht="12.75" customHeight="1">
      <c r="A405" s="85">
        <v>13</v>
      </c>
      <c r="B405" s="16" t="s">
        <v>34</v>
      </c>
      <c r="C405" s="16" t="s">
        <v>52</v>
      </c>
      <c r="D405" s="29">
        <v>40878</v>
      </c>
      <c r="E405" s="44">
        <f t="shared" si="63"/>
        <v>0</v>
      </c>
      <c r="F405" s="44">
        <f t="shared" si="62"/>
        <v>0</v>
      </c>
      <c r="G405" s="13">
        <f t="shared" si="58"/>
        <v>0</v>
      </c>
      <c r="H405" s="44">
        <v>52345</v>
      </c>
      <c r="I405" s="44">
        <v>316</v>
      </c>
      <c r="J405" s="13">
        <f t="shared" si="59"/>
        <v>6.036870761295253</v>
      </c>
      <c r="K405" s="44">
        <v>52345</v>
      </c>
      <c r="L405" s="44">
        <v>316</v>
      </c>
      <c r="M405" s="13">
        <f t="shared" si="61"/>
        <v>6.036870761295253</v>
      </c>
      <c r="N405" s="30"/>
      <c r="O405" s="30"/>
      <c r="P405" s="30"/>
      <c r="Q405" s="30"/>
      <c r="S405" s="30"/>
      <c r="T405" s="30"/>
    </row>
    <row r="406" spans="1:20" ht="12.75" customHeight="1">
      <c r="N406" s="30"/>
      <c r="O406" s="30"/>
      <c r="P406" s="30"/>
      <c r="Q406" s="30"/>
    </row>
    <row r="407" spans="1:20" ht="12.75" customHeight="1">
      <c r="N407" s="30"/>
      <c r="O407" s="30"/>
      <c r="P407" s="30"/>
      <c r="Q407" s="30"/>
    </row>
    <row r="408" spans="1:20" ht="12.75" customHeight="1">
      <c r="N408" s="30"/>
      <c r="O408" s="30"/>
      <c r="P408" s="30"/>
      <c r="Q408" s="30"/>
    </row>
    <row r="409" spans="1:20" ht="12.75" customHeight="1">
      <c r="N409" s="30"/>
      <c r="O409" s="30"/>
      <c r="P409" s="30"/>
      <c r="Q409" s="30"/>
    </row>
    <row r="410" spans="1:20" ht="12.75" customHeight="1">
      <c r="N410" s="30"/>
      <c r="O410" s="30"/>
      <c r="P410" s="30"/>
      <c r="Q410" s="30"/>
    </row>
    <row r="411" spans="1:20" ht="12.75" customHeight="1">
      <c r="N411" s="30"/>
      <c r="O411" s="30"/>
      <c r="P411" s="30"/>
      <c r="Q411" s="30"/>
    </row>
    <row r="412" spans="1:20" ht="12.75" customHeight="1">
      <c r="N412" s="30"/>
      <c r="O412" s="30"/>
      <c r="P412" s="30"/>
      <c r="Q412" s="30"/>
    </row>
    <row r="413" spans="1:20" ht="12.75" customHeight="1">
      <c r="N413" s="30"/>
      <c r="O413" s="30"/>
      <c r="P413" s="30"/>
      <c r="Q413" s="30"/>
    </row>
    <row r="414" spans="1:20" ht="12.75" customHeight="1">
      <c r="N414" s="30"/>
      <c r="O414" s="30"/>
      <c r="P414" s="30"/>
      <c r="Q414" s="30"/>
    </row>
    <row r="415" spans="1:20" ht="12.75" customHeight="1">
      <c r="N415" s="30"/>
      <c r="O415" s="30"/>
      <c r="P415" s="30"/>
      <c r="Q415" s="30"/>
    </row>
    <row r="416" spans="1:20" ht="12.75" customHeight="1">
      <c r="N416" s="30"/>
      <c r="O416" s="30"/>
      <c r="P416" s="30"/>
      <c r="Q416" s="30"/>
    </row>
    <row r="417" spans="1:20" ht="12.75" customHeight="1">
      <c r="N417" s="30"/>
      <c r="O417" s="30"/>
      <c r="P417" s="30"/>
      <c r="Q417" s="30"/>
    </row>
    <row r="418" spans="1:20" ht="13.5" customHeight="1">
      <c r="A418" s="80" t="s">
        <v>32</v>
      </c>
      <c r="B418" s="9"/>
      <c r="C418" s="10"/>
      <c r="D418" s="11"/>
      <c r="E418" s="40"/>
      <c r="F418" s="40"/>
      <c r="G418" s="9"/>
      <c r="H418" s="40"/>
      <c r="I418" s="40"/>
      <c r="J418" s="9"/>
      <c r="K418" s="40"/>
      <c r="L418" s="40"/>
      <c r="M418" s="12" t="s">
        <v>33</v>
      </c>
      <c r="N418" s="30"/>
      <c r="O418" s="30"/>
      <c r="P418" s="30"/>
      <c r="Q418" s="30"/>
    </row>
    <row r="419" spans="1:20" ht="12.75" customHeight="1">
      <c r="A419" s="79" t="s">
        <v>0</v>
      </c>
      <c r="B419" s="14"/>
      <c r="C419" s="15"/>
      <c r="D419" s="7"/>
      <c r="E419" s="39"/>
      <c r="F419" s="39" t="s">
        <v>1</v>
      </c>
      <c r="G419" s="14"/>
      <c r="H419" s="39"/>
      <c r="I419" s="39"/>
      <c r="J419" s="14"/>
      <c r="K419" s="39"/>
      <c r="L419" s="39" t="s">
        <v>68</v>
      </c>
      <c r="M419" s="14"/>
      <c r="N419" s="30"/>
      <c r="O419" s="30"/>
      <c r="P419" s="30"/>
      <c r="Q419" s="30"/>
    </row>
    <row r="420" spans="1:20">
      <c r="A420" s="80" t="s">
        <v>2</v>
      </c>
      <c r="B420" s="9"/>
      <c r="C420" s="9"/>
      <c r="D420" s="9"/>
      <c r="E420" s="40"/>
      <c r="F420" s="87" t="s">
        <v>3</v>
      </c>
      <c r="G420" s="87"/>
      <c r="H420" s="87"/>
      <c r="I420" s="87"/>
      <c r="J420" s="9" t="s">
        <v>4</v>
      </c>
      <c r="K420" s="40"/>
      <c r="L420" s="40"/>
      <c r="M420" s="9"/>
      <c r="N420" s="30"/>
      <c r="O420" s="30"/>
      <c r="P420" s="30"/>
      <c r="Q420" s="30"/>
    </row>
    <row r="421" spans="1:20">
      <c r="A421" s="81"/>
      <c r="B421" s="1"/>
      <c r="C421" s="1"/>
      <c r="D421" s="1"/>
      <c r="E421" s="41"/>
      <c r="F421" s="88"/>
      <c r="G421" s="88"/>
      <c r="H421" s="88"/>
      <c r="I421" s="88"/>
      <c r="J421" s="14"/>
      <c r="K421" s="41" t="s">
        <v>5</v>
      </c>
      <c r="L421" s="41"/>
      <c r="M421" s="1"/>
      <c r="N421" s="30"/>
      <c r="O421" s="30"/>
      <c r="P421" s="30"/>
      <c r="Q421" s="30"/>
    </row>
    <row r="422" spans="1:20">
      <c r="A422" s="81" t="s">
        <v>54</v>
      </c>
      <c r="B422" s="1"/>
      <c r="C422" s="77"/>
      <c r="D422" s="2"/>
      <c r="E422" s="41"/>
      <c r="F422" s="88"/>
      <c r="G422" s="88"/>
      <c r="H422" s="88"/>
      <c r="I422" s="88"/>
      <c r="J422" s="15" t="s">
        <v>40</v>
      </c>
      <c r="K422" s="41" t="s">
        <v>6</v>
      </c>
      <c r="L422" s="41"/>
      <c r="M422" s="1"/>
      <c r="N422" s="30"/>
      <c r="O422" s="30"/>
      <c r="P422" s="30"/>
      <c r="Q422" s="30"/>
    </row>
    <row r="423" spans="1:20">
      <c r="A423" s="81"/>
      <c r="B423" s="1"/>
      <c r="C423" s="77"/>
      <c r="D423" s="2"/>
      <c r="E423" s="41"/>
      <c r="F423" s="88"/>
      <c r="G423" s="88"/>
      <c r="H423" s="88"/>
      <c r="I423" s="88"/>
      <c r="J423" s="15"/>
      <c r="K423" s="41" t="s">
        <v>55</v>
      </c>
      <c r="L423" s="41"/>
      <c r="M423" s="1"/>
      <c r="N423" s="30"/>
      <c r="O423" s="30"/>
      <c r="P423" s="30"/>
      <c r="Q423" s="30"/>
    </row>
    <row r="424" spans="1:20">
      <c r="A424" s="79" t="s">
        <v>53</v>
      </c>
      <c r="B424" s="14"/>
      <c r="C424" s="15"/>
      <c r="D424" s="7"/>
      <c r="E424" s="39"/>
      <c r="F424" s="89"/>
      <c r="G424" s="89"/>
      <c r="H424" s="89"/>
      <c r="I424" s="89"/>
      <c r="J424" s="3" t="s">
        <v>158</v>
      </c>
      <c r="K424" s="39"/>
      <c r="L424" s="39"/>
      <c r="M424" s="14"/>
      <c r="N424" s="30"/>
      <c r="O424" s="30"/>
      <c r="P424" s="30"/>
      <c r="Q424" s="30"/>
    </row>
    <row r="425" spans="1:20" ht="12.75" customHeight="1">
      <c r="A425" s="80"/>
      <c r="B425" s="9"/>
      <c r="C425" s="10"/>
      <c r="D425" s="11"/>
      <c r="E425" s="40"/>
      <c r="F425" s="42"/>
      <c r="G425" s="4"/>
      <c r="H425" s="42"/>
      <c r="I425" s="42"/>
      <c r="J425" s="9"/>
      <c r="K425" s="40"/>
      <c r="L425" s="40"/>
      <c r="M425" s="9"/>
      <c r="N425" s="30"/>
      <c r="O425" s="30"/>
      <c r="P425" s="30"/>
      <c r="Q425" s="30"/>
    </row>
    <row r="426" spans="1:20" ht="12.75" customHeight="1">
      <c r="A426" s="82" t="s">
        <v>7</v>
      </c>
      <c r="B426" s="5" t="s">
        <v>8</v>
      </c>
      <c r="C426" s="5" t="s">
        <v>9</v>
      </c>
      <c r="D426" s="5" t="s">
        <v>10</v>
      </c>
      <c r="E426" s="43" t="s">
        <v>11</v>
      </c>
      <c r="F426" s="43" t="s">
        <v>12</v>
      </c>
      <c r="G426" s="5" t="s">
        <v>13</v>
      </c>
      <c r="H426" s="43" t="s">
        <v>14</v>
      </c>
      <c r="I426" s="43" t="s">
        <v>15</v>
      </c>
      <c r="J426" s="5" t="s">
        <v>16</v>
      </c>
      <c r="K426" s="43" t="s">
        <v>17</v>
      </c>
      <c r="L426" s="43" t="s">
        <v>18</v>
      </c>
      <c r="M426" s="5" t="s">
        <v>19</v>
      </c>
      <c r="N426" s="30"/>
      <c r="O426" s="30"/>
      <c r="P426" s="30"/>
      <c r="Q426" s="30"/>
    </row>
    <row r="427" spans="1:20" ht="12.75" customHeight="1">
      <c r="B427" s="77"/>
      <c r="D427" s="17"/>
      <c r="E427" s="44"/>
      <c r="F427" s="44"/>
      <c r="G427" s="16"/>
      <c r="H427" s="44"/>
      <c r="I427" s="44"/>
      <c r="J427" s="16"/>
      <c r="K427" s="44"/>
      <c r="L427" s="44"/>
      <c r="M427" s="16"/>
      <c r="N427" s="30"/>
      <c r="O427" s="30"/>
      <c r="P427" s="30"/>
      <c r="Q427" s="30"/>
    </row>
    <row r="428" spans="1:20" ht="12.75" customHeight="1">
      <c r="B428" s="16"/>
      <c r="E428" s="90" t="s">
        <v>37</v>
      </c>
      <c r="F428" s="90"/>
      <c r="G428" s="90"/>
      <c r="H428" s="90" t="s">
        <v>38</v>
      </c>
      <c r="I428" s="90"/>
      <c r="J428" s="90"/>
      <c r="K428" s="90" t="s">
        <v>39</v>
      </c>
      <c r="L428" s="90"/>
      <c r="M428" s="90"/>
      <c r="N428" s="30"/>
      <c r="O428" s="30"/>
      <c r="P428" s="30"/>
      <c r="Q428" s="30"/>
    </row>
    <row r="429" spans="1:20" ht="12.75" customHeight="1">
      <c r="B429" s="16"/>
      <c r="E429" s="45" t="s">
        <v>23</v>
      </c>
      <c r="F429" s="45"/>
      <c r="G429" s="6"/>
      <c r="H429" s="45" t="s">
        <v>24</v>
      </c>
      <c r="I429" s="45"/>
      <c r="J429" s="6"/>
      <c r="K429" s="45" t="s">
        <v>24</v>
      </c>
      <c r="L429" s="45"/>
      <c r="M429" s="6"/>
      <c r="N429" s="30"/>
      <c r="O429" s="30"/>
      <c r="P429" s="30"/>
      <c r="Q429" s="30"/>
    </row>
    <row r="430" spans="1:20" ht="28.5" customHeight="1">
      <c r="A430" s="84" t="s">
        <v>25</v>
      </c>
      <c r="B430" s="15" t="s">
        <v>26</v>
      </c>
      <c r="C430" s="15" t="s">
        <v>27</v>
      </c>
      <c r="D430" s="7" t="s">
        <v>28</v>
      </c>
      <c r="E430" s="46" t="s">
        <v>29</v>
      </c>
      <c r="F430" s="47" t="s">
        <v>30</v>
      </c>
      <c r="G430" s="15" t="s">
        <v>31</v>
      </c>
      <c r="H430" s="46" t="s">
        <v>29</v>
      </c>
      <c r="I430" s="47" t="s">
        <v>30</v>
      </c>
      <c r="J430" s="15" t="s">
        <v>31</v>
      </c>
      <c r="K430" s="46" t="s">
        <v>29</v>
      </c>
      <c r="L430" s="47" t="s">
        <v>30</v>
      </c>
      <c r="M430" s="15" t="s">
        <v>31</v>
      </c>
      <c r="N430" s="30"/>
      <c r="O430" s="30"/>
      <c r="P430" s="30"/>
      <c r="Q430" s="30"/>
    </row>
    <row r="431" spans="1:20" ht="12.75" customHeight="1">
      <c r="A431" s="85">
        <v>1</v>
      </c>
      <c r="B431" s="16" t="s">
        <v>34</v>
      </c>
      <c r="C431" s="16" t="s">
        <v>52</v>
      </c>
      <c r="D431" s="29">
        <v>40513</v>
      </c>
      <c r="E431" s="44">
        <v>0</v>
      </c>
      <c r="F431" s="44">
        <v>0</v>
      </c>
      <c r="G431" s="13">
        <f t="shared" ref="G431:G443" si="64">IF(E431=0,0,F431*1000/E431)</f>
        <v>0</v>
      </c>
      <c r="H431" s="44">
        <v>0</v>
      </c>
      <c r="I431" s="44">
        <v>0</v>
      </c>
      <c r="J431" s="13">
        <f t="shared" ref="J431:J443" si="65">IF(H431=0,0,I431*1000/H431)</f>
        <v>0</v>
      </c>
      <c r="K431" s="44">
        <f>E393+H393-K393-E431+H431</f>
        <v>0</v>
      </c>
      <c r="L431" s="44">
        <f t="shared" ref="L431:L443" si="66">F393+I393-L393-F431+I431</f>
        <v>0</v>
      </c>
      <c r="M431" s="13">
        <f t="shared" ref="M431:M443" si="67">IF(K431=0,0,L431*1000/K431)</f>
        <v>0</v>
      </c>
      <c r="N431" s="30"/>
      <c r="O431" s="30"/>
      <c r="P431" s="30"/>
      <c r="Q431" s="30"/>
    </row>
    <row r="432" spans="1:20" ht="12.75" customHeight="1">
      <c r="A432" s="85">
        <v>2</v>
      </c>
      <c r="B432" s="16" t="s">
        <v>34</v>
      </c>
      <c r="C432" s="16" t="s">
        <v>52</v>
      </c>
      <c r="D432" s="29">
        <v>40544</v>
      </c>
      <c r="E432" s="44">
        <v>0</v>
      </c>
      <c r="F432" s="44">
        <v>0</v>
      </c>
      <c r="G432" s="13">
        <f t="shared" si="64"/>
        <v>0</v>
      </c>
      <c r="H432" s="44">
        <v>0</v>
      </c>
      <c r="I432" s="44">
        <v>0</v>
      </c>
      <c r="J432" s="13">
        <f t="shared" si="65"/>
        <v>0</v>
      </c>
      <c r="K432" s="44">
        <f t="shared" ref="K432:K443" si="68">E394+H394-K394-E432+H432</f>
        <v>0</v>
      </c>
      <c r="L432" s="44">
        <f t="shared" si="66"/>
        <v>0</v>
      </c>
      <c r="M432" s="13">
        <f t="shared" si="67"/>
        <v>0</v>
      </c>
      <c r="N432" s="30"/>
      <c r="O432" s="30"/>
      <c r="P432" s="30"/>
      <c r="Q432" s="30"/>
      <c r="S432" s="30"/>
      <c r="T432" s="30"/>
    </row>
    <row r="433" spans="1:20" ht="12.75" customHeight="1">
      <c r="A433" s="85">
        <v>3</v>
      </c>
      <c r="B433" s="16" t="s">
        <v>34</v>
      </c>
      <c r="C433" s="16" t="s">
        <v>52</v>
      </c>
      <c r="D433" s="29">
        <v>40575</v>
      </c>
      <c r="E433" s="44">
        <v>0</v>
      </c>
      <c r="F433" s="44">
        <v>0</v>
      </c>
      <c r="G433" s="13">
        <f t="shared" si="64"/>
        <v>0</v>
      </c>
      <c r="H433" s="44">
        <v>0</v>
      </c>
      <c r="I433" s="44">
        <v>0</v>
      </c>
      <c r="J433" s="13">
        <f t="shared" si="65"/>
        <v>0</v>
      </c>
      <c r="K433" s="44">
        <f t="shared" si="68"/>
        <v>0</v>
      </c>
      <c r="L433" s="44">
        <f t="shared" si="66"/>
        <v>0</v>
      </c>
      <c r="M433" s="13">
        <f t="shared" si="67"/>
        <v>0</v>
      </c>
      <c r="N433" s="30"/>
      <c r="O433" s="30"/>
      <c r="P433" s="30"/>
      <c r="Q433" s="30"/>
      <c r="S433" s="30"/>
      <c r="T433" s="30"/>
    </row>
    <row r="434" spans="1:20" ht="12.75" customHeight="1">
      <c r="A434" s="85">
        <v>4</v>
      </c>
      <c r="B434" s="16" t="s">
        <v>34</v>
      </c>
      <c r="C434" s="16" t="s">
        <v>52</v>
      </c>
      <c r="D434" s="29">
        <v>40603</v>
      </c>
      <c r="E434" s="44">
        <v>0</v>
      </c>
      <c r="F434" s="44">
        <v>0</v>
      </c>
      <c r="G434" s="13">
        <f t="shared" si="64"/>
        <v>0</v>
      </c>
      <c r="H434" s="44">
        <v>0</v>
      </c>
      <c r="I434" s="44">
        <v>0</v>
      </c>
      <c r="J434" s="13">
        <f t="shared" si="65"/>
        <v>0</v>
      </c>
      <c r="K434" s="44">
        <f t="shared" si="68"/>
        <v>0</v>
      </c>
      <c r="L434" s="44">
        <f t="shared" si="66"/>
        <v>0</v>
      </c>
      <c r="M434" s="13">
        <f t="shared" si="67"/>
        <v>0</v>
      </c>
      <c r="N434" s="30"/>
      <c r="O434" s="30"/>
      <c r="P434" s="30"/>
      <c r="Q434" s="30"/>
      <c r="S434" s="30"/>
      <c r="T434" s="30"/>
    </row>
    <row r="435" spans="1:20" ht="12.75" customHeight="1">
      <c r="A435" s="85">
        <v>5</v>
      </c>
      <c r="B435" s="16" t="s">
        <v>34</v>
      </c>
      <c r="C435" s="16" t="s">
        <v>52</v>
      </c>
      <c r="D435" s="29">
        <v>40634</v>
      </c>
      <c r="E435" s="44">
        <v>0</v>
      </c>
      <c r="F435" s="44">
        <v>0</v>
      </c>
      <c r="G435" s="13">
        <f t="shared" si="64"/>
        <v>0</v>
      </c>
      <c r="H435" s="44">
        <v>0</v>
      </c>
      <c r="I435" s="44">
        <v>0</v>
      </c>
      <c r="J435" s="13">
        <f t="shared" si="65"/>
        <v>0</v>
      </c>
      <c r="K435" s="44">
        <f t="shared" si="68"/>
        <v>0</v>
      </c>
      <c r="L435" s="44">
        <f t="shared" si="66"/>
        <v>0</v>
      </c>
      <c r="M435" s="13">
        <f t="shared" si="67"/>
        <v>0</v>
      </c>
      <c r="N435" s="30"/>
      <c r="O435" s="30"/>
      <c r="P435" s="30"/>
      <c r="Q435" s="30"/>
      <c r="S435" s="30"/>
      <c r="T435" s="30"/>
    </row>
    <row r="436" spans="1:20" ht="12.75" customHeight="1">
      <c r="A436" s="85">
        <v>6</v>
      </c>
      <c r="B436" s="16" t="s">
        <v>34</v>
      </c>
      <c r="C436" s="16" t="s">
        <v>52</v>
      </c>
      <c r="D436" s="29">
        <v>40664</v>
      </c>
      <c r="E436" s="44">
        <v>0</v>
      </c>
      <c r="F436" s="44">
        <v>0</v>
      </c>
      <c r="G436" s="13">
        <f t="shared" si="64"/>
        <v>0</v>
      </c>
      <c r="H436" s="44">
        <v>0</v>
      </c>
      <c r="I436" s="44">
        <v>0</v>
      </c>
      <c r="J436" s="13">
        <f t="shared" si="65"/>
        <v>0</v>
      </c>
      <c r="K436" s="44">
        <f t="shared" si="68"/>
        <v>0</v>
      </c>
      <c r="L436" s="44">
        <f t="shared" si="66"/>
        <v>0</v>
      </c>
      <c r="M436" s="13">
        <f t="shared" si="67"/>
        <v>0</v>
      </c>
      <c r="N436" s="30"/>
      <c r="O436" s="30"/>
      <c r="P436" s="30"/>
      <c r="Q436" s="30"/>
      <c r="S436" s="30"/>
      <c r="T436" s="30"/>
    </row>
    <row r="437" spans="1:20" ht="12.75" customHeight="1">
      <c r="A437" s="85">
        <v>7</v>
      </c>
      <c r="B437" s="16" t="s">
        <v>34</v>
      </c>
      <c r="C437" s="16" t="s">
        <v>52</v>
      </c>
      <c r="D437" s="29">
        <v>40695</v>
      </c>
      <c r="E437" s="44">
        <v>0</v>
      </c>
      <c r="F437" s="44">
        <v>0</v>
      </c>
      <c r="G437" s="13">
        <f t="shared" si="64"/>
        <v>0</v>
      </c>
      <c r="H437" s="44">
        <v>0</v>
      </c>
      <c r="I437" s="44">
        <v>0</v>
      </c>
      <c r="J437" s="13">
        <f t="shared" si="65"/>
        <v>0</v>
      </c>
      <c r="K437" s="44">
        <f t="shared" si="68"/>
        <v>0</v>
      </c>
      <c r="L437" s="44">
        <f t="shared" si="66"/>
        <v>0</v>
      </c>
      <c r="M437" s="13">
        <f t="shared" si="67"/>
        <v>0</v>
      </c>
      <c r="N437" s="30"/>
      <c r="O437" s="30"/>
      <c r="P437" s="30"/>
      <c r="Q437" s="30"/>
      <c r="S437" s="30"/>
      <c r="T437" s="30"/>
    </row>
    <row r="438" spans="1:20" ht="12.75" customHeight="1">
      <c r="A438" s="85">
        <v>8</v>
      </c>
      <c r="B438" s="16" t="s">
        <v>34</v>
      </c>
      <c r="C438" s="16" t="s">
        <v>52</v>
      </c>
      <c r="D438" s="29">
        <v>40725</v>
      </c>
      <c r="E438" s="44">
        <v>0</v>
      </c>
      <c r="F438" s="44">
        <v>0</v>
      </c>
      <c r="G438" s="13">
        <f t="shared" si="64"/>
        <v>0</v>
      </c>
      <c r="H438" s="44">
        <v>0</v>
      </c>
      <c r="I438" s="44">
        <v>0</v>
      </c>
      <c r="J438" s="13">
        <f t="shared" si="65"/>
        <v>0</v>
      </c>
      <c r="K438" s="44">
        <f t="shared" si="68"/>
        <v>0</v>
      </c>
      <c r="L438" s="44">
        <f t="shared" si="66"/>
        <v>0</v>
      </c>
      <c r="M438" s="13">
        <f t="shared" si="67"/>
        <v>0</v>
      </c>
      <c r="N438" s="30"/>
      <c r="O438" s="30"/>
      <c r="P438" s="30"/>
      <c r="Q438" s="30"/>
      <c r="S438" s="30"/>
      <c r="T438" s="30"/>
    </row>
    <row r="439" spans="1:20" ht="12.75" customHeight="1">
      <c r="A439" s="85">
        <v>9</v>
      </c>
      <c r="B439" s="16" t="s">
        <v>34</v>
      </c>
      <c r="C439" s="16" t="s">
        <v>52</v>
      </c>
      <c r="D439" s="29">
        <v>40756</v>
      </c>
      <c r="E439" s="44">
        <v>0</v>
      </c>
      <c r="F439" s="44">
        <v>0</v>
      </c>
      <c r="G439" s="13">
        <f t="shared" si="64"/>
        <v>0</v>
      </c>
      <c r="H439" s="44">
        <v>0</v>
      </c>
      <c r="I439" s="44">
        <v>0</v>
      </c>
      <c r="J439" s="13">
        <f t="shared" si="65"/>
        <v>0</v>
      </c>
      <c r="K439" s="44">
        <f t="shared" si="68"/>
        <v>0</v>
      </c>
      <c r="L439" s="44">
        <f t="shared" si="66"/>
        <v>0</v>
      </c>
      <c r="M439" s="13">
        <f t="shared" si="67"/>
        <v>0</v>
      </c>
      <c r="N439" s="30"/>
      <c r="O439" s="30"/>
      <c r="P439" s="30"/>
      <c r="Q439" s="30"/>
      <c r="S439" s="30"/>
      <c r="T439" s="30"/>
    </row>
    <row r="440" spans="1:20" ht="12.75" customHeight="1">
      <c r="A440" s="85">
        <v>10</v>
      </c>
      <c r="B440" s="16" t="s">
        <v>34</v>
      </c>
      <c r="C440" s="16" t="s">
        <v>52</v>
      </c>
      <c r="D440" s="29">
        <v>40787</v>
      </c>
      <c r="E440" s="44">
        <v>0</v>
      </c>
      <c r="F440" s="44">
        <v>0</v>
      </c>
      <c r="G440" s="13">
        <f t="shared" si="64"/>
        <v>0</v>
      </c>
      <c r="H440" s="44">
        <v>0</v>
      </c>
      <c r="I440" s="44">
        <v>0</v>
      </c>
      <c r="J440" s="13">
        <f t="shared" si="65"/>
        <v>0</v>
      </c>
      <c r="K440" s="44">
        <f t="shared" si="68"/>
        <v>0</v>
      </c>
      <c r="L440" s="44">
        <f t="shared" si="66"/>
        <v>0</v>
      </c>
      <c r="M440" s="13">
        <f t="shared" si="67"/>
        <v>0</v>
      </c>
      <c r="N440" s="30"/>
      <c r="O440" s="30"/>
      <c r="P440" s="30"/>
      <c r="Q440" s="30"/>
      <c r="S440" s="30"/>
      <c r="T440" s="30"/>
    </row>
    <row r="441" spans="1:20" ht="12.75" customHeight="1">
      <c r="A441" s="85">
        <v>11</v>
      </c>
      <c r="B441" s="16" t="s">
        <v>34</v>
      </c>
      <c r="C441" s="16" t="s">
        <v>52</v>
      </c>
      <c r="D441" s="29">
        <v>40817</v>
      </c>
      <c r="E441" s="44">
        <v>0</v>
      </c>
      <c r="F441" s="44">
        <v>0</v>
      </c>
      <c r="G441" s="13">
        <f t="shared" si="64"/>
        <v>0</v>
      </c>
      <c r="H441" s="44">
        <v>0</v>
      </c>
      <c r="I441" s="44">
        <v>0</v>
      </c>
      <c r="J441" s="13">
        <f t="shared" si="65"/>
        <v>0</v>
      </c>
      <c r="K441" s="44">
        <f t="shared" si="68"/>
        <v>0</v>
      </c>
      <c r="L441" s="44">
        <f t="shared" si="66"/>
        <v>0</v>
      </c>
      <c r="M441" s="13">
        <f t="shared" si="67"/>
        <v>0</v>
      </c>
      <c r="N441" s="30"/>
      <c r="O441" s="30"/>
      <c r="P441" s="30"/>
      <c r="Q441" s="30"/>
      <c r="S441" s="30"/>
      <c r="T441" s="30"/>
    </row>
    <row r="442" spans="1:20" ht="12.75" customHeight="1">
      <c r="A442" s="85">
        <v>12</v>
      </c>
      <c r="B442" s="16" t="s">
        <v>34</v>
      </c>
      <c r="C442" s="16" t="s">
        <v>52</v>
      </c>
      <c r="D442" s="29">
        <v>40848</v>
      </c>
      <c r="E442" s="44">
        <v>0</v>
      </c>
      <c r="F442" s="44">
        <v>0</v>
      </c>
      <c r="G442" s="13">
        <f t="shared" si="64"/>
        <v>0</v>
      </c>
      <c r="H442" s="44">
        <v>0</v>
      </c>
      <c r="I442" s="44">
        <v>0</v>
      </c>
      <c r="J442" s="13">
        <f t="shared" si="65"/>
        <v>0</v>
      </c>
      <c r="K442" s="44">
        <f t="shared" si="68"/>
        <v>0</v>
      </c>
      <c r="L442" s="44">
        <f t="shared" si="66"/>
        <v>0</v>
      </c>
      <c r="M442" s="13">
        <f t="shared" si="67"/>
        <v>0</v>
      </c>
      <c r="N442" s="30"/>
      <c r="O442" s="30"/>
      <c r="P442" s="30"/>
      <c r="Q442" s="30"/>
      <c r="S442" s="30"/>
      <c r="T442" s="30"/>
    </row>
    <row r="443" spans="1:20" ht="12.75" customHeight="1">
      <c r="A443" s="85">
        <v>13</v>
      </c>
      <c r="B443" s="16" t="s">
        <v>34</v>
      </c>
      <c r="C443" s="16" t="s">
        <v>52</v>
      </c>
      <c r="D443" s="29">
        <v>40878</v>
      </c>
      <c r="E443" s="44">
        <v>0</v>
      </c>
      <c r="F443" s="44">
        <v>0</v>
      </c>
      <c r="G443" s="13">
        <f t="shared" si="64"/>
        <v>0</v>
      </c>
      <c r="H443" s="44">
        <v>0</v>
      </c>
      <c r="I443" s="44">
        <v>0</v>
      </c>
      <c r="J443" s="13">
        <f t="shared" si="65"/>
        <v>0</v>
      </c>
      <c r="K443" s="44">
        <f t="shared" si="68"/>
        <v>0</v>
      </c>
      <c r="L443" s="44">
        <f t="shared" si="66"/>
        <v>0</v>
      </c>
      <c r="M443" s="13">
        <f t="shared" si="67"/>
        <v>0</v>
      </c>
      <c r="N443" s="30"/>
      <c r="O443" s="30"/>
      <c r="P443" s="30"/>
      <c r="Q443" s="30"/>
      <c r="S443" s="30"/>
      <c r="T443" s="30"/>
    </row>
    <row r="444" spans="1:20" ht="12.75" customHeight="1">
      <c r="N444" s="30"/>
      <c r="O444" s="30"/>
      <c r="P444" s="30"/>
      <c r="Q444" s="30"/>
    </row>
    <row r="445" spans="1:20" ht="12.75" customHeight="1">
      <c r="A445" s="85">
        <v>14</v>
      </c>
      <c r="B445" s="16" t="s">
        <v>44</v>
      </c>
      <c r="C445" s="16"/>
      <c r="D445" s="29"/>
      <c r="E445" s="44"/>
      <c r="F445" s="44"/>
      <c r="G445" s="13"/>
      <c r="H445" s="44"/>
      <c r="I445" s="44"/>
      <c r="J445" s="13"/>
      <c r="K445" s="44">
        <f>ROUND(SUM(K431:K443),0)</f>
        <v>0</v>
      </c>
      <c r="L445" s="44">
        <f>ROUND(SUM(L431:L443),0)</f>
        <v>0</v>
      </c>
      <c r="M445" s="13"/>
      <c r="N445" s="30"/>
      <c r="O445" s="30"/>
      <c r="P445" s="30"/>
      <c r="Q445" s="30"/>
    </row>
    <row r="446" spans="1:20" ht="12.75" customHeight="1">
      <c r="N446" s="30"/>
      <c r="O446" s="30"/>
      <c r="P446" s="30"/>
      <c r="Q446" s="30"/>
    </row>
    <row r="447" spans="1:20" ht="12.75" customHeight="1">
      <c r="A447" s="85">
        <v>15</v>
      </c>
      <c r="B447" s="16" t="s">
        <v>34</v>
      </c>
      <c r="C447" s="16" t="s">
        <v>52</v>
      </c>
      <c r="D447" s="29" t="s">
        <v>36</v>
      </c>
      <c r="K447" s="49">
        <f>ROUND(AVERAGE(K431:K443),0)</f>
        <v>0</v>
      </c>
      <c r="L447" s="49">
        <f>ROUND(AVERAGE(L431:L443),0)</f>
        <v>0</v>
      </c>
      <c r="M447" s="13">
        <f>ROUND(IF(K447=0,0,L447*1000/K447),2)</f>
        <v>0</v>
      </c>
      <c r="N447" s="30"/>
      <c r="O447" s="30"/>
      <c r="P447" s="30"/>
      <c r="Q447" s="30"/>
    </row>
    <row r="448" spans="1:20" ht="12.75" customHeight="1">
      <c r="N448" s="30"/>
      <c r="O448" s="30"/>
      <c r="P448" s="30"/>
      <c r="Q448" s="30"/>
    </row>
    <row r="449" spans="1:17" ht="12.75" customHeight="1">
      <c r="N449" s="30"/>
      <c r="O449" s="30"/>
      <c r="P449" s="30"/>
      <c r="Q449" s="30"/>
    </row>
    <row r="450" spans="1:17" ht="12.75" customHeight="1">
      <c r="N450" s="30"/>
      <c r="O450" s="30"/>
      <c r="P450" s="30"/>
      <c r="Q450" s="30"/>
    </row>
    <row r="451" spans="1:17" ht="12.75" customHeight="1">
      <c r="N451" s="30"/>
      <c r="O451" s="30"/>
      <c r="P451" s="30"/>
      <c r="Q451" s="30"/>
    </row>
    <row r="452" spans="1:17" ht="12.75" customHeight="1">
      <c r="N452" s="30"/>
      <c r="O452" s="30"/>
      <c r="P452" s="30"/>
      <c r="Q452" s="30"/>
    </row>
    <row r="453" spans="1:17" ht="12.75" customHeight="1">
      <c r="N453" s="30"/>
      <c r="O453" s="30"/>
      <c r="P453" s="30"/>
      <c r="Q453" s="30"/>
    </row>
    <row r="454" spans="1:17" ht="12.75" customHeight="1">
      <c r="N454" s="30"/>
      <c r="O454" s="30"/>
      <c r="P454" s="30"/>
      <c r="Q454" s="30"/>
    </row>
    <row r="455" spans="1:17" ht="12.75" customHeight="1">
      <c r="N455" s="30"/>
      <c r="O455" s="30"/>
      <c r="P455" s="30"/>
      <c r="Q455" s="30"/>
    </row>
    <row r="456" spans="1:17" ht="13.5" customHeight="1">
      <c r="A456" s="80" t="s">
        <v>32</v>
      </c>
      <c r="B456" s="9"/>
      <c r="C456" s="10"/>
      <c r="D456" s="11"/>
      <c r="E456" s="40"/>
      <c r="F456" s="40"/>
      <c r="G456" s="9"/>
      <c r="H456" s="40"/>
      <c r="I456" s="40"/>
      <c r="J456" s="9"/>
      <c r="K456" s="40"/>
      <c r="L456" s="40"/>
      <c r="M456" s="12" t="s">
        <v>33</v>
      </c>
      <c r="N456" s="30"/>
      <c r="O456" s="30"/>
      <c r="P456" s="30"/>
      <c r="Q456" s="30"/>
    </row>
    <row r="457" spans="1:17" ht="12.75" customHeight="1">
      <c r="A457" s="79" t="s">
        <v>0</v>
      </c>
      <c r="B457" s="14"/>
      <c r="C457" s="15"/>
      <c r="D457" s="7"/>
      <c r="E457" s="39"/>
      <c r="F457" s="39" t="s">
        <v>1</v>
      </c>
      <c r="G457" s="14"/>
      <c r="H457" s="39"/>
      <c r="I457" s="39"/>
      <c r="J457" s="14"/>
      <c r="K457" s="39"/>
      <c r="L457" s="39" t="s">
        <v>69</v>
      </c>
      <c r="M457" s="14"/>
      <c r="N457" s="30"/>
      <c r="O457" s="30"/>
      <c r="P457" s="30"/>
      <c r="Q457" s="30"/>
    </row>
    <row r="458" spans="1:17">
      <c r="A458" s="80" t="s">
        <v>2</v>
      </c>
      <c r="B458" s="9"/>
      <c r="C458" s="9"/>
      <c r="D458" s="9"/>
      <c r="E458" s="40"/>
      <c r="F458" s="87" t="s">
        <v>3</v>
      </c>
      <c r="G458" s="87"/>
      <c r="H458" s="87"/>
      <c r="I458" s="87"/>
      <c r="J458" s="9" t="s">
        <v>4</v>
      </c>
      <c r="K458" s="40"/>
      <c r="L458" s="40"/>
      <c r="M458" s="9"/>
      <c r="N458" s="30"/>
      <c r="O458" s="30"/>
      <c r="P458" s="30"/>
      <c r="Q458" s="30"/>
    </row>
    <row r="459" spans="1:17">
      <c r="A459" s="81"/>
      <c r="B459" s="1"/>
      <c r="C459" s="1"/>
      <c r="D459" s="1"/>
      <c r="E459" s="41"/>
      <c r="F459" s="88"/>
      <c r="G459" s="88"/>
      <c r="H459" s="88"/>
      <c r="I459" s="88"/>
      <c r="J459" s="14"/>
      <c r="K459" s="41" t="s">
        <v>5</v>
      </c>
      <c r="L459" s="41"/>
      <c r="M459" s="1"/>
      <c r="N459" s="30"/>
      <c r="O459" s="30"/>
      <c r="P459" s="30"/>
      <c r="Q459" s="30"/>
    </row>
    <row r="460" spans="1:17">
      <c r="A460" s="81" t="s">
        <v>54</v>
      </c>
      <c r="B460" s="1"/>
      <c r="C460" s="77"/>
      <c r="D460" s="2"/>
      <c r="E460" s="41"/>
      <c r="F460" s="88"/>
      <c r="G460" s="88"/>
      <c r="H460" s="88"/>
      <c r="I460" s="88"/>
      <c r="J460" s="15" t="s">
        <v>40</v>
      </c>
      <c r="K460" s="41" t="s">
        <v>6</v>
      </c>
      <c r="L460" s="41"/>
      <c r="M460" s="1"/>
      <c r="N460" s="30"/>
      <c r="O460" s="30"/>
      <c r="P460" s="30"/>
      <c r="Q460" s="30"/>
    </row>
    <row r="461" spans="1:17">
      <c r="A461" s="81"/>
      <c r="B461" s="1"/>
      <c r="C461" s="77"/>
      <c r="D461" s="2"/>
      <c r="E461" s="41"/>
      <c r="F461" s="88"/>
      <c r="G461" s="88"/>
      <c r="H461" s="88"/>
      <c r="I461" s="88"/>
      <c r="J461" s="15"/>
      <c r="K461" s="41" t="s">
        <v>55</v>
      </c>
      <c r="L461" s="41"/>
      <c r="M461" s="1"/>
      <c r="N461" s="30"/>
      <c r="O461" s="30"/>
      <c r="P461" s="30"/>
      <c r="Q461" s="30"/>
    </row>
    <row r="462" spans="1:17">
      <c r="A462" s="79" t="s">
        <v>53</v>
      </c>
      <c r="B462" s="14"/>
      <c r="C462" s="15"/>
      <c r="D462" s="7"/>
      <c r="E462" s="39"/>
      <c r="F462" s="89"/>
      <c r="G462" s="89"/>
      <c r="H462" s="89"/>
      <c r="I462" s="89"/>
      <c r="J462" s="3" t="s">
        <v>158</v>
      </c>
      <c r="K462" s="39"/>
      <c r="L462" s="39"/>
      <c r="M462" s="14"/>
      <c r="N462" s="30"/>
      <c r="O462" s="30"/>
      <c r="P462" s="30"/>
      <c r="Q462" s="30"/>
    </row>
    <row r="463" spans="1:17" ht="12.75" customHeight="1">
      <c r="A463" s="80"/>
      <c r="B463" s="9"/>
      <c r="C463" s="10"/>
      <c r="D463" s="11"/>
      <c r="E463" s="40"/>
      <c r="F463" s="42"/>
      <c r="G463" s="4"/>
      <c r="H463" s="42"/>
      <c r="I463" s="42"/>
      <c r="J463" s="9"/>
      <c r="K463" s="40"/>
      <c r="L463" s="40"/>
      <c r="M463" s="9"/>
      <c r="N463" s="30"/>
      <c r="O463" s="30"/>
      <c r="P463" s="30"/>
      <c r="Q463" s="30"/>
    </row>
    <row r="464" spans="1:17" ht="12.75" customHeight="1">
      <c r="A464" s="82" t="s">
        <v>7</v>
      </c>
      <c r="B464" s="5" t="s">
        <v>8</v>
      </c>
      <c r="C464" s="5" t="s">
        <v>9</v>
      </c>
      <c r="D464" s="5" t="s">
        <v>10</v>
      </c>
      <c r="E464" s="43" t="s">
        <v>11</v>
      </c>
      <c r="F464" s="43" t="s">
        <v>12</v>
      </c>
      <c r="G464" s="5" t="s">
        <v>13</v>
      </c>
      <c r="H464" s="43" t="s">
        <v>14</v>
      </c>
      <c r="I464" s="43" t="s">
        <v>15</v>
      </c>
      <c r="J464" s="5" t="s">
        <v>16</v>
      </c>
      <c r="K464" s="43" t="s">
        <v>17</v>
      </c>
      <c r="L464" s="43" t="s">
        <v>18</v>
      </c>
      <c r="M464" s="5" t="s">
        <v>19</v>
      </c>
      <c r="N464" s="30"/>
      <c r="O464" s="30"/>
      <c r="P464" s="30"/>
      <c r="Q464" s="30"/>
    </row>
    <row r="465" spans="1:23" ht="12.75" customHeight="1">
      <c r="B465" s="77"/>
      <c r="D465" s="17"/>
      <c r="E465" s="44"/>
      <c r="F465" s="44"/>
      <c r="G465" s="16"/>
      <c r="H465" s="44"/>
      <c r="I465" s="44"/>
      <c r="J465" s="16"/>
      <c r="K465" s="44"/>
      <c r="L465" s="44"/>
      <c r="M465" s="16"/>
      <c r="N465" s="30"/>
      <c r="O465" s="30"/>
      <c r="P465" s="30"/>
      <c r="Q465" s="30"/>
    </row>
    <row r="466" spans="1:23" ht="12.75" customHeight="1">
      <c r="B466" s="16"/>
      <c r="E466" s="90" t="s">
        <v>20</v>
      </c>
      <c r="F466" s="90"/>
      <c r="G466" s="90"/>
      <c r="H466" s="90" t="s">
        <v>21</v>
      </c>
      <c r="I466" s="90"/>
      <c r="J466" s="90"/>
      <c r="K466" s="90" t="s">
        <v>22</v>
      </c>
      <c r="L466" s="90"/>
      <c r="M466" s="90"/>
      <c r="N466" s="30"/>
      <c r="O466" s="30"/>
      <c r="P466" s="30"/>
      <c r="Q466" s="30"/>
    </row>
    <row r="467" spans="1:23" ht="12.75" customHeight="1">
      <c r="B467" s="16"/>
      <c r="E467" s="45" t="s">
        <v>23</v>
      </c>
      <c r="F467" s="45"/>
      <c r="G467" s="6"/>
      <c r="H467" s="45" t="s">
        <v>24</v>
      </c>
      <c r="I467" s="45"/>
      <c r="J467" s="6"/>
      <c r="K467" s="45" t="s">
        <v>24</v>
      </c>
      <c r="L467" s="45"/>
      <c r="M467" s="6"/>
      <c r="N467" s="30"/>
      <c r="O467" s="30"/>
      <c r="P467" s="30"/>
      <c r="Q467" s="30"/>
    </row>
    <row r="468" spans="1:23" ht="28.5" customHeight="1">
      <c r="A468" s="84" t="s">
        <v>25</v>
      </c>
      <c r="B468" s="15" t="s">
        <v>26</v>
      </c>
      <c r="C468" s="15" t="s">
        <v>27</v>
      </c>
      <c r="D468" s="7" t="s">
        <v>28</v>
      </c>
      <c r="E468" s="46" t="s">
        <v>29</v>
      </c>
      <c r="F468" s="47" t="s">
        <v>30</v>
      </c>
      <c r="G468" s="15" t="s">
        <v>31</v>
      </c>
      <c r="H468" s="46" t="s">
        <v>29</v>
      </c>
      <c r="I468" s="47" t="s">
        <v>30</v>
      </c>
      <c r="J468" s="15" t="s">
        <v>31</v>
      </c>
      <c r="K468" s="46" t="s">
        <v>29</v>
      </c>
      <c r="L468" s="47" t="s">
        <v>30</v>
      </c>
      <c r="M468" s="15" t="s">
        <v>31</v>
      </c>
      <c r="N468" s="30"/>
      <c r="O468" s="30"/>
      <c r="P468" s="30"/>
      <c r="Q468" s="30"/>
    </row>
    <row r="469" spans="1:23" ht="12.75" customHeight="1">
      <c r="A469" s="85">
        <v>1</v>
      </c>
      <c r="B469" s="16" t="s">
        <v>46</v>
      </c>
      <c r="C469" s="16" t="s">
        <v>52</v>
      </c>
      <c r="D469" s="29">
        <v>40513</v>
      </c>
      <c r="E469" s="44">
        <f t="shared" ref="E469:F469" si="69">E785</f>
        <v>0</v>
      </c>
      <c r="F469" s="44">
        <f t="shared" si="69"/>
        <v>0</v>
      </c>
      <c r="G469" s="13">
        <f t="shared" ref="G469:G481" si="70">IF(E469=0,0,F469*1000/E469)</f>
        <v>0</v>
      </c>
      <c r="H469" s="44">
        <f t="shared" ref="H469:I469" si="71">H785</f>
        <v>44687</v>
      </c>
      <c r="I469" s="44">
        <f t="shared" si="71"/>
        <v>262</v>
      </c>
      <c r="J469" s="13">
        <f t="shared" ref="J469:J481" si="72">IF(H469=0,0,I469*1000/H469)</f>
        <v>5.8630026629668581</v>
      </c>
      <c r="K469" s="44">
        <f>K785</f>
        <v>44687</v>
      </c>
      <c r="L469" s="44">
        <f>L785</f>
        <v>262</v>
      </c>
      <c r="M469" s="13">
        <f t="shared" ref="M469:M481" si="73">IF(K469=0,0,L469*1000/K469)</f>
        <v>5.8630026629668581</v>
      </c>
      <c r="N469" s="30"/>
      <c r="O469" s="30"/>
      <c r="P469" s="30"/>
      <c r="Q469" s="30"/>
      <c r="R469" s="26"/>
      <c r="S469" s="26"/>
      <c r="T469" s="13"/>
      <c r="U469" s="26"/>
      <c r="V469" s="26"/>
      <c r="W469" s="13"/>
    </row>
    <row r="470" spans="1:23" ht="12.75" customHeight="1">
      <c r="A470" s="85">
        <v>2</v>
      </c>
      <c r="B470" s="16" t="s">
        <v>46</v>
      </c>
      <c r="C470" s="16" t="s">
        <v>52</v>
      </c>
      <c r="D470" s="29">
        <v>40544</v>
      </c>
      <c r="E470" s="44">
        <v>0</v>
      </c>
      <c r="F470" s="44">
        <v>0</v>
      </c>
      <c r="G470" s="13">
        <f t="shared" si="70"/>
        <v>0</v>
      </c>
      <c r="H470" s="66">
        <v>970</v>
      </c>
      <c r="I470" s="66">
        <v>6</v>
      </c>
      <c r="J470" s="13">
        <f t="shared" si="72"/>
        <v>6.1855670103092786</v>
      </c>
      <c r="K470" s="70">
        <v>970</v>
      </c>
      <c r="L470" s="70">
        <v>6</v>
      </c>
      <c r="M470" s="13">
        <f t="shared" si="73"/>
        <v>6.1855670103092786</v>
      </c>
      <c r="N470" s="30"/>
      <c r="O470" s="30"/>
      <c r="P470" s="30"/>
      <c r="Q470" s="30"/>
    </row>
    <row r="471" spans="1:23" ht="12.75" customHeight="1">
      <c r="A471" s="85">
        <v>3</v>
      </c>
      <c r="B471" s="16" t="s">
        <v>46</v>
      </c>
      <c r="C471" s="16" t="s">
        <v>52</v>
      </c>
      <c r="D471" s="29">
        <v>40575</v>
      </c>
      <c r="E471" s="44">
        <f t="shared" ref="E471:F481" si="74">K508</f>
        <v>0</v>
      </c>
      <c r="F471" s="44">
        <f t="shared" si="74"/>
        <v>0</v>
      </c>
      <c r="G471" s="13">
        <f t="shared" si="70"/>
        <v>0</v>
      </c>
      <c r="H471" s="66">
        <v>0</v>
      </c>
      <c r="I471" s="66">
        <v>0</v>
      </c>
      <c r="J471" s="13">
        <f t="shared" si="72"/>
        <v>0</v>
      </c>
      <c r="K471" s="70">
        <v>0</v>
      </c>
      <c r="L471" s="70">
        <v>0</v>
      </c>
      <c r="M471" s="13">
        <f t="shared" si="73"/>
        <v>0</v>
      </c>
      <c r="N471" s="30"/>
      <c r="O471" s="30"/>
      <c r="P471" s="30"/>
      <c r="Q471" s="30"/>
    </row>
    <row r="472" spans="1:23" ht="12.75" customHeight="1">
      <c r="A472" s="85">
        <v>4</v>
      </c>
      <c r="B472" s="16" t="s">
        <v>46</v>
      </c>
      <c r="C472" s="16" t="s">
        <v>52</v>
      </c>
      <c r="D472" s="29">
        <v>40603</v>
      </c>
      <c r="E472" s="44">
        <f t="shared" si="74"/>
        <v>0</v>
      </c>
      <c r="F472" s="44">
        <f t="shared" si="74"/>
        <v>0</v>
      </c>
      <c r="G472" s="13">
        <f t="shared" si="70"/>
        <v>0</v>
      </c>
      <c r="H472" s="66">
        <v>0</v>
      </c>
      <c r="I472" s="66">
        <v>0</v>
      </c>
      <c r="J472" s="13">
        <f t="shared" si="72"/>
        <v>0</v>
      </c>
      <c r="K472" s="70">
        <v>0</v>
      </c>
      <c r="L472" s="70">
        <v>0</v>
      </c>
      <c r="M472" s="13">
        <f t="shared" si="73"/>
        <v>0</v>
      </c>
      <c r="N472" s="30"/>
      <c r="O472" s="30"/>
      <c r="P472" s="30"/>
      <c r="Q472" s="30"/>
    </row>
    <row r="473" spans="1:23" ht="12.75" customHeight="1">
      <c r="A473" s="85">
        <v>5</v>
      </c>
      <c r="B473" s="16" t="s">
        <v>46</v>
      </c>
      <c r="C473" s="16" t="s">
        <v>52</v>
      </c>
      <c r="D473" s="29">
        <v>40634</v>
      </c>
      <c r="E473" s="44">
        <f t="shared" si="74"/>
        <v>0</v>
      </c>
      <c r="F473" s="44">
        <f t="shared" si="74"/>
        <v>0</v>
      </c>
      <c r="G473" s="13">
        <f t="shared" si="70"/>
        <v>0</v>
      </c>
      <c r="H473" s="66">
        <v>0</v>
      </c>
      <c r="I473" s="66">
        <v>0</v>
      </c>
      <c r="J473" s="13">
        <f t="shared" si="72"/>
        <v>0</v>
      </c>
      <c r="K473" s="70">
        <v>0</v>
      </c>
      <c r="L473" s="70">
        <v>0</v>
      </c>
      <c r="M473" s="13">
        <f t="shared" si="73"/>
        <v>0</v>
      </c>
      <c r="N473" s="30"/>
      <c r="O473" s="30"/>
      <c r="P473" s="30"/>
      <c r="Q473" s="30"/>
    </row>
    <row r="474" spans="1:23" ht="12.75" customHeight="1">
      <c r="A474" s="85">
        <v>6</v>
      </c>
      <c r="B474" s="16" t="s">
        <v>46</v>
      </c>
      <c r="C474" s="16" t="s">
        <v>52</v>
      </c>
      <c r="D474" s="29">
        <v>40664</v>
      </c>
      <c r="E474" s="44">
        <f t="shared" si="74"/>
        <v>0</v>
      </c>
      <c r="F474" s="44">
        <f t="shared" si="74"/>
        <v>0</v>
      </c>
      <c r="G474" s="13">
        <f t="shared" si="70"/>
        <v>0</v>
      </c>
      <c r="H474" s="66">
        <v>0</v>
      </c>
      <c r="I474" s="66">
        <v>0</v>
      </c>
      <c r="J474" s="13">
        <f t="shared" si="72"/>
        <v>0</v>
      </c>
      <c r="K474" s="70">
        <v>0</v>
      </c>
      <c r="L474" s="70">
        <v>0</v>
      </c>
      <c r="M474" s="13">
        <f t="shared" si="73"/>
        <v>0</v>
      </c>
      <c r="N474" s="30"/>
      <c r="O474" s="30"/>
      <c r="P474" s="30"/>
      <c r="Q474" s="30"/>
    </row>
    <row r="475" spans="1:23" ht="12.75" customHeight="1">
      <c r="A475" s="85">
        <v>7</v>
      </c>
      <c r="B475" s="16" t="s">
        <v>46</v>
      </c>
      <c r="C475" s="16" t="s">
        <v>52</v>
      </c>
      <c r="D475" s="29">
        <v>40695</v>
      </c>
      <c r="E475" s="44">
        <f t="shared" si="74"/>
        <v>0</v>
      </c>
      <c r="F475" s="44">
        <f t="shared" si="74"/>
        <v>0</v>
      </c>
      <c r="G475" s="13">
        <f t="shared" si="70"/>
        <v>0</v>
      </c>
      <c r="H475" s="66">
        <v>18701</v>
      </c>
      <c r="I475" s="66">
        <v>109</v>
      </c>
      <c r="J475" s="13">
        <f t="shared" si="72"/>
        <v>5.8285653173627079</v>
      </c>
      <c r="K475" s="70">
        <v>18701</v>
      </c>
      <c r="L475" s="66">
        <v>109</v>
      </c>
      <c r="M475" s="13">
        <f t="shared" si="73"/>
        <v>5.8285653173627079</v>
      </c>
      <c r="N475" s="30"/>
      <c r="O475" s="30"/>
      <c r="P475" s="30"/>
      <c r="Q475" s="30"/>
    </row>
    <row r="476" spans="1:23" ht="12.75" customHeight="1">
      <c r="A476" s="85">
        <v>8</v>
      </c>
      <c r="B476" s="16" t="s">
        <v>46</v>
      </c>
      <c r="C476" s="16" t="s">
        <v>52</v>
      </c>
      <c r="D476" s="29">
        <v>40725</v>
      </c>
      <c r="E476" s="44">
        <f t="shared" si="74"/>
        <v>0</v>
      </c>
      <c r="F476" s="44">
        <f t="shared" si="74"/>
        <v>0</v>
      </c>
      <c r="G476" s="13">
        <f t="shared" si="70"/>
        <v>0</v>
      </c>
      <c r="H476" s="66">
        <v>88684</v>
      </c>
      <c r="I476" s="66">
        <v>522</v>
      </c>
      <c r="J476" s="13">
        <f t="shared" si="72"/>
        <v>5.8860673853231695</v>
      </c>
      <c r="K476" s="70">
        <v>88684</v>
      </c>
      <c r="L476" s="66">
        <v>522</v>
      </c>
      <c r="M476" s="13">
        <f t="shared" si="73"/>
        <v>5.8860673853231695</v>
      </c>
      <c r="N476" s="30"/>
      <c r="O476" s="30"/>
      <c r="P476" s="30"/>
      <c r="Q476" s="30"/>
    </row>
    <row r="477" spans="1:23" ht="12.75" customHeight="1">
      <c r="A477" s="85">
        <v>9</v>
      </c>
      <c r="B477" s="16" t="s">
        <v>46</v>
      </c>
      <c r="C477" s="16" t="s">
        <v>52</v>
      </c>
      <c r="D477" s="29">
        <v>40756</v>
      </c>
      <c r="E477" s="44">
        <f t="shared" si="74"/>
        <v>0</v>
      </c>
      <c r="F477" s="44">
        <f t="shared" si="74"/>
        <v>0</v>
      </c>
      <c r="G477" s="13">
        <f t="shared" si="70"/>
        <v>0</v>
      </c>
      <c r="H477" s="66">
        <v>153936</v>
      </c>
      <c r="I477" s="66">
        <v>914</v>
      </c>
      <c r="J477" s="13">
        <f t="shared" si="72"/>
        <v>5.9375324810310781</v>
      </c>
      <c r="K477" s="70">
        <v>153936</v>
      </c>
      <c r="L477" s="66">
        <v>914</v>
      </c>
      <c r="M477" s="13">
        <f t="shared" si="73"/>
        <v>5.9375324810310781</v>
      </c>
      <c r="N477" s="30"/>
      <c r="O477" s="30"/>
      <c r="P477" s="30"/>
      <c r="Q477" s="30"/>
    </row>
    <row r="478" spans="1:23" ht="12.75" customHeight="1">
      <c r="A478" s="85">
        <v>10</v>
      </c>
      <c r="B478" s="16" t="s">
        <v>46</v>
      </c>
      <c r="C478" s="16" t="s">
        <v>52</v>
      </c>
      <c r="D478" s="29">
        <v>40787</v>
      </c>
      <c r="E478" s="44">
        <f t="shared" si="74"/>
        <v>0</v>
      </c>
      <c r="F478" s="44">
        <f t="shared" si="74"/>
        <v>0</v>
      </c>
      <c r="G478" s="13">
        <f t="shared" si="70"/>
        <v>0</v>
      </c>
      <c r="H478" s="66">
        <v>0</v>
      </c>
      <c r="I478" s="66">
        <v>0</v>
      </c>
      <c r="J478" s="13">
        <f t="shared" si="72"/>
        <v>0</v>
      </c>
      <c r="K478" s="70">
        <v>0</v>
      </c>
      <c r="L478" s="70">
        <v>0</v>
      </c>
      <c r="M478" s="13">
        <f t="shared" si="73"/>
        <v>0</v>
      </c>
      <c r="N478" s="30"/>
      <c r="O478" s="30"/>
      <c r="P478" s="30"/>
      <c r="Q478" s="30"/>
    </row>
    <row r="479" spans="1:23" ht="12.75" customHeight="1">
      <c r="A479" s="85">
        <v>11</v>
      </c>
      <c r="B479" s="16" t="s">
        <v>46</v>
      </c>
      <c r="C479" s="16" t="s">
        <v>52</v>
      </c>
      <c r="D479" s="29">
        <v>40817</v>
      </c>
      <c r="E479" s="44">
        <f t="shared" si="74"/>
        <v>0</v>
      </c>
      <c r="F479" s="44">
        <f t="shared" si="74"/>
        <v>0</v>
      </c>
      <c r="G479" s="13">
        <f t="shared" si="70"/>
        <v>0</v>
      </c>
      <c r="H479" s="66">
        <v>970</v>
      </c>
      <c r="I479" s="66">
        <v>6</v>
      </c>
      <c r="J479" s="13">
        <f t="shared" si="72"/>
        <v>6.1855670103092786</v>
      </c>
      <c r="K479" s="70">
        <v>970</v>
      </c>
      <c r="L479" s="70">
        <v>6</v>
      </c>
      <c r="M479" s="13">
        <f t="shared" si="73"/>
        <v>6.1855670103092786</v>
      </c>
      <c r="N479" s="30"/>
      <c r="O479" s="30"/>
      <c r="P479" s="30"/>
      <c r="Q479" s="30"/>
    </row>
    <row r="480" spans="1:23" ht="12.75" customHeight="1">
      <c r="A480" s="85">
        <v>12</v>
      </c>
      <c r="B480" s="16" t="s">
        <v>46</v>
      </c>
      <c r="C480" s="16" t="s">
        <v>52</v>
      </c>
      <c r="D480" s="29">
        <v>40848</v>
      </c>
      <c r="E480" s="44">
        <f t="shared" si="74"/>
        <v>0</v>
      </c>
      <c r="F480" s="44">
        <f t="shared" si="74"/>
        <v>0</v>
      </c>
      <c r="G480" s="13">
        <f t="shared" si="70"/>
        <v>0</v>
      </c>
      <c r="H480" s="66">
        <v>0</v>
      </c>
      <c r="I480" s="66">
        <v>0</v>
      </c>
      <c r="J480" s="13">
        <f t="shared" si="72"/>
        <v>0</v>
      </c>
      <c r="K480" s="70">
        <v>0</v>
      </c>
      <c r="L480" s="70">
        <v>0</v>
      </c>
      <c r="M480" s="13">
        <f t="shared" si="73"/>
        <v>0</v>
      </c>
      <c r="N480" s="30"/>
      <c r="O480" s="30"/>
      <c r="P480" s="30"/>
      <c r="Q480" s="30"/>
    </row>
    <row r="481" spans="1:17" ht="12.75" customHeight="1">
      <c r="A481" s="85">
        <v>13</v>
      </c>
      <c r="B481" s="16" t="s">
        <v>46</v>
      </c>
      <c r="C481" s="16" t="s">
        <v>52</v>
      </c>
      <c r="D481" s="29">
        <v>40878</v>
      </c>
      <c r="E481" s="44">
        <f t="shared" si="74"/>
        <v>0</v>
      </c>
      <c r="F481" s="44">
        <f t="shared" si="74"/>
        <v>0</v>
      </c>
      <c r="G481" s="13">
        <f t="shared" si="70"/>
        <v>0</v>
      </c>
      <c r="H481" s="66">
        <v>0</v>
      </c>
      <c r="I481" s="66">
        <v>0</v>
      </c>
      <c r="J481" s="13">
        <f t="shared" si="72"/>
        <v>0</v>
      </c>
      <c r="K481" s="70">
        <v>0</v>
      </c>
      <c r="L481" s="70">
        <v>0</v>
      </c>
      <c r="M481" s="13">
        <f t="shared" si="73"/>
        <v>0</v>
      </c>
      <c r="N481" s="30"/>
      <c r="O481" s="30"/>
      <c r="P481" s="30"/>
      <c r="Q481" s="30"/>
    </row>
    <row r="482" spans="1:17" ht="12.75" customHeight="1">
      <c r="B482" s="16"/>
      <c r="C482" s="16"/>
      <c r="D482" s="29"/>
      <c r="N482" s="30"/>
      <c r="O482" s="30"/>
      <c r="P482" s="30"/>
      <c r="Q482" s="30"/>
    </row>
    <row r="483" spans="1:17" ht="12.75" customHeight="1">
      <c r="N483" s="30"/>
      <c r="O483" s="30"/>
      <c r="P483" s="30"/>
      <c r="Q483" s="30"/>
    </row>
    <row r="484" spans="1:17" ht="12.75" customHeight="1">
      <c r="N484" s="30"/>
      <c r="O484" s="30"/>
      <c r="P484" s="30"/>
      <c r="Q484" s="30"/>
    </row>
    <row r="485" spans="1:17" ht="12.75" customHeight="1">
      <c r="N485" s="30"/>
      <c r="O485" s="30"/>
      <c r="P485" s="30"/>
      <c r="Q485" s="30"/>
    </row>
    <row r="486" spans="1:17" ht="12.75" customHeight="1">
      <c r="N486" s="30"/>
      <c r="O486" s="30"/>
      <c r="P486" s="30"/>
      <c r="Q486" s="30"/>
    </row>
    <row r="487" spans="1:17" ht="12.75" customHeight="1">
      <c r="N487" s="30"/>
      <c r="O487" s="30"/>
      <c r="P487" s="30"/>
      <c r="Q487" s="30"/>
    </row>
    <row r="488" spans="1:17" ht="12.75" customHeight="1">
      <c r="N488" s="30"/>
      <c r="O488" s="30"/>
      <c r="P488" s="30"/>
      <c r="Q488" s="30"/>
    </row>
    <row r="489" spans="1:17" ht="12.75" customHeight="1">
      <c r="A489" s="85">
        <v>14</v>
      </c>
      <c r="B489" s="32" t="s">
        <v>157</v>
      </c>
      <c r="N489" s="30"/>
      <c r="O489" s="30"/>
      <c r="P489" s="30"/>
      <c r="Q489" s="30"/>
    </row>
    <row r="490" spans="1:17" ht="12.75" customHeight="1">
      <c r="N490" s="30"/>
      <c r="O490" s="30"/>
      <c r="P490" s="30"/>
      <c r="Q490" s="30"/>
    </row>
    <row r="491" spans="1:17" ht="12.75" customHeight="1">
      <c r="N491" s="30"/>
      <c r="O491" s="30"/>
      <c r="P491" s="30"/>
      <c r="Q491" s="30"/>
    </row>
    <row r="492" spans="1:17" ht="12.75" customHeight="1">
      <c r="N492" s="30"/>
      <c r="O492" s="30"/>
      <c r="P492" s="30"/>
      <c r="Q492" s="30"/>
    </row>
    <row r="493" spans="1:17" ht="12.75" customHeight="1">
      <c r="N493" s="30"/>
      <c r="O493" s="30"/>
      <c r="P493" s="30"/>
      <c r="Q493" s="30"/>
    </row>
    <row r="494" spans="1:17" ht="13.5" customHeight="1">
      <c r="A494" s="80" t="s">
        <v>32</v>
      </c>
      <c r="B494" s="9"/>
      <c r="C494" s="10"/>
      <c r="D494" s="11"/>
      <c r="E494" s="40"/>
      <c r="F494" s="40"/>
      <c r="G494" s="9"/>
      <c r="H494" s="40"/>
      <c r="I494" s="40"/>
      <c r="J494" s="9"/>
      <c r="K494" s="40"/>
      <c r="L494" s="40"/>
      <c r="M494" s="12" t="s">
        <v>33</v>
      </c>
      <c r="N494" s="30"/>
      <c r="O494" s="30"/>
      <c r="P494" s="30"/>
      <c r="Q494" s="30"/>
    </row>
    <row r="495" spans="1:17" ht="12.75" customHeight="1">
      <c r="A495" s="79" t="s">
        <v>0</v>
      </c>
      <c r="B495" s="14"/>
      <c r="C495" s="15"/>
      <c r="D495" s="7"/>
      <c r="E495" s="39"/>
      <c r="F495" s="39" t="s">
        <v>1</v>
      </c>
      <c r="G495" s="14"/>
      <c r="H495" s="39"/>
      <c r="I495" s="39"/>
      <c r="J495" s="14"/>
      <c r="K495" s="39"/>
      <c r="L495" s="39" t="s">
        <v>70</v>
      </c>
      <c r="M495" s="14"/>
      <c r="N495" s="30"/>
      <c r="O495" s="30"/>
      <c r="P495" s="30"/>
      <c r="Q495" s="30"/>
    </row>
    <row r="496" spans="1:17">
      <c r="A496" s="80" t="s">
        <v>2</v>
      </c>
      <c r="B496" s="9"/>
      <c r="C496" s="9"/>
      <c r="D496" s="9"/>
      <c r="E496" s="40"/>
      <c r="F496" s="87" t="s">
        <v>3</v>
      </c>
      <c r="G496" s="87"/>
      <c r="H496" s="87"/>
      <c r="I496" s="87"/>
      <c r="J496" s="9" t="s">
        <v>4</v>
      </c>
      <c r="K496" s="40"/>
      <c r="L496" s="40"/>
      <c r="M496" s="9"/>
      <c r="N496" s="30"/>
      <c r="O496" s="30"/>
      <c r="P496" s="30"/>
      <c r="Q496" s="30"/>
    </row>
    <row r="497" spans="1:17">
      <c r="A497" s="81"/>
      <c r="B497" s="1"/>
      <c r="C497" s="1"/>
      <c r="D497" s="1"/>
      <c r="E497" s="41"/>
      <c r="F497" s="88"/>
      <c r="G497" s="88"/>
      <c r="H497" s="88"/>
      <c r="I497" s="88"/>
      <c r="J497" s="14"/>
      <c r="K497" s="41" t="s">
        <v>5</v>
      </c>
      <c r="L497" s="41"/>
      <c r="M497" s="1"/>
      <c r="N497" s="30"/>
      <c r="O497" s="30"/>
      <c r="P497" s="30"/>
      <c r="Q497" s="30"/>
    </row>
    <row r="498" spans="1:17">
      <c r="A498" s="81" t="s">
        <v>54</v>
      </c>
      <c r="B498" s="1"/>
      <c r="C498" s="77"/>
      <c r="D498" s="2"/>
      <c r="E498" s="41"/>
      <c r="F498" s="88"/>
      <c r="G498" s="88"/>
      <c r="H498" s="88"/>
      <c r="I498" s="88"/>
      <c r="J498" s="15" t="s">
        <v>40</v>
      </c>
      <c r="K498" s="41" t="s">
        <v>6</v>
      </c>
      <c r="L498" s="41"/>
      <c r="M498" s="1"/>
      <c r="N498" s="30"/>
      <c r="O498" s="30"/>
      <c r="P498" s="30"/>
      <c r="Q498" s="30"/>
    </row>
    <row r="499" spans="1:17">
      <c r="A499" s="81"/>
      <c r="B499" s="1"/>
      <c r="C499" s="77"/>
      <c r="D499" s="2"/>
      <c r="E499" s="41"/>
      <c r="F499" s="88"/>
      <c r="G499" s="88"/>
      <c r="H499" s="88"/>
      <c r="I499" s="88"/>
      <c r="J499" s="15"/>
      <c r="K499" s="41" t="s">
        <v>55</v>
      </c>
      <c r="L499" s="41"/>
      <c r="M499" s="1"/>
      <c r="N499" s="30"/>
      <c r="O499" s="30"/>
      <c r="P499" s="30"/>
      <c r="Q499" s="30"/>
    </row>
    <row r="500" spans="1:17">
      <c r="A500" s="79" t="s">
        <v>53</v>
      </c>
      <c r="B500" s="14"/>
      <c r="C500" s="15"/>
      <c r="D500" s="7"/>
      <c r="E500" s="39"/>
      <c r="F500" s="89"/>
      <c r="G500" s="89"/>
      <c r="H500" s="89"/>
      <c r="I500" s="89"/>
      <c r="J500" s="3" t="s">
        <v>158</v>
      </c>
      <c r="K500" s="39"/>
      <c r="L500" s="39"/>
      <c r="M500" s="14"/>
      <c r="N500" s="30"/>
      <c r="O500" s="30"/>
      <c r="P500" s="30"/>
      <c r="Q500" s="30"/>
    </row>
    <row r="501" spans="1:17" ht="12.75" customHeight="1">
      <c r="A501" s="80"/>
      <c r="B501" s="9"/>
      <c r="C501" s="10"/>
      <c r="D501" s="11"/>
      <c r="E501" s="40"/>
      <c r="F501" s="42"/>
      <c r="G501" s="4"/>
      <c r="H501" s="42"/>
      <c r="I501" s="42"/>
      <c r="J501" s="9"/>
      <c r="K501" s="40"/>
      <c r="L501" s="40"/>
      <c r="M501" s="9"/>
      <c r="N501" s="30"/>
      <c r="O501" s="30"/>
      <c r="P501" s="30"/>
      <c r="Q501" s="30"/>
    </row>
    <row r="502" spans="1:17" ht="12.75" customHeight="1">
      <c r="A502" s="82" t="s">
        <v>7</v>
      </c>
      <c r="B502" s="5" t="s">
        <v>8</v>
      </c>
      <c r="C502" s="5" t="s">
        <v>9</v>
      </c>
      <c r="D502" s="5" t="s">
        <v>10</v>
      </c>
      <c r="E502" s="43" t="s">
        <v>11</v>
      </c>
      <c r="F502" s="43" t="s">
        <v>12</v>
      </c>
      <c r="G502" s="5" t="s">
        <v>13</v>
      </c>
      <c r="H502" s="43" t="s">
        <v>14</v>
      </c>
      <c r="I502" s="43" t="s">
        <v>15</v>
      </c>
      <c r="J502" s="5" t="s">
        <v>16</v>
      </c>
      <c r="K502" s="43" t="s">
        <v>17</v>
      </c>
      <c r="L502" s="43" t="s">
        <v>18</v>
      </c>
      <c r="M502" s="5" t="s">
        <v>19</v>
      </c>
      <c r="N502" s="30"/>
      <c r="O502" s="30"/>
      <c r="P502" s="30"/>
      <c r="Q502" s="30"/>
    </row>
    <row r="503" spans="1:17" ht="12.75" customHeight="1">
      <c r="B503" s="77"/>
      <c r="D503" s="17"/>
      <c r="E503" s="44"/>
      <c r="F503" s="44"/>
      <c r="G503" s="16"/>
      <c r="H503" s="44"/>
      <c r="I503" s="44"/>
      <c r="J503" s="16"/>
      <c r="K503" s="44"/>
      <c r="L503" s="44"/>
      <c r="M503" s="16"/>
      <c r="N503" s="30"/>
      <c r="O503" s="30"/>
      <c r="P503" s="30"/>
      <c r="Q503" s="30"/>
    </row>
    <row r="504" spans="1:17" ht="12.75" customHeight="1">
      <c r="B504" s="16"/>
      <c r="E504" s="90" t="s">
        <v>37</v>
      </c>
      <c r="F504" s="90"/>
      <c r="G504" s="90"/>
      <c r="H504" s="90" t="s">
        <v>38</v>
      </c>
      <c r="I504" s="90"/>
      <c r="J504" s="90"/>
      <c r="K504" s="90" t="s">
        <v>39</v>
      </c>
      <c r="L504" s="90"/>
      <c r="M504" s="90"/>
      <c r="N504" s="30"/>
      <c r="O504" s="30"/>
      <c r="P504" s="30"/>
      <c r="Q504" s="30"/>
    </row>
    <row r="505" spans="1:17" ht="12.75" customHeight="1">
      <c r="B505" s="16"/>
      <c r="E505" s="45" t="s">
        <v>23</v>
      </c>
      <c r="F505" s="45"/>
      <c r="G505" s="6"/>
      <c r="H505" s="45" t="s">
        <v>24</v>
      </c>
      <c r="I505" s="45"/>
      <c r="J505" s="6"/>
      <c r="K505" s="45" t="s">
        <v>24</v>
      </c>
      <c r="L505" s="45"/>
      <c r="M505" s="6"/>
      <c r="N505" s="30"/>
      <c r="O505" s="30"/>
      <c r="P505" s="30"/>
      <c r="Q505" s="30"/>
    </row>
    <row r="506" spans="1:17" ht="28.5" customHeight="1">
      <c r="A506" s="84" t="s">
        <v>25</v>
      </c>
      <c r="B506" s="15" t="s">
        <v>26</v>
      </c>
      <c r="C506" s="15" t="s">
        <v>27</v>
      </c>
      <c r="D506" s="7" t="s">
        <v>28</v>
      </c>
      <c r="E506" s="46" t="s">
        <v>29</v>
      </c>
      <c r="F506" s="47" t="s">
        <v>30</v>
      </c>
      <c r="G506" s="15" t="s">
        <v>31</v>
      </c>
      <c r="H506" s="46" t="s">
        <v>29</v>
      </c>
      <c r="I506" s="47" t="s">
        <v>30</v>
      </c>
      <c r="J506" s="15" t="s">
        <v>31</v>
      </c>
      <c r="K506" s="46" t="s">
        <v>29</v>
      </c>
      <c r="L506" s="47" t="s">
        <v>30</v>
      </c>
      <c r="M506" s="15" t="s">
        <v>31</v>
      </c>
      <c r="N506" s="30"/>
      <c r="O506" s="30"/>
      <c r="P506" s="30"/>
      <c r="Q506" s="30"/>
    </row>
    <row r="507" spans="1:17" ht="12.75" customHeight="1">
      <c r="A507" s="85">
        <v>1</v>
      </c>
      <c r="B507" s="16" t="s">
        <v>46</v>
      </c>
      <c r="C507" s="16" t="s">
        <v>52</v>
      </c>
      <c r="D507" s="29">
        <v>40513</v>
      </c>
      <c r="E507" s="44">
        <v>0</v>
      </c>
      <c r="F507" s="44">
        <v>0</v>
      </c>
      <c r="G507" s="13">
        <f t="shared" ref="G507:G519" si="75">IF(E507=0,0,F507*1000/E507)</f>
        <v>0</v>
      </c>
      <c r="H507" s="44">
        <v>0</v>
      </c>
      <c r="I507" s="44">
        <v>0</v>
      </c>
      <c r="J507" s="13">
        <f t="shared" ref="J507:J519" si="76">IF(H507=0,0,I507*1000/H507)</f>
        <v>0</v>
      </c>
      <c r="K507" s="44">
        <v>0</v>
      </c>
      <c r="L507" s="44">
        <v>0</v>
      </c>
      <c r="M507" s="13">
        <f t="shared" ref="M507:M519" si="77">IF(K507=0,0,L507*1000/K507)</f>
        <v>0</v>
      </c>
      <c r="N507" s="30"/>
      <c r="O507" s="30"/>
      <c r="P507" s="30"/>
      <c r="Q507" s="30"/>
    </row>
    <row r="508" spans="1:17" ht="12.75" customHeight="1">
      <c r="A508" s="85">
        <v>2</v>
      </c>
      <c r="B508" s="16" t="s">
        <v>46</v>
      </c>
      <c r="C508" s="16" t="s">
        <v>52</v>
      </c>
      <c r="D508" s="29">
        <v>40544</v>
      </c>
      <c r="E508" s="44">
        <v>0</v>
      </c>
      <c r="F508" s="44">
        <v>0</v>
      </c>
      <c r="G508" s="13">
        <f t="shared" si="75"/>
        <v>0</v>
      </c>
      <c r="H508" s="44">
        <v>0</v>
      </c>
      <c r="I508" s="44">
        <v>0</v>
      </c>
      <c r="J508" s="13">
        <f t="shared" si="76"/>
        <v>0</v>
      </c>
      <c r="K508" s="44">
        <f t="shared" ref="K508:K519" si="78">E470+H470-K470-E508+H508</f>
        <v>0</v>
      </c>
      <c r="L508" s="44">
        <v>0</v>
      </c>
      <c r="M508" s="13">
        <f t="shared" si="77"/>
        <v>0</v>
      </c>
      <c r="N508" s="30"/>
      <c r="O508" s="30"/>
      <c r="P508" s="30"/>
      <c r="Q508" s="30"/>
    </row>
    <row r="509" spans="1:17" ht="12.75" customHeight="1">
      <c r="A509" s="85">
        <v>3</v>
      </c>
      <c r="B509" s="16" t="s">
        <v>46</v>
      </c>
      <c r="C509" s="16" t="s">
        <v>52</v>
      </c>
      <c r="D509" s="29">
        <v>40575</v>
      </c>
      <c r="E509" s="44">
        <v>0</v>
      </c>
      <c r="F509" s="44">
        <v>0</v>
      </c>
      <c r="G509" s="13">
        <f t="shared" si="75"/>
        <v>0</v>
      </c>
      <c r="H509" s="44">
        <v>0</v>
      </c>
      <c r="I509" s="44">
        <v>0</v>
      </c>
      <c r="J509" s="13">
        <f t="shared" si="76"/>
        <v>0</v>
      </c>
      <c r="K509" s="44">
        <f t="shared" si="78"/>
        <v>0</v>
      </c>
      <c r="L509" s="44">
        <v>0</v>
      </c>
      <c r="M509" s="13">
        <f t="shared" si="77"/>
        <v>0</v>
      </c>
      <c r="N509" s="30"/>
      <c r="O509" s="30"/>
      <c r="P509" s="30"/>
      <c r="Q509" s="30"/>
    </row>
    <row r="510" spans="1:17" ht="12.75" customHeight="1">
      <c r="A510" s="85">
        <v>4</v>
      </c>
      <c r="B510" s="16" t="s">
        <v>46</v>
      </c>
      <c r="C510" s="16" t="s">
        <v>52</v>
      </c>
      <c r="D510" s="29">
        <v>40603</v>
      </c>
      <c r="E510" s="44">
        <v>0</v>
      </c>
      <c r="F510" s="44">
        <v>0</v>
      </c>
      <c r="G510" s="13">
        <f t="shared" si="75"/>
        <v>0</v>
      </c>
      <c r="H510" s="44">
        <v>0</v>
      </c>
      <c r="I510" s="44">
        <v>0</v>
      </c>
      <c r="J510" s="13">
        <f t="shared" si="76"/>
        <v>0</v>
      </c>
      <c r="K510" s="44">
        <f t="shared" si="78"/>
        <v>0</v>
      </c>
      <c r="L510" s="44">
        <v>0</v>
      </c>
      <c r="M510" s="13">
        <f t="shared" si="77"/>
        <v>0</v>
      </c>
      <c r="N510" s="30"/>
      <c r="O510" s="30"/>
      <c r="P510" s="30"/>
      <c r="Q510" s="30"/>
    </row>
    <row r="511" spans="1:17" ht="12.75" customHeight="1">
      <c r="A511" s="85">
        <v>5</v>
      </c>
      <c r="B511" s="16" t="s">
        <v>46</v>
      </c>
      <c r="C511" s="16" t="s">
        <v>52</v>
      </c>
      <c r="D511" s="29">
        <v>40634</v>
      </c>
      <c r="E511" s="44">
        <v>0</v>
      </c>
      <c r="F511" s="44">
        <v>0</v>
      </c>
      <c r="G511" s="13">
        <f t="shared" si="75"/>
        <v>0</v>
      </c>
      <c r="H511" s="44">
        <v>0</v>
      </c>
      <c r="I511" s="44">
        <v>0</v>
      </c>
      <c r="J511" s="13">
        <f t="shared" si="76"/>
        <v>0</v>
      </c>
      <c r="K511" s="44">
        <f t="shared" si="78"/>
        <v>0</v>
      </c>
      <c r="L511" s="44">
        <v>0</v>
      </c>
      <c r="M511" s="13">
        <f t="shared" si="77"/>
        <v>0</v>
      </c>
      <c r="N511" s="30"/>
      <c r="O511" s="30"/>
      <c r="P511" s="30"/>
      <c r="Q511" s="30"/>
    </row>
    <row r="512" spans="1:17" ht="12.75" customHeight="1">
      <c r="A512" s="85">
        <v>6</v>
      </c>
      <c r="B512" s="16" t="s">
        <v>46</v>
      </c>
      <c r="C512" s="16" t="s">
        <v>52</v>
      </c>
      <c r="D512" s="29">
        <v>40664</v>
      </c>
      <c r="E512" s="44">
        <v>0</v>
      </c>
      <c r="F512" s="44">
        <v>0</v>
      </c>
      <c r="G512" s="13">
        <f t="shared" si="75"/>
        <v>0</v>
      </c>
      <c r="H512" s="44">
        <v>0</v>
      </c>
      <c r="I512" s="44">
        <v>0</v>
      </c>
      <c r="J512" s="13">
        <f t="shared" si="76"/>
        <v>0</v>
      </c>
      <c r="K512" s="44">
        <f t="shared" si="78"/>
        <v>0</v>
      </c>
      <c r="L512" s="44">
        <v>0</v>
      </c>
      <c r="M512" s="13">
        <f t="shared" si="77"/>
        <v>0</v>
      </c>
      <c r="N512" s="30"/>
      <c r="O512" s="30"/>
      <c r="P512" s="30"/>
      <c r="Q512" s="30"/>
    </row>
    <row r="513" spans="1:17" ht="12.75" customHeight="1">
      <c r="A513" s="85">
        <v>7</v>
      </c>
      <c r="B513" s="16" t="s">
        <v>46</v>
      </c>
      <c r="C513" s="16" t="s">
        <v>52</v>
      </c>
      <c r="D513" s="29">
        <v>40695</v>
      </c>
      <c r="E513" s="44">
        <v>0</v>
      </c>
      <c r="F513" s="44">
        <v>0</v>
      </c>
      <c r="G513" s="13">
        <f t="shared" si="75"/>
        <v>0</v>
      </c>
      <c r="H513" s="44">
        <v>0</v>
      </c>
      <c r="I513" s="44">
        <v>0</v>
      </c>
      <c r="J513" s="13">
        <f t="shared" si="76"/>
        <v>0</v>
      </c>
      <c r="K513" s="44">
        <f t="shared" si="78"/>
        <v>0</v>
      </c>
      <c r="L513" s="44">
        <v>0</v>
      </c>
      <c r="M513" s="13">
        <f t="shared" si="77"/>
        <v>0</v>
      </c>
      <c r="N513" s="30"/>
      <c r="O513" s="30"/>
      <c r="P513" s="30"/>
      <c r="Q513" s="30"/>
    </row>
    <row r="514" spans="1:17" ht="12.75" customHeight="1">
      <c r="A514" s="85">
        <v>8</v>
      </c>
      <c r="B514" s="16" t="s">
        <v>46</v>
      </c>
      <c r="C514" s="16" t="s">
        <v>52</v>
      </c>
      <c r="D514" s="29">
        <v>40725</v>
      </c>
      <c r="E514" s="44">
        <v>0</v>
      </c>
      <c r="F514" s="44">
        <v>0</v>
      </c>
      <c r="G514" s="13">
        <f t="shared" si="75"/>
        <v>0</v>
      </c>
      <c r="H514" s="44">
        <v>0</v>
      </c>
      <c r="I514" s="44">
        <v>0</v>
      </c>
      <c r="J514" s="13">
        <f t="shared" si="76"/>
        <v>0</v>
      </c>
      <c r="K514" s="44">
        <f t="shared" si="78"/>
        <v>0</v>
      </c>
      <c r="L514" s="44">
        <v>0</v>
      </c>
      <c r="M514" s="13">
        <f t="shared" si="77"/>
        <v>0</v>
      </c>
      <c r="N514" s="30"/>
      <c r="O514" s="30"/>
      <c r="P514" s="30"/>
      <c r="Q514" s="30"/>
    </row>
    <row r="515" spans="1:17" ht="12.75" customHeight="1">
      <c r="A515" s="85">
        <v>9</v>
      </c>
      <c r="B515" s="16" t="s">
        <v>46</v>
      </c>
      <c r="C515" s="16" t="s">
        <v>52</v>
      </c>
      <c r="D515" s="29">
        <v>40756</v>
      </c>
      <c r="E515" s="44">
        <v>0</v>
      </c>
      <c r="F515" s="44">
        <v>0</v>
      </c>
      <c r="G515" s="13">
        <f t="shared" si="75"/>
        <v>0</v>
      </c>
      <c r="H515" s="44">
        <v>0</v>
      </c>
      <c r="I515" s="44">
        <v>0</v>
      </c>
      <c r="J515" s="13">
        <f t="shared" si="76"/>
        <v>0</v>
      </c>
      <c r="K515" s="44">
        <f t="shared" si="78"/>
        <v>0</v>
      </c>
      <c r="L515" s="44">
        <v>0</v>
      </c>
      <c r="M515" s="13">
        <f t="shared" si="77"/>
        <v>0</v>
      </c>
      <c r="N515" s="30"/>
      <c r="O515" s="30"/>
      <c r="P515" s="30"/>
      <c r="Q515" s="30"/>
    </row>
    <row r="516" spans="1:17" ht="12.75" customHeight="1">
      <c r="A516" s="85">
        <v>10</v>
      </c>
      <c r="B516" s="16" t="s">
        <v>46</v>
      </c>
      <c r="C516" s="16" t="s">
        <v>52</v>
      </c>
      <c r="D516" s="29">
        <v>40787</v>
      </c>
      <c r="E516" s="44">
        <v>0</v>
      </c>
      <c r="F516" s="44">
        <v>0</v>
      </c>
      <c r="G516" s="13">
        <f t="shared" si="75"/>
        <v>0</v>
      </c>
      <c r="H516" s="44">
        <v>0</v>
      </c>
      <c r="I516" s="44">
        <v>0</v>
      </c>
      <c r="J516" s="13">
        <f t="shared" si="76"/>
        <v>0</v>
      </c>
      <c r="K516" s="44">
        <f t="shared" si="78"/>
        <v>0</v>
      </c>
      <c r="L516" s="44">
        <v>0</v>
      </c>
      <c r="M516" s="13">
        <f t="shared" si="77"/>
        <v>0</v>
      </c>
      <c r="N516" s="30"/>
      <c r="O516" s="30"/>
      <c r="P516" s="30"/>
      <c r="Q516" s="30"/>
    </row>
    <row r="517" spans="1:17" ht="12.75" customHeight="1">
      <c r="A517" s="85">
        <v>11</v>
      </c>
      <c r="B517" s="16" t="s">
        <v>46</v>
      </c>
      <c r="C517" s="16" t="s">
        <v>52</v>
      </c>
      <c r="D517" s="29">
        <v>40817</v>
      </c>
      <c r="E517" s="44">
        <v>0</v>
      </c>
      <c r="F517" s="44">
        <v>0</v>
      </c>
      <c r="G517" s="13">
        <f t="shared" si="75"/>
        <v>0</v>
      </c>
      <c r="H517" s="44">
        <v>0</v>
      </c>
      <c r="I517" s="44">
        <v>0</v>
      </c>
      <c r="J517" s="13">
        <f t="shared" si="76"/>
        <v>0</v>
      </c>
      <c r="K517" s="44">
        <f t="shared" si="78"/>
        <v>0</v>
      </c>
      <c r="L517" s="44">
        <v>0</v>
      </c>
      <c r="M517" s="13">
        <f t="shared" si="77"/>
        <v>0</v>
      </c>
      <c r="N517" s="30"/>
      <c r="O517" s="30"/>
      <c r="P517" s="30"/>
      <c r="Q517" s="30"/>
    </row>
    <row r="518" spans="1:17" ht="12.75" customHeight="1">
      <c r="A518" s="85">
        <v>12</v>
      </c>
      <c r="B518" s="16" t="s">
        <v>46</v>
      </c>
      <c r="C518" s="16" t="s">
        <v>52</v>
      </c>
      <c r="D518" s="29">
        <v>40848</v>
      </c>
      <c r="E518" s="44">
        <v>0</v>
      </c>
      <c r="F518" s="44">
        <v>0</v>
      </c>
      <c r="G518" s="13">
        <f t="shared" si="75"/>
        <v>0</v>
      </c>
      <c r="H518" s="44">
        <v>0</v>
      </c>
      <c r="I518" s="44">
        <v>0</v>
      </c>
      <c r="J518" s="13">
        <f t="shared" si="76"/>
        <v>0</v>
      </c>
      <c r="K518" s="44">
        <f t="shared" si="78"/>
        <v>0</v>
      </c>
      <c r="L518" s="44">
        <v>0</v>
      </c>
      <c r="M518" s="13">
        <f t="shared" si="77"/>
        <v>0</v>
      </c>
      <c r="N518" s="30"/>
      <c r="O518" s="30"/>
      <c r="P518" s="30"/>
      <c r="Q518" s="30"/>
    </row>
    <row r="519" spans="1:17" ht="12.75" customHeight="1">
      <c r="A519" s="85">
        <v>13</v>
      </c>
      <c r="B519" s="16" t="s">
        <v>46</v>
      </c>
      <c r="C519" s="16" t="s">
        <v>52</v>
      </c>
      <c r="D519" s="29">
        <v>40878</v>
      </c>
      <c r="E519" s="44">
        <v>0</v>
      </c>
      <c r="F519" s="44">
        <v>0</v>
      </c>
      <c r="G519" s="13">
        <f t="shared" si="75"/>
        <v>0</v>
      </c>
      <c r="H519" s="44">
        <v>0</v>
      </c>
      <c r="I519" s="44">
        <v>0</v>
      </c>
      <c r="J519" s="13">
        <f t="shared" si="76"/>
        <v>0</v>
      </c>
      <c r="K519" s="44">
        <f t="shared" si="78"/>
        <v>0</v>
      </c>
      <c r="L519" s="44">
        <v>0</v>
      </c>
      <c r="M519" s="13">
        <f t="shared" si="77"/>
        <v>0</v>
      </c>
      <c r="N519" s="30"/>
      <c r="O519" s="30"/>
      <c r="P519" s="30"/>
      <c r="Q519" s="30"/>
    </row>
    <row r="520" spans="1:17" ht="12.75" customHeight="1">
      <c r="N520" s="30"/>
      <c r="O520" s="30"/>
      <c r="P520" s="30"/>
      <c r="Q520" s="30"/>
    </row>
    <row r="521" spans="1:17" ht="12.75" customHeight="1">
      <c r="A521" s="85">
        <v>14</v>
      </c>
      <c r="B521" s="16" t="s">
        <v>44</v>
      </c>
      <c r="C521" s="16"/>
      <c r="D521" s="29"/>
      <c r="E521" s="44"/>
      <c r="F521" s="44"/>
      <c r="G521" s="13"/>
      <c r="H521" s="44"/>
      <c r="I521" s="44"/>
      <c r="J521" s="13"/>
      <c r="K521" s="44">
        <f>ROUND(SUM(K507:K519),0)</f>
        <v>0</v>
      </c>
      <c r="L521" s="44">
        <f>ROUND(SUM(L507:L519),0)</f>
        <v>0</v>
      </c>
      <c r="M521" s="13"/>
      <c r="N521" s="30"/>
      <c r="O521" s="30"/>
      <c r="P521" s="30"/>
      <c r="Q521" s="30"/>
    </row>
    <row r="522" spans="1:17" ht="12.75" customHeight="1">
      <c r="N522" s="30"/>
      <c r="O522" s="30"/>
      <c r="P522" s="30"/>
      <c r="Q522" s="30"/>
    </row>
    <row r="523" spans="1:17" ht="12.75" customHeight="1">
      <c r="A523" s="85">
        <v>15</v>
      </c>
      <c r="B523" s="16" t="s">
        <v>46</v>
      </c>
      <c r="C523" s="16" t="s">
        <v>52</v>
      </c>
      <c r="D523" s="29" t="s">
        <v>36</v>
      </c>
      <c r="K523" s="49">
        <f>ROUND(AVERAGE(K507:K519),0)</f>
        <v>0</v>
      </c>
      <c r="L523" s="49">
        <f>ROUND(AVERAGE(L507:L519),0)</f>
        <v>0</v>
      </c>
      <c r="M523" s="13">
        <f>ROUND(IF(K523=0,0,L523*1000/K523),2)</f>
        <v>0</v>
      </c>
      <c r="N523" s="30"/>
      <c r="O523" s="30"/>
      <c r="P523" s="30"/>
      <c r="Q523" s="30"/>
    </row>
    <row r="524" spans="1:17" ht="12.75" customHeight="1">
      <c r="N524" s="30"/>
      <c r="O524" s="30"/>
      <c r="P524" s="30"/>
      <c r="Q524" s="30"/>
    </row>
    <row r="525" spans="1:17" ht="12.75" customHeight="1">
      <c r="N525" s="30"/>
      <c r="O525" s="30"/>
      <c r="P525" s="30"/>
      <c r="Q525" s="30"/>
    </row>
    <row r="526" spans="1:17" ht="12.75" customHeight="1">
      <c r="N526" s="30"/>
      <c r="O526" s="30"/>
      <c r="P526" s="30"/>
      <c r="Q526" s="30"/>
    </row>
    <row r="527" spans="1:17" ht="12.75" customHeight="1">
      <c r="N527" s="30"/>
      <c r="O527" s="30"/>
      <c r="P527" s="30"/>
      <c r="Q527" s="30"/>
    </row>
    <row r="528" spans="1:17" ht="12.75" customHeight="1">
      <c r="N528" s="30"/>
      <c r="O528" s="30"/>
      <c r="P528" s="30"/>
      <c r="Q528" s="30"/>
    </row>
    <row r="529" spans="1:17" ht="12.75" customHeight="1">
      <c r="A529" s="85">
        <v>16</v>
      </c>
      <c r="B529" s="32" t="s">
        <v>157</v>
      </c>
      <c r="N529" s="30"/>
      <c r="O529" s="30"/>
      <c r="P529" s="30"/>
      <c r="Q529" s="30"/>
    </row>
    <row r="530" spans="1:17" ht="12.75" customHeight="1">
      <c r="N530" s="30"/>
      <c r="O530" s="30"/>
      <c r="P530" s="30"/>
      <c r="Q530" s="30"/>
    </row>
    <row r="531" spans="1:17" ht="12.75" customHeight="1">
      <c r="N531" s="30"/>
      <c r="O531" s="30"/>
      <c r="P531" s="30"/>
      <c r="Q531" s="30"/>
    </row>
    <row r="532" spans="1:17" ht="13.5" customHeight="1">
      <c r="A532" s="80" t="s">
        <v>32</v>
      </c>
      <c r="B532" s="9"/>
      <c r="C532" s="10"/>
      <c r="D532" s="11"/>
      <c r="E532" s="40"/>
      <c r="F532" s="40"/>
      <c r="G532" s="9"/>
      <c r="H532" s="40"/>
      <c r="I532" s="40"/>
      <c r="J532" s="9"/>
      <c r="K532" s="40"/>
      <c r="L532" s="40"/>
      <c r="M532" s="12" t="s">
        <v>33</v>
      </c>
      <c r="N532" s="30"/>
      <c r="O532" s="30"/>
      <c r="P532" s="30"/>
      <c r="Q532" s="30"/>
    </row>
    <row r="533" spans="1:17" ht="12.75" customHeight="1">
      <c r="A533" s="79" t="s">
        <v>0</v>
      </c>
      <c r="B533" s="14"/>
      <c r="C533" s="15"/>
      <c r="D533" s="7"/>
      <c r="E533" s="39"/>
      <c r="F533" s="39" t="s">
        <v>1</v>
      </c>
      <c r="G533" s="14"/>
      <c r="H533" s="39"/>
      <c r="I533" s="39"/>
      <c r="J533" s="14"/>
      <c r="K533" s="39"/>
      <c r="L533" s="39" t="s">
        <v>71</v>
      </c>
      <c r="M533" s="14"/>
      <c r="N533" s="30"/>
      <c r="O533" s="30"/>
      <c r="P533" s="30"/>
      <c r="Q533" s="30"/>
    </row>
    <row r="534" spans="1:17">
      <c r="A534" s="80" t="s">
        <v>2</v>
      </c>
      <c r="B534" s="9"/>
      <c r="C534" s="9"/>
      <c r="D534" s="9"/>
      <c r="E534" s="40"/>
      <c r="F534" s="87" t="s">
        <v>3</v>
      </c>
      <c r="G534" s="87"/>
      <c r="H534" s="87"/>
      <c r="I534" s="87"/>
      <c r="J534" s="9" t="s">
        <v>4</v>
      </c>
      <c r="K534" s="40"/>
      <c r="L534" s="40"/>
      <c r="M534" s="9"/>
      <c r="N534" s="30"/>
      <c r="O534" s="30"/>
      <c r="P534" s="30"/>
      <c r="Q534" s="30"/>
    </row>
    <row r="535" spans="1:17">
      <c r="A535" s="81"/>
      <c r="B535" s="1"/>
      <c r="C535" s="1"/>
      <c r="D535" s="1"/>
      <c r="E535" s="41"/>
      <c r="F535" s="88"/>
      <c r="G535" s="88"/>
      <c r="H535" s="88"/>
      <c r="I535" s="88"/>
      <c r="J535" s="14"/>
      <c r="K535" s="41" t="s">
        <v>5</v>
      </c>
      <c r="L535" s="41"/>
      <c r="M535" s="1"/>
      <c r="N535" s="30"/>
      <c r="O535" s="30"/>
      <c r="P535" s="30"/>
      <c r="Q535" s="30"/>
    </row>
    <row r="536" spans="1:17">
      <c r="A536" s="81" t="s">
        <v>54</v>
      </c>
      <c r="B536" s="1"/>
      <c r="C536" s="77"/>
      <c r="D536" s="2"/>
      <c r="E536" s="41"/>
      <c r="F536" s="88"/>
      <c r="G536" s="88"/>
      <c r="H536" s="88"/>
      <c r="I536" s="88"/>
      <c r="J536" s="15" t="s">
        <v>40</v>
      </c>
      <c r="K536" s="41" t="s">
        <v>6</v>
      </c>
      <c r="L536" s="41"/>
      <c r="M536" s="1"/>
      <c r="N536" s="30"/>
      <c r="O536" s="30"/>
      <c r="P536" s="30"/>
      <c r="Q536" s="30"/>
    </row>
    <row r="537" spans="1:17">
      <c r="A537" s="81"/>
      <c r="B537" s="1"/>
      <c r="C537" s="77"/>
      <c r="D537" s="2"/>
      <c r="E537" s="41"/>
      <c r="F537" s="88"/>
      <c r="G537" s="88"/>
      <c r="H537" s="88"/>
      <c r="I537" s="88"/>
      <c r="J537" s="15"/>
      <c r="K537" s="41" t="s">
        <v>55</v>
      </c>
      <c r="L537" s="41"/>
      <c r="M537" s="1"/>
      <c r="N537" s="30"/>
      <c r="O537" s="30"/>
      <c r="P537" s="30"/>
      <c r="Q537" s="30"/>
    </row>
    <row r="538" spans="1:17">
      <c r="A538" s="79" t="s">
        <v>53</v>
      </c>
      <c r="B538" s="14"/>
      <c r="C538" s="15"/>
      <c r="D538" s="7"/>
      <c r="E538" s="39"/>
      <c r="F538" s="89"/>
      <c r="G538" s="89"/>
      <c r="H538" s="89"/>
      <c r="I538" s="89"/>
      <c r="J538" s="3" t="s">
        <v>158</v>
      </c>
      <c r="K538" s="39"/>
      <c r="L538" s="39"/>
      <c r="M538" s="14"/>
      <c r="N538" s="30"/>
      <c r="O538" s="30"/>
      <c r="P538" s="30"/>
      <c r="Q538" s="30"/>
    </row>
    <row r="539" spans="1:17" ht="12.75" customHeight="1">
      <c r="A539" s="80"/>
      <c r="B539" s="9"/>
      <c r="C539" s="10"/>
      <c r="D539" s="11"/>
      <c r="E539" s="40"/>
      <c r="F539" s="42"/>
      <c r="G539" s="4"/>
      <c r="H539" s="42"/>
      <c r="I539" s="42"/>
      <c r="J539" s="9"/>
      <c r="K539" s="40"/>
      <c r="L539" s="40"/>
      <c r="M539" s="9"/>
      <c r="N539" s="30"/>
      <c r="O539" s="30"/>
      <c r="P539" s="30"/>
      <c r="Q539" s="30"/>
    </row>
    <row r="540" spans="1:17" ht="12.75" customHeight="1">
      <c r="A540" s="82" t="s">
        <v>7</v>
      </c>
      <c r="B540" s="5" t="s">
        <v>8</v>
      </c>
      <c r="C540" s="5" t="s">
        <v>9</v>
      </c>
      <c r="D540" s="5" t="s">
        <v>10</v>
      </c>
      <c r="E540" s="43" t="s">
        <v>11</v>
      </c>
      <c r="F540" s="43" t="s">
        <v>12</v>
      </c>
      <c r="G540" s="5" t="s">
        <v>13</v>
      </c>
      <c r="H540" s="43" t="s">
        <v>14</v>
      </c>
      <c r="I540" s="43" t="s">
        <v>15</v>
      </c>
      <c r="J540" s="5" t="s">
        <v>16</v>
      </c>
      <c r="K540" s="43" t="s">
        <v>17</v>
      </c>
      <c r="L540" s="43" t="s">
        <v>18</v>
      </c>
      <c r="M540" s="5" t="s">
        <v>19</v>
      </c>
      <c r="N540" s="30"/>
      <c r="O540" s="30"/>
      <c r="P540" s="30"/>
      <c r="Q540" s="30"/>
    </row>
    <row r="541" spans="1:17" ht="12.75" customHeight="1">
      <c r="B541" s="77"/>
      <c r="D541" s="17"/>
      <c r="E541" s="44"/>
      <c r="F541" s="44"/>
      <c r="G541" s="16"/>
      <c r="H541" s="44"/>
      <c r="I541" s="44"/>
      <c r="J541" s="16"/>
      <c r="K541" s="44"/>
      <c r="L541" s="44"/>
      <c r="M541" s="16"/>
      <c r="N541" s="30"/>
      <c r="O541" s="30"/>
      <c r="P541" s="30"/>
      <c r="Q541" s="30"/>
    </row>
    <row r="542" spans="1:17" ht="12.75" customHeight="1">
      <c r="B542" s="16"/>
      <c r="E542" s="90" t="s">
        <v>20</v>
      </c>
      <c r="F542" s="90"/>
      <c r="G542" s="90"/>
      <c r="H542" s="90" t="s">
        <v>21</v>
      </c>
      <c r="I542" s="90"/>
      <c r="J542" s="90"/>
      <c r="K542" s="90" t="s">
        <v>22</v>
      </c>
      <c r="L542" s="90"/>
      <c r="M542" s="90"/>
      <c r="N542" s="30"/>
      <c r="O542" s="30"/>
      <c r="P542" s="30"/>
      <c r="Q542" s="30"/>
    </row>
    <row r="543" spans="1:17" ht="12.75" customHeight="1">
      <c r="B543" s="16"/>
      <c r="E543" s="45" t="s">
        <v>23</v>
      </c>
      <c r="F543" s="45"/>
      <c r="G543" s="6"/>
      <c r="H543" s="45" t="s">
        <v>24</v>
      </c>
      <c r="I543" s="45"/>
      <c r="J543" s="6"/>
      <c r="K543" s="45" t="s">
        <v>24</v>
      </c>
      <c r="L543" s="45"/>
      <c r="M543" s="6"/>
      <c r="N543" s="30"/>
      <c r="O543" s="30"/>
      <c r="P543" s="30"/>
      <c r="Q543" s="30"/>
    </row>
    <row r="544" spans="1:17" ht="28.5" customHeight="1">
      <c r="A544" s="84" t="s">
        <v>25</v>
      </c>
      <c r="B544" s="15" t="s">
        <v>26</v>
      </c>
      <c r="C544" s="15" t="s">
        <v>27</v>
      </c>
      <c r="D544" s="7" t="s">
        <v>28</v>
      </c>
      <c r="E544" s="46" t="s">
        <v>29</v>
      </c>
      <c r="F544" s="47" t="s">
        <v>30</v>
      </c>
      <c r="G544" s="15" t="s">
        <v>31</v>
      </c>
      <c r="H544" s="46" t="s">
        <v>29</v>
      </c>
      <c r="I544" s="47" t="s">
        <v>30</v>
      </c>
      <c r="J544" s="15" t="s">
        <v>31</v>
      </c>
      <c r="K544" s="46" t="s">
        <v>29</v>
      </c>
      <c r="L544" s="47" t="s">
        <v>30</v>
      </c>
      <c r="M544" s="15" t="s">
        <v>31</v>
      </c>
      <c r="N544" s="30"/>
      <c r="O544" s="30"/>
      <c r="P544" s="30"/>
      <c r="Q544" s="30"/>
    </row>
    <row r="545" spans="1:23" ht="12.75" customHeight="1">
      <c r="A545" s="85">
        <v>1</v>
      </c>
      <c r="B545" s="16" t="s">
        <v>49</v>
      </c>
      <c r="C545" s="16" t="s">
        <v>52</v>
      </c>
      <c r="D545" s="29">
        <v>40513</v>
      </c>
      <c r="E545" s="44">
        <v>0</v>
      </c>
      <c r="F545" s="44">
        <v>0</v>
      </c>
      <c r="G545" s="13">
        <f>IF(E545=0,0,F545*1000/E545)</f>
        <v>0</v>
      </c>
      <c r="H545" s="44">
        <v>0</v>
      </c>
      <c r="I545" s="44">
        <v>0</v>
      </c>
      <c r="J545" s="13">
        <f t="shared" ref="J545:J557" si="79">IF(H545=0,0,I545*1000/H545)</f>
        <v>0</v>
      </c>
      <c r="K545" s="44">
        <v>0</v>
      </c>
      <c r="L545" s="44">
        <v>0</v>
      </c>
      <c r="M545" s="13">
        <f t="shared" ref="M545:M557" si="80">IF(K545=0,0,L545*1000/K545)</f>
        <v>0</v>
      </c>
      <c r="N545" s="30"/>
      <c r="O545" s="30"/>
      <c r="P545" s="30"/>
      <c r="Q545" s="30"/>
      <c r="R545" s="17"/>
      <c r="S545" s="17"/>
      <c r="T545" s="13"/>
      <c r="U545" s="17"/>
      <c r="V545" s="17"/>
      <c r="W545" s="13"/>
    </row>
    <row r="546" spans="1:23" ht="12.75" customHeight="1">
      <c r="A546" s="85">
        <v>2</v>
      </c>
      <c r="B546" s="16" t="s">
        <v>49</v>
      </c>
      <c r="C546" s="16" t="s">
        <v>52</v>
      </c>
      <c r="D546" s="29">
        <v>40544</v>
      </c>
      <c r="E546" s="44">
        <f>K583</f>
        <v>0</v>
      </c>
      <c r="F546" s="44">
        <f t="shared" ref="F546:F557" si="81">L583</f>
        <v>0</v>
      </c>
      <c r="G546" s="13">
        <f t="shared" ref="G546:G557" si="82">IF(E546=0,0,F546*1000/E546)</f>
        <v>0</v>
      </c>
      <c r="H546" s="44">
        <v>0</v>
      </c>
      <c r="I546" s="44">
        <v>0</v>
      </c>
      <c r="J546" s="13">
        <f t="shared" si="79"/>
        <v>0</v>
      </c>
      <c r="K546" s="44">
        <v>0</v>
      </c>
      <c r="L546" s="44">
        <v>0</v>
      </c>
      <c r="M546" s="13">
        <f t="shared" si="80"/>
        <v>0</v>
      </c>
      <c r="N546" s="30"/>
      <c r="O546" s="30"/>
      <c r="P546" s="30"/>
      <c r="Q546" s="30"/>
    </row>
    <row r="547" spans="1:23" ht="12.75" customHeight="1">
      <c r="A547" s="85">
        <v>3</v>
      </c>
      <c r="B547" s="16" t="s">
        <v>49</v>
      </c>
      <c r="C547" s="16" t="s">
        <v>52</v>
      </c>
      <c r="D547" s="29">
        <v>40575</v>
      </c>
      <c r="E547" s="44">
        <f t="shared" ref="E547:E557" si="83">K584</f>
        <v>0</v>
      </c>
      <c r="F547" s="44">
        <f t="shared" si="81"/>
        <v>0</v>
      </c>
      <c r="G547" s="13">
        <f t="shared" si="82"/>
        <v>0</v>
      </c>
      <c r="H547" s="44">
        <v>0</v>
      </c>
      <c r="I547" s="44">
        <v>0</v>
      </c>
      <c r="J547" s="13">
        <f t="shared" si="79"/>
        <v>0</v>
      </c>
      <c r="K547" s="44">
        <v>0</v>
      </c>
      <c r="L547" s="44">
        <v>0</v>
      </c>
      <c r="M547" s="13">
        <f t="shared" si="80"/>
        <v>0</v>
      </c>
      <c r="N547" s="30"/>
      <c r="O547" s="30"/>
      <c r="P547" s="30"/>
      <c r="Q547" s="30"/>
    </row>
    <row r="548" spans="1:23" ht="12.75" customHeight="1">
      <c r="A548" s="85">
        <v>4</v>
      </c>
      <c r="B548" s="16" t="s">
        <v>49</v>
      </c>
      <c r="C548" s="16" t="s">
        <v>52</v>
      </c>
      <c r="D548" s="29">
        <v>40603</v>
      </c>
      <c r="E548" s="44">
        <f t="shared" si="83"/>
        <v>0</v>
      </c>
      <c r="F548" s="44">
        <f t="shared" si="81"/>
        <v>0</v>
      </c>
      <c r="G548" s="13">
        <f t="shared" si="82"/>
        <v>0</v>
      </c>
      <c r="H548" s="44">
        <v>0</v>
      </c>
      <c r="I548" s="44">
        <v>0</v>
      </c>
      <c r="J548" s="13">
        <f t="shared" si="79"/>
        <v>0</v>
      </c>
      <c r="K548" s="44">
        <v>0</v>
      </c>
      <c r="L548" s="44">
        <v>0</v>
      </c>
      <c r="M548" s="13">
        <f t="shared" si="80"/>
        <v>0</v>
      </c>
      <c r="N548" s="30"/>
      <c r="O548" s="30"/>
      <c r="P548" s="30"/>
      <c r="Q548" s="30"/>
    </row>
    <row r="549" spans="1:23" ht="12.75" customHeight="1">
      <c r="A549" s="85">
        <v>5</v>
      </c>
      <c r="B549" s="16" t="s">
        <v>49</v>
      </c>
      <c r="C549" s="16" t="s">
        <v>52</v>
      </c>
      <c r="D549" s="29">
        <v>40634</v>
      </c>
      <c r="E549" s="44">
        <f t="shared" si="83"/>
        <v>0</v>
      </c>
      <c r="F549" s="44">
        <f t="shared" si="81"/>
        <v>0</v>
      </c>
      <c r="G549" s="13">
        <f t="shared" si="82"/>
        <v>0</v>
      </c>
      <c r="H549" s="44">
        <v>0</v>
      </c>
      <c r="I549" s="44">
        <v>0</v>
      </c>
      <c r="J549" s="13">
        <f t="shared" si="79"/>
        <v>0</v>
      </c>
      <c r="K549" s="44">
        <v>0</v>
      </c>
      <c r="L549" s="44">
        <v>0</v>
      </c>
      <c r="M549" s="13">
        <f t="shared" si="80"/>
        <v>0</v>
      </c>
      <c r="N549" s="30"/>
      <c r="O549" s="30"/>
      <c r="P549" s="30"/>
      <c r="Q549" s="30"/>
    </row>
    <row r="550" spans="1:23" ht="12.75" customHeight="1">
      <c r="A550" s="85">
        <v>6</v>
      </c>
      <c r="B550" s="16" t="s">
        <v>49</v>
      </c>
      <c r="C550" s="16" t="s">
        <v>52</v>
      </c>
      <c r="D550" s="29">
        <v>40664</v>
      </c>
      <c r="E550" s="44">
        <f t="shared" si="83"/>
        <v>0</v>
      </c>
      <c r="F550" s="44">
        <f t="shared" si="81"/>
        <v>0</v>
      </c>
      <c r="G550" s="13">
        <f t="shared" si="82"/>
        <v>0</v>
      </c>
      <c r="H550" s="44">
        <v>0</v>
      </c>
      <c r="I550" s="44">
        <v>0</v>
      </c>
      <c r="J550" s="13">
        <f t="shared" si="79"/>
        <v>0</v>
      </c>
      <c r="K550" s="44">
        <v>0</v>
      </c>
      <c r="L550" s="44">
        <v>0</v>
      </c>
      <c r="M550" s="13">
        <f t="shared" si="80"/>
        <v>0</v>
      </c>
      <c r="N550" s="30"/>
      <c r="O550" s="30"/>
      <c r="P550" s="30"/>
      <c r="Q550" s="30"/>
    </row>
    <row r="551" spans="1:23" ht="12.75" customHeight="1">
      <c r="A551" s="85">
        <v>7</v>
      </c>
      <c r="B551" s="16" t="s">
        <v>49</v>
      </c>
      <c r="C551" s="16" t="s">
        <v>52</v>
      </c>
      <c r="D551" s="29">
        <v>40695</v>
      </c>
      <c r="E551" s="44">
        <f t="shared" si="83"/>
        <v>0</v>
      </c>
      <c r="F551" s="44">
        <f t="shared" si="81"/>
        <v>0</v>
      </c>
      <c r="G551" s="13">
        <f t="shared" si="82"/>
        <v>0</v>
      </c>
      <c r="H551" s="44">
        <v>0</v>
      </c>
      <c r="I551" s="44">
        <v>0</v>
      </c>
      <c r="J551" s="13">
        <f t="shared" si="79"/>
        <v>0</v>
      </c>
      <c r="K551" s="44">
        <v>0</v>
      </c>
      <c r="L551" s="44">
        <v>0</v>
      </c>
      <c r="M551" s="13">
        <f t="shared" si="80"/>
        <v>0</v>
      </c>
      <c r="N551" s="30"/>
      <c r="O551" s="30"/>
      <c r="P551" s="30"/>
      <c r="Q551" s="30"/>
    </row>
    <row r="552" spans="1:23" ht="12.75" customHeight="1">
      <c r="A552" s="85">
        <v>8</v>
      </c>
      <c r="B552" s="16" t="s">
        <v>49</v>
      </c>
      <c r="C552" s="16" t="s">
        <v>52</v>
      </c>
      <c r="D552" s="29">
        <v>40725</v>
      </c>
      <c r="E552" s="44">
        <f t="shared" si="83"/>
        <v>0</v>
      </c>
      <c r="F552" s="44">
        <f t="shared" si="81"/>
        <v>0</v>
      </c>
      <c r="G552" s="13">
        <f t="shared" si="82"/>
        <v>0</v>
      </c>
      <c r="H552" s="44">
        <v>0</v>
      </c>
      <c r="I552" s="44">
        <v>0</v>
      </c>
      <c r="J552" s="13">
        <f t="shared" si="79"/>
        <v>0</v>
      </c>
      <c r="K552" s="44">
        <v>0</v>
      </c>
      <c r="L552" s="44">
        <v>0</v>
      </c>
      <c r="M552" s="13">
        <f t="shared" si="80"/>
        <v>0</v>
      </c>
      <c r="N552" s="30"/>
      <c r="O552" s="30"/>
      <c r="P552" s="30"/>
      <c r="Q552" s="30"/>
    </row>
    <row r="553" spans="1:23" ht="12.75" customHeight="1">
      <c r="A553" s="85">
        <v>9</v>
      </c>
      <c r="B553" s="16" t="s">
        <v>49</v>
      </c>
      <c r="C553" s="16" t="s">
        <v>52</v>
      </c>
      <c r="D553" s="29">
        <v>40756</v>
      </c>
      <c r="E553" s="44">
        <f t="shared" si="83"/>
        <v>0</v>
      </c>
      <c r="F553" s="44">
        <f t="shared" si="81"/>
        <v>0</v>
      </c>
      <c r="G553" s="13">
        <f t="shared" si="82"/>
        <v>0</v>
      </c>
      <c r="H553" s="44">
        <v>0</v>
      </c>
      <c r="I553" s="44">
        <v>0</v>
      </c>
      <c r="J553" s="13">
        <f t="shared" si="79"/>
        <v>0</v>
      </c>
      <c r="K553" s="44">
        <v>0</v>
      </c>
      <c r="L553" s="44">
        <v>0</v>
      </c>
      <c r="M553" s="13">
        <f t="shared" si="80"/>
        <v>0</v>
      </c>
      <c r="N553" s="30"/>
      <c r="O553" s="30"/>
      <c r="P553" s="30"/>
      <c r="Q553" s="30"/>
    </row>
    <row r="554" spans="1:23" ht="12.75" customHeight="1">
      <c r="A554" s="85">
        <v>10</v>
      </c>
      <c r="B554" s="16" t="s">
        <v>49</v>
      </c>
      <c r="C554" s="16" t="s">
        <v>52</v>
      </c>
      <c r="D554" s="29">
        <v>40787</v>
      </c>
      <c r="E554" s="44">
        <f t="shared" si="83"/>
        <v>0</v>
      </c>
      <c r="F554" s="44">
        <f t="shared" si="81"/>
        <v>0</v>
      </c>
      <c r="G554" s="13">
        <f t="shared" si="82"/>
        <v>0</v>
      </c>
      <c r="H554" s="44">
        <v>0</v>
      </c>
      <c r="I554" s="44">
        <v>0</v>
      </c>
      <c r="J554" s="13">
        <f t="shared" si="79"/>
        <v>0</v>
      </c>
      <c r="K554" s="44">
        <v>0</v>
      </c>
      <c r="L554" s="44">
        <v>0</v>
      </c>
      <c r="M554" s="13">
        <f t="shared" si="80"/>
        <v>0</v>
      </c>
      <c r="N554" s="30"/>
      <c r="O554" s="30"/>
      <c r="P554" s="30"/>
      <c r="Q554" s="30"/>
    </row>
    <row r="555" spans="1:23" ht="12.75" customHeight="1">
      <c r="A555" s="85">
        <v>11</v>
      </c>
      <c r="B555" s="16" t="s">
        <v>49</v>
      </c>
      <c r="C555" s="16" t="s">
        <v>52</v>
      </c>
      <c r="D555" s="29">
        <v>40817</v>
      </c>
      <c r="E555" s="44">
        <f t="shared" si="83"/>
        <v>0</v>
      </c>
      <c r="F555" s="44">
        <f t="shared" si="81"/>
        <v>0</v>
      </c>
      <c r="G555" s="13">
        <f t="shared" si="82"/>
        <v>0</v>
      </c>
      <c r="H555" s="44">
        <v>0</v>
      </c>
      <c r="I555" s="44">
        <v>0</v>
      </c>
      <c r="J555" s="13">
        <f t="shared" si="79"/>
        <v>0</v>
      </c>
      <c r="K555" s="44">
        <v>0</v>
      </c>
      <c r="L555" s="44">
        <v>0</v>
      </c>
      <c r="M555" s="13">
        <f t="shared" si="80"/>
        <v>0</v>
      </c>
      <c r="N555" s="30"/>
      <c r="O555" s="30"/>
      <c r="P555" s="30"/>
      <c r="Q555" s="30"/>
    </row>
    <row r="556" spans="1:23" ht="12.75" customHeight="1">
      <c r="A556" s="85">
        <v>12</v>
      </c>
      <c r="B556" s="16" t="s">
        <v>49</v>
      </c>
      <c r="C556" s="16" t="s">
        <v>52</v>
      </c>
      <c r="D556" s="29">
        <v>40848</v>
      </c>
      <c r="E556" s="44">
        <f t="shared" si="83"/>
        <v>0</v>
      </c>
      <c r="F556" s="44">
        <f t="shared" si="81"/>
        <v>0</v>
      </c>
      <c r="G556" s="13">
        <f t="shared" si="82"/>
        <v>0</v>
      </c>
      <c r="H556" s="44">
        <v>0</v>
      </c>
      <c r="I556" s="44">
        <v>0</v>
      </c>
      <c r="J556" s="13">
        <f t="shared" si="79"/>
        <v>0</v>
      </c>
      <c r="K556" s="44">
        <v>0</v>
      </c>
      <c r="L556" s="44">
        <v>0</v>
      </c>
      <c r="M556" s="13">
        <f t="shared" si="80"/>
        <v>0</v>
      </c>
      <c r="N556" s="30"/>
      <c r="O556" s="30"/>
      <c r="P556" s="30"/>
      <c r="Q556" s="30"/>
    </row>
    <row r="557" spans="1:23" ht="12.75" customHeight="1">
      <c r="A557" s="85">
        <v>13</v>
      </c>
      <c r="B557" s="16" t="s">
        <v>49</v>
      </c>
      <c r="C557" s="16" t="s">
        <v>52</v>
      </c>
      <c r="D557" s="29">
        <v>40878</v>
      </c>
      <c r="E557" s="44">
        <f t="shared" si="83"/>
        <v>0</v>
      </c>
      <c r="F557" s="44">
        <f t="shared" si="81"/>
        <v>0</v>
      </c>
      <c r="G557" s="13">
        <f t="shared" si="82"/>
        <v>0</v>
      </c>
      <c r="H557" s="44">
        <v>0</v>
      </c>
      <c r="I557" s="44">
        <v>0</v>
      </c>
      <c r="J557" s="13">
        <f t="shared" si="79"/>
        <v>0</v>
      </c>
      <c r="K557" s="44">
        <v>0</v>
      </c>
      <c r="L557" s="44">
        <v>0</v>
      </c>
      <c r="M557" s="13">
        <f t="shared" si="80"/>
        <v>0</v>
      </c>
      <c r="N557" s="30"/>
      <c r="O557" s="30"/>
      <c r="P557" s="30"/>
      <c r="Q557" s="30"/>
    </row>
    <row r="558" spans="1:23" ht="12.75" customHeight="1">
      <c r="B558" s="16"/>
      <c r="C558" s="16"/>
      <c r="D558" s="29"/>
      <c r="N558" s="30"/>
      <c r="O558" s="30"/>
      <c r="P558" s="30"/>
      <c r="Q558" s="30"/>
    </row>
    <row r="559" spans="1:23" ht="12.75" customHeight="1">
      <c r="N559" s="30"/>
      <c r="O559" s="30"/>
      <c r="P559" s="30"/>
      <c r="Q559" s="30"/>
    </row>
    <row r="560" spans="1:23" ht="12.75" customHeight="1">
      <c r="N560" s="30"/>
      <c r="O560" s="30"/>
      <c r="P560" s="30"/>
      <c r="Q560" s="30"/>
    </row>
    <row r="561" spans="1:17" ht="12.75" customHeight="1">
      <c r="N561" s="30"/>
      <c r="O561" s="30"/>
      <c r="P561" s="30"/>
      <c r="Q561" s="30"/>
    </row>
    <row r="562" spans="1:17" ht="12.75" customHeight="1">
      <c r="N562" s="30"/>
      <c r="O562" s="30"/>
      <c r="P562" s="30"/>
      <c r="Q562" s="30"/>
    </row>
    <row r="563" spans="1:17" ht="12.75" customHeight="1">
      <c r="N563" s="30"/>
      <c r="O563" s="30"/>
      <c r="P563" s="30"/>
      <c r="Q563" s="30"/>
    </row>
    <row r="564" spans="1:17" ht="12.75" customHeight="1">
      <c r="N564" s="30"/>
      <c r="O564" s="30"/>
      <c r="P564" s="30"/>
      <c r="Q564" s="30"/>
    </row>
    <row r="565" spans="1:17" ht="12.75" customHeight="1">
      <c r="A565" s="85">
        <v>14</v>
      </c>
      <c r="B565" s="32" t="s">
        <v>157</v>
      </c>
      <c r="N565" s="30"/>
      <c r="O565" s="30"/>
      <c r="P565" s="30"/>
      <c r="Q565" s="30"/>
    </row>
    <row r="566" spans="1:17" ht="12.75" customHeight="1">
      <c r="N566" s="30"/>
      <c r="O566" s="30"/>
      <c r="P566" s="30"/>
      <c r="Q566" s="30"/>
    </row>
    <row r="567" spans="1:17" ht="12.75" customHeight="1">
      <c r="N567" s="30"/>
      <c r="O567" s="30"/>
      <c r="P567" s="30"/>
      <c r="Q567" s="30"/>
    </row>
    <row r="568" spans="1:17" ht="12.75" customHeight="1">
      <c r="N568" s="30"/>
      <c r="O568" s="30"/>
      <c r="P568" s="30"/>
      <c r="Q568" s="30"/>
    </row>
    <row r="569" spans="1:17" ht="12.75" customHeight="1">
      <c r="N569" s="30"/>
      <c r="O569" s="30"/>
      <c r="P569" s="30"/>
      <c r="Q569" s="30"/>
    </row>
    <row r="570" spans="1:17" ht="13.5" customHeight="1">
      <c r="A570" s="80" t="s">
        <v>32</v>
      </c>
      <c r="B570" s="9"/>
      <c r="C570" s="10"/>
      <c r="D570" s="11"/>
      <c r="E570" s="40"/>
      <c r="F570" s="40"/>
      <c r="G570" s="9"/>
      <c r="H570" s="40"/>
      <c r="I570" s="40"/>
      <c r="J570" s="9"/>
      <c r="K570" s="40"/>
      <c r="L570" s="40"/>
      <c r="M570" s="12" t="s">
        <v>33</v>
      </c>
      <c r="N570" s="30"/>
      <c r="O570" s="30"/>
      <c r="P570" s="30"/>
      <c r="Q570" s="30"/>
    </row>
    <row r="571" spans="1:17" ht="12.75" customHeight="1">
      <c r="A571" s="79" t="s">
        <v>0</v>
      </c>
      <c r="B571" s="14"/>
      <c r="C571" s="15"/>
      <c r="D571" s="7"/>
      <c r="E571" s="39"/>
      <c r="F571" s="39" t="s">
        <v>1</v>
      </c>
      <c r="G571" s="14"/>
      <c r="H571" s="39"/>
      <c r="I571" s="39"/>
      <c r="J571" s="14"/>
      <c r="K571" s="39"/>
      <c r="L571" s="39" t="s">
        <v>72</v>
      </c>
      <c r="M571" s="14"/>
      <c r="N571" s="30"/>
      <c r="O571" s="30"/>
      <c r="P571" s="30"/>
      <c r="Q571" s="30"/>
    </row>
    <row r="572" spans="1:17">
      <c r="A572" s="80" t="s">
        <v>2</v>
      </c>
      <c r="B572" s="9"/>
      <c r="C572" s="9"/>
      <c r="D572" s="9"/>
      <c r="E572" s="40"/>
      <c r="F572" s="87" t="s">
        <v>3</v>
      </c>
      <c r="G572" s="87"/>
      <c r="H572" s="87"/>
      <c r="I572" s="87"/>
      <c r="J572" s="9" t="s">
        <v>4</v>
      </c>
      <c r="K572" s="40"/>
      <c r="L572" s="40"/>
      <c r="M572" s="9"/>
      <c r="N572" s="30"/>
      <c r="O572" s="30"/>
      <c r="P572" s="30"/>
      <c r="Q572" s="30"/>
    </row>
    <row r="573" spans="1:17">
      <c r="A573" s="81"/>
      <c r="B573" s="1"/>
      <c r="C573" s="1"/>
      <c r="D573" s="1"/>
      <c r="E573" s="41"/>
      <c r="F573" s="88"/>
      <c r="G573" s="88"/>
      <c r="H573" s="88"/>
      <c r="I573" s="88"/>
      <c r="J573" s="14"/>
      <c r="K573" s="41" t="s">
        <v>5</v>
      </c>
      <c r="L573" s="41"/>
      <c r="M573" s="1"/>
      <c r="N573" s="30"/>
      <c r="O573" s="30"/>
      <c r="P573" s="30"/>
      <c r="Q573" s="30"/>
    </row>
    <row r="574" spans="1:17">
      <c r="A574" s="81" t="s">
        <v>54</v>
      </c>
      <c r="B574" s="1"/>
      <c r="C574" s="77"/>
      <c r="D574" s="2"/>
      <c r="E574" s="41"/>
      <c r="F574" s="88"/>
      <c r="G574" s="88"/>
      <c r="H574" s="88"/>
      <c r="I574" s="88"/>
      <c r="J574" s="15" t="s">
        <v>40</v>
      </c>
      <c r="K574" s="41" t="s">
        <v>6</v>
      </c>
      <c r="L574" s="41"/>
      <c r="M574" s="1"/>
      <c r="N574" s="30"/>
      <c r="O574" s="30"/>
      <c r="P574" s="30"/>
      <c r="Q574" s="30"/>
    </row>
    <row r="575" spans="1:17">
      <c r="A575" s="81"/>
      <c r="B575" s="1"/>
      <c r="C575" s="77"/>
      <c r="D575" s="2"/>
      <c r="E575" s="41"/>
      <c r="F575" s="88"/>
      <c r="G575" s="88"/>
      <c r="H575" s="88"/>
      <c r="I575" s="88"/>
      <c r="J575" s="15"/>
      <c r="K575" s="41" t="s">
        <v>55</v>
      </c>
      <c r="L575" s="41"/>
      <c r="M575" s="1"/>
      <c r="N575" s="30"/>
      <c r="O575" s="30"/>
      <c r="P575" s="30"/>
      <c r="Q575" s="30"/>
    </row>
    <row r="576" spans="1:17">
      <c r="A576" s="79" t="s">
        <v>53</v>
      </c>
      <c r="B576" s="14"/>
      <c r="C576" s="15"/>
      <c r="D576" s="7"/>
      <c r="E576" s="39"/>
      <c r="F576" s="89"/>
      <c r="G576" s="89"/>
      <c r="H576" s="89"/>
      <c r="I576" s="89"/>
      <c r="J576" s="3" t="s">
        <v>158</v>
      </c>
      <c r="K576" s="39"/>
      <c r="L576" s="39"/>
      <c r="M576" s="14"/>
      <c r="N576" s="30"/>
      <c r="O576" s="30"/>
      <c r="P576" s="30"/>
      <c r="Q576" s="30"/>
    </row>
    <row r="577" spans="1:17" ht="12.75" customHeight="1">
      <c r="A577" s="80"/>
      <c r="B577" s="9"/>
      <c r="C577" s="10"/>
      <c r="D577" s="11"/>
      <c r="E577" s="40"/>
      <c r="F577" s="42"/>
      <c r="G577" s="4"/>
      <c r="H577" s="42"/>
      <c r="I577" s="42"/>
      <c r="J577" s="9"/>
      <c r="K577" s="40"/>
      <c r="L577" s="40"/>
      <c r="M577" s="9"/>
      <c r="N577" s="30"/>
      <c r="O577" s="30"/>
      <c r="P577" s="30"/>
      <c r="Q577" s="30"/>
    </row>
    <row r="578" spans="1:17" ht="12.75" customHeight="1">
      <c r="A578" s="82" t="s">
        <v>7</v>
      </c>
      <c r="B578" s="5" t="s">
        <v>8</v>
      </c>
      <c r="C578" s="5" t="s">
        <v>9</v>
      </c>
      <c r="D578" s="5" t="s">
        <v>10</v>
      </c>
      <c r="E578" s="43" t="s">
        <v>11</v>
      </c>
      <c r="F578" s="43" t="s">
        <v>12</v>
      </c>
      <c r="G578" s="5" t="s">
        <v>13</v>
      </c>
      <c r="H578" s="43" t="s">
        <v>14</v>
      </c>
      <c r="I578" s="43" t="s">
        <v>15</v>
      </c>
      <c r="J578" s="5" t="s">
        <v>16</v>
      </c>
      <c r="K578" s="43" t="s">
        <v>17</v>
      </c>
      <c r="L578" s="43" t="s">
        <v>18</v>
      </c>
      <c r="M578" s="5" t="s">
        <v>19</v>
      </c>
      <c r="N578" s="30"/>
      <c r="O578" s="30"/>
      <c r="P578" s="30"/>
      <c r="Q578" s="30"/>
    </row>
    <row r="579" spans="1:17" ht="12.75" customHeight="1">
      <c r="B579" s="77"/>
      <c r="D579" s="17"/>
      <c r="E579" s="44"/>
      <c r="F579" s="44"/>
      <c r="G579" s="16"/>
      <c r="H579" s="44"/>
      <c r="I579" s="44"/>
      <c r="J579" s="16"/>
      <c r="K579" s="44"/>
      <c r="L579" s="44"/>
      <c r="M579" s="16"/>
      <c r="N579" s="30"/>
      <c r="O579" s="30"/>
      <c r="P579" s="30"/>
      <c r="Q579" s="30"/>
    </row>
    <row r="580" spans="1:17" ht="12.75" customHeight="1">
      <c r="B580" s="16"/>
      <c r="E580" s="90" t="s">
        <v>37</v>
      </c>
      <c r="F580" s="90"/>
      <c r="G580" s="90"/>
      <c r="H580" s="90" t="s">
        <v>38</v>
      </c>
      <c r="I580" s="90"/>
      <c r="J580" s="90"/>
      <c r="K580" s="90" t="s">
        <v>39</v>
      </c>
      <c r="L580" s="90"/>
      <c r="M580" s="90"/>
      <c r="N580" s="30"/>
      <c r="O580" s="30"/>
      <c r="P580" s="30"/>
      <c r="Q580" s="30"/>
    </row>
    <row r="581" spans="1:17" ht="12.75" customHeight="1">
      <c r="B581" s="16"/>
      <c r="E581" s="45" t="s">
        <v>23</v>
      </c>
      <c r="F581" s="45"/>
      <c r="G581" s="6"/>
      <c r="H581" s="45" t="s">
        <v>24</v>
      </c>
      <c r="I581" s="45"/>
      <c r="J581" s="6"/>
      <c r="K581" s="45" t="s">
        <v>24</v>
      </c>
      <c r="L581" s="45"/>
      <c r="M581" s="6"/>
      <c r="N581" s="30"/>
      <c r="O581" s="30"/>
      <c r="P581" s="30"/>
      <c r="Q581" s="30"/>
    </row>
    <row r="582" spans="1:17" ht="28.5" customHeight="1">
      <c r="A582" s="84" t="s">
        <v>25</v>
      </c>
      <c r="B582" s="15" t="s">
        <v>26</v>
      </c>
      <c r="C582" s="15" t="s">
        <v>27</v>
      </c>
      <c r="D582" s="7" t="s">
        <v>28</v>
      </c>
      <c r="E582" s="46" t="s">
        <v>29</v>
      </c>
      <c r="F582" s="47" t="s">
        <v>30</v>
      </c>
      <c r="G582" s="15" t="s">
        <v>31</v>
      </c>
      <c r="H582" s="46" t="s">
        <v>29</v>
      </c>
      <c r="I582" s="47" t="s">
        <v>30</v>
      </c>
      <c r="J582" s="15" t="s">
        <v>31</v>
      </c>
      <c r="K582" s="46" t="s">
        <v>29</v>
      </c>
      <c r="L582" s="47" t="s">
        <v>30</v>
      </c>
      <c r="M582" s="15" t="s">
        <v>31</v>
      </c>
      <c r="N582" s="30"/>
      <c r="O582" s="30"/>
      <c r="P582" s="30"/>
      <c r="Q582" s="30"/>
    </row>
    <row r="583" spans="1:17" ht="12.75" customHeight="1">
      <c r="A583" s="85">
        <v>1</v>
      </c>
      <c r="B583" s="16" t="s">
        <v>49</v>
      </c>
      <c r="C583" s="16" t="s">
        <v>52</v>
      </c>
      <c r="D583" s="29">
        <v>40513</v>
      </c>
      <c r="E583" s="44">
        <v>0</v>
      </c>
      <c r="F583" s="44">
        <v>0</v>
      </c>
      <c r="G583" s="13">
        <f t="shared" ref="G583:G595" si="84">IF(E583=0,0,F583*1000/E583)</f>
        <v>0</v>
      </c>
      <c r="H583" s="44">
        <v>0</v>
      </c>
      <c r="I583" s="44">
        <v>0</v>
      </c>
      <c r="J583" s="13">
        <f t="shared" ref="J583:J595" si="85">IF(H583=0,0,I583*1000/H583)</f>
        <v>0</v>
      </c>
      <c r="K583" s="44">
        <f>E545+H545-K545-E583+H583</f>
        <v>0</v>
      </c>
      <c r="L583" s="44">
        <f t="shared" ref="L583:L595" si="86">F545+I545-L545-F583+I583</f>
        <v>0</v>
      </c>
      <c r="M583" s="13">
        <f t="shared" ref="M583:M595" si="87">IF(K583=0,0,L583*1000/K583)</f>
        <v>0</v>
      </c>
      <c r="N583" s="30"/>
      <c r="O583" s="30"/>
      <c r="P583" s="30"/>
      <c r="Q583" s="30"/>
    </row>
    <row r="584" spans="1:17" ht="12.75" customHeight="1">
      <c r="A584" s="85">
        <v>2</v>
      </c>
      <c r="B584" s="16" t="s">
        <v>49</v>
      </c>
      <c r="C584" s="16" t="s">
        <v>52</v>
      </c>
      <c r="D584" s="29">
        <v>40544</v>
      </c>
      <c r="E584" s="44">
        <v>0</v>
      </c>
      <c r="F584" s="44">
        <v>0</v>
      </c>
      <c r="G584" s="13">
        <f t="shared" si="84"/>
        <v>0</v>
      </c>
      <c r="H584" s="44">
        <v>0</v>
      </c>
      <c r="I584" s="44">
        <v>0</v>
      </c>
      <c r="J584" s="13">
        <f t="shared" si="85"/>
        <v>0</v>
      </c>
      <c r="K584" s="44">
        <f t="shared" ref="K584:K595" si="88">E546+H546-K546-E584+H584</f>
        <v>0</v>
      </c>
      <c r="L584" s="44">
        <f t="shared" si="86"/>
        <v>0</v>
      </c>
      <c r="M584" s="13">
        <f t="shared" si="87"/>
        <v>0</v>
      </c>
      <c r="N584" s="30"/>
      <c r="O584" s="30"/>
      <c r="P584" s="30"/>
      <c r="Q584" s="30"/>
    </row>
    <row r="585" spans="1:17" ht="12.75" customHeight="1">
      <c r="A585" s="85">
        <v>3</v>
      </c>
      <c r="B585" s="16" t="s">
        <v>49</v>
      </c>
      <c r="C585" s="16" t="s">
        <v>52</v>
      </c>
      <c r="D585" s="29">
        <v>40575</v>
      </c>
      <c r="E585" s="44">
        <v>0</v>
      </c>
      <c r="F585" s="44">
        <v>0</v>
      </c>
      <c r="G585" s="13">
        <f t="shared" si="84"/>
        <v>0</v>
      </c>
      <c r="H585" s="44">
        <v>0</v>
      </c>
      <c r="I585" s="44">
        <v>0</v>
      </c>
      <c r="J585" s="13">
        <f t="shared" si="85"/>
        <v>0</v>
      </c>
      <c r="K585" s="44">
        <f t="shared" si="88"/>
        <v>0</v>
      </c>
      <c r="L585" s="44">
        <f t="shared" si="86"/>
        <v>0</v>
      </c>
      <c r="M585" s="13">
        <f t="shared" si="87"/>
        <v>0</v>
      </c>
      <c r="N585" s="30"/>
      <c r="O585" s="30"/>
      <c r="P585" s="30"/>
      <c r="Q585" s="30"/>
    </row>
    <row r="586" spans="1:17" ht="12.75" customHeight="1">
      <c r="A586" s="85">
        <v>4</v>
      </c>
      <c r="B586" s="16" t="s">
        <v>49</v>
      </c>
      <c r="C586" s="16" t="s">
        <v>52</v>
      </c>
      <c r="D586" s="29">
        <v>40603</v>
      </c>
      <c r="E586" s="44">
        <v>0</v>
      </c>
      <c r="F586" s="44">
        <v>0</v>
      </c>
      <c r="G586" s="13">
        <f t="shared" si="84"/>
        <v>0</v>
      </c>
      <c r="H586" s="44">
        <v>0</v>
      </c>
      <c r="I586" s="44">
        <v>0</v>
      </c>
      <c r="J586" s="13">
        <f t="shared" si="85"/>
        <v>0</v>
      </c>
      <c r="K586" s="44">
        <f t="shared" si="88"/>
        <v>0</v>
      </c>
      <c r="L586" s="44">
        <f t="shared" si="86"/>
        <v>0</v>
      </c>
      <c r="M586" s="13">
        <f t="shared" si="87"/>
        <v>0</v>
      </c>
      <c r="N586" s="30"/>
      <c r="O586" s="30"/>
      <c r="P586" s="30"/>
      <c r="Q586" s="30"/>
    </row>
    <row r="587" spans="1:17" ht="12.75" customHeight="1">
      <c r="A587" s="85">
        <v>5</v>
      </c>
      <c r="B587" s="16" t="s">
        <v>49</v>
      </c>
      <c r="C587" s="16" t="s">
        <v>52</v>
      </c>
      <c r="D587" s="29">
        <v>40634</v>
      </c>
      <c r="E587" s="44">
        <v>0</v>
      </c>
      <c r="F587" s="44">
        <v>0</v>
      </c>
      <c r="G587" s="13">
        <f t="shared" si="84"/>
        <v>0</v>
      </c>
      <c r="H587" s="44">
        <v>0</v>
      </c>
      <c r="I587" s="44">
        <v>0</v>
      </c>
      <c r="J587" s="13">
        <f t="shared" si="85"/>
        <v>0</v>
      </c>
      <c r="K587" s="44">
        <f t="shared" si="88"/>
        <v>0</v>
      </c>
      <c r="L587" s="44">
        <f t="shared" si="86"/>
        <v>0</v>
      </c>
      <c r="M587" s="13">
        <f t="shared" si="87"/>
        <v>0</v>
      </c>
      <c r="N587" s="30"/>
      <c r="O587" s="30"/>
      <c r="P587" s="30"/>
      <c r="Q587" s="30"/>
    </row>
    <row r="588" spans="1:17" ht="12.75" customHeight="1">
      <c r="A588" s="85">
        <v>6</v>
      </c>
      <c r="B588" s="16" t="s">
        <v>49</v>
      </c>
      <c r="C588" s="16" t="s">
        <v>52</v>
      </c>
      <c r="D588" s="29">
        <v>40664</v>
      </c>
      <c r="E588" s="44">
        <v>0</v>
      </c>
      <c r="F588" s="44">
        <v>0</v>
      </c>
      <c r="G588" s="13">
        <f t="shared" si="84"/>
        <v>0</v>
      </c>
      <c r="H588" s="44">
        <v>0</v>
      </c>
      <c r="I588" s="44">
        <v>0</v>
      </c>
      <c r="J588" s="13">
        <f t="shared" si="85"/>
        <v>0</v>
      </c>
      <c r="K588" s="44">
        <f t="shared" si="88"/>
        <v>0</v>
      </c>
      <c r="L588" s="44">
        <f t="shared" si="86"/>
        <v>0</v>
      </c>
      <c r="M588" s="13">
        <f t="shared" si="87"/>
        <v>0</v>
      </c>
      <c r="N588" s="30"/>
      <c r="O588" s="30"/>
      <c r="P588" s="30"/>
      <c r="Q588" s="30"/>
    </row>
    <row r="589" spans="1:17" ht="12.75" customHeight="1">
      <c r="A589" s="85">
        <v>7</v>
      </c>
      <c r="B589" s="16" t="s">
        <v>49</v>
      </c>
      <c r="C589" s="16" t="s">
        <v>52</v>
      </c>
      <c r="D589" s="29">
        <v>40695</v>
      </c>
      <c r="E589" s="44">
        <v>0</v>
      </c>
      <c r="F589" s="44">
        <v>0</v>
      </c>
      <c r="G589" s="13">
        <f t="shared" si="84"/>
        <v>0</v>
      </c>
      <c r="H589" s="44">
        <v>0</v>
      </c>
      <c r="I589" s="44">
        <v>0</v>
      </c>
      <c r="J589" s="13">
        <f t="shared" si="85"/>
        <v>0</v>
      </c>
      <c r="K589" s="44">
        <f t="shared" si="88"/>
        <v>0</v>
      </c>
      <c r="L589" s="44">
        <f t="shared" si="86"/>
        <v>0</v>
      </c>
      <c r="M589" s="13">
        <f t="shared" si="87"/>
        <v>0</v>
      </c>
      <c r="N589" s="30"/>
      <c r="O589" s="30"/>
      <c r="P589" s="30"/>
      <c r="Q589" s="30"/>
    </row>
    <row r="590" spans="1:17" ht="12.75" customHeight="1">
      <c r="A590" s="85">
        <v>8</v>
      </c>
      <c r="B590" s="16" t="s">
        <v>49</v>
      </c>
      <c r="C590" s="16" t="s">
        <v>52</v>
      </c>
      <c r="D590" s="29">
        <v>40725</v>
      </c>
      <c r="E590" s="44">
        <v>0</v>
      </c>
      <c r="F590" s="44">
        <v>0</v>
      </c>
      <c r="G590" s="13">
        <f t="shared" si="84"/>
        <v>0</v>
      </c>
      <c r="H590" s="44">
        <v>0</v>
      </c>
      <c r="I590" s="44">
        <v>0</v>
      </c>
      <c r="J590" s="13">
        <f t="shared" si="85"/>
        <v>0</v>
      </c>
      <c r="K590" s="44">
        <f t="shared" si="88"/>
        <v>0</v>
      </c>
      <c r="L590" s="44">
        <f t="shared" si="86"/>
        <v>0</v>
      </c>
      <c r="M590" s="13">
        <f t="shared" si="87"/>
        <v>0</v>
      </c>
      <c r="N590" s="30"/>
      <c r="O590" s="30"/>
      <c r="P590" s="30"/>
      <c r="Q590" s="30"/>
    </row>
    <row r="591" spans="1:17" ht="12.75" customHeight="1">
      <c r="A591" s="85">
        <v>9</v>
      </c>
      <c r="B591" s="16" t="s">
        <v>49</v>
      </c>
      <c r="C591" s="16" t="s">
        <v>52</v>
      </c>
      <c r="D591" s="29">
        <v>40756</v>
      </c>
      <c r="E591" s="44">
        <v>0</v>
      </c>
      <c r="F591" s="44">
        <v>0</v>
      </c>
      <c r="G591" s="13">
        <f t="shared" si="84"/>
        <v>0</v>
      </c>
      <c r="H591" s="44">
        <v>0</v>
      </c>
      <c r="I591" s="44">
        <v>0</v>
      </c>
      <c r="J591" s="13">
        <f t="shared" si="85"/>
        <v>0</v>
      </c>
      <c r="K591" s="44">
        <f t="shared" si="88"/>
        <v>0</v>
      </c>
      <c r="L591" s="44">
        <f t="shared" si="86"/>
        <v>0</v>
      </c>
      <c r="M591" s="13">
        <f t="shared" si="87"/>
        <v>0</v>
      </c>
      <c r="N591" s="30"/>
      <c r="O591" s="30"/>
      <c r="P591" s="30"/>
      <c r="Q591" s="30"/>
    </row>
    <row r="592" spans="1:17" ht="12.75" customHeight="1">
      <c r="A592" s="85">
        <v>10</v>
      </c>
      <c r="B592" s="16" t="s">
        <v>49</v>
      </c>
      <c r="C592" s="16" t="s">
        <v>52</v>
      </c>
      <c r="D592" s="29">
        <v>40787</v>
      </c>
      <c r="E592" s="44">
        <v>0</v>
      </c>
      <c r="F592" s="44">
        <v>0</v>
      </c>
      <c r="G592" s="13">
        <f t="shared" si="84"/>
        <v>0</v>
      </c>
      <c r="H592" s="44">
        <v>0</v>
      </c>
      <c r="I592" s="44">
        <v>0</v>
      </c>
      <c r="J592" s="13">
        <f t="shared" si="85"/>
        <v>0</v>
      </c>
      <c r="K592" s="44">
        <f t="shared" si="88"/>
        <v>0</v>
      </c>
      <c r="L592" s="44">
        <f t="shared" si="86"/>
        <v>0</v>
      </c>
      <c r="M592" s="13">
        <f t="shared" si="87"/>
        <v>0</v>
      </c>
      <c r="N592" s="30"/>
      <c r="O592" s="30"/>
      <c r="P592" s="30"/>
      <c r="Q592" s="30"/>
    </row>
    <row r="593" spans="1:17" ht="12.75" customHeight="1">
      <c r="A593" s="85">
        <v>11</v>
      </c>
      <c r="B593" s="16" t="s">
        <v>49</v>
      </c>
      <c r="C593" s="16" t="s">
        <v>52</v>
      </c>
      <c r="D593" s="29">
        <v>40817</v>
      </c>
      <c r="E593" s="44">
        <v>0</v>
      </c>
      <c r="F593" s="44">
        <v>0</v>
      </c>
      <c r="G593" s="13">
        <f t="shared" si="84"/>
        <v>0</v>
      </c>
      <c r="H593" s="44">
        <v>0</v>
      </c>
      <c r="I593" s="44">
        <v>0</v>
      </c>
      <c r="J593" s="13">
        <f t="shared" si="85"/>
        <v>0</v>
      </c>
      <c r="K593" s="44">
        <f t="shared" si="88"/>
        <v>0</v>
      </c>
      <c r="L593" s="44">
        <f t="shared" si="86"/>
        <v>0</v>
      </c>
      <c r="M593" s="13">
        <f t="shared" si="87"/>
        <v>0</v>
      </c>
      <c r="N593" s="30"/>
      <c r="O593" s="30"/>
      <c r="P593" s="30"/>
      <c r="Q593" s="30"/>
    </row>
    <row r="594" spans="1:17" ht="12.75" customHeight="1">
      <c r="A594" s="85">
        <v>12</v>
      </c>
      <c r="B594" s="16" t="s">
        <v>49</v>
      </c>
      <c r="C594" s="16" t="s">
        <v>52</v>
      </c>
      <c r="D594" s="29">
        <v>40848</v>
      </c>
      <c r="E594" s="44">
        <v>0</v>
      </c>
      <c r="F594" s="44">
        <v>0</v>
      </c>
      <c r="G594" s="13">
        <f t="shared" si="84"/>
        <v>0</v>
      </c>
      <c r="H594" s="44">
        <v>0</v>
      </c>
      <c r="I594" s="44">
        <v>0</v>
      </c>
      <c r="J594" s="13">
        <f t="shared" si="85"/>
        <v>0</v>
      </c>
      <c r="K594" s="44">
        <f t="shared" si="88"/>
        <v>0</v>
      </c>
      <c r="L594" s="44">
        <f t="shared" si="86"/>
        <v>0</v>
      </c>
      <c r="M594" s="13">
        <f t="shared" si="87"/>
        <v>0</v>
      </c>
      <c r="N594" s="30"/>
      <c r="O594" s="30"/>
      <c r="P594" s="30"/>
      <c r="Q594" s="30"/>
    </row>
    <row r="595" spans="1:17" ht="12.75" customHeight="1">
      <c r="A595" s="85">
        <v>13</v>
      </c>
      <c r="B595" s="16" t="s">
        <v>49</v>
      </c>
      <c r="C595" s="16" t="s">
        <v>52</v>
      </c>
      <c r="D595" s="29">
        <v>40878</v>
      </c>
      <c r="E595" s="44">
        <v>0</v>
      </c>
      <c r="F595" s="44">
        <v>0</v>
      </c>
      <c r="G595" s="13">
        <f t="shared" si="84"/>
        <v>0</v>
      </c>
      <c r="H595" s="44">
        <v>0</v>
      </c>
      <c r="I595" s="44">
        <v>0</v>
      </c>
      <c r="J595" s="13">
        <f t="shared" si="85"/>
        <v>0</v>
      </c>
      <c r="K595" s="44">
        <f t="shared" si="88"/>
        <v>0</v>
      </c>
      <c r="L595" s="44">
        <f t="shared" si="86"/>
        <v>0</v>
      </c>
      <c r="M595" s="13">
        <f t="shared" si="87"/>
        <v>0</v>
      </c>
      <c r="N595" s="30"/>
      <c r="O595" s="30"/>
      <c r="P595" s="30"/>
      <c r="Q595" s="30"/>
    </row>
    <row r="596" spans="1:17" ht="12.75" customHeight="1">
      <c r="N596" s="30"/>
      <c r="O596" s="30"/>
      <c r="P596" s="30"/>
      <c r="Q596" s="30"/>
    </row>
    <row r="597" spans="1:17" ht="12.75" customHeight="1">
      <c r="A597" s="85">
        <v>14</v>
      </c>
      <c r="B597" s="16" t="s">
        <v>44</v>
      </c>
      <c r="C597" s="16"/>
      <c r="D597" s="29"/>
      <c r="E597" s="44"/>
      <c r="F597" s="44"/>
      <c r="G597" s="13"/>
      <c r="H597" s="44"/>
      <c r="I597" s="44"/>
      <c r="J597" s="13"/>
      <c r="K597" s="44">
        <f>ROUND(SUM(K583:K595),0)</f>
        <v>0</v>
      </c>
      <c r="L597" s="44">
        <f>ROUND(SUM(L583:L595),0)</f>
        <v>0</v>
      </c>
      <c r="M597" s="13"/>
      <c r="N597" s="30"/>
      <c r="O597" s="30"/>
      <c r="P597" s="30"/>
      <c r="Q597" s="30"/>
    </row>
    <row r="598" spans="1:17" ht="12.75" customHeight="1">
      <c r="N598" s="30"/>
      <c r="O598" s="30"/>
      <c r="P598" s="30"/>
      <c r="Q598" s="30"/>
    </row>
    <row r="599" spans="1:17" ht="12.75" customHeight="1">
      <c r="A599" s="85">
        <v>15</v>
      </c>
      <c r="B599" s="16" t="s">
        <v>49</v>
      </c>
      <c r="C599" s="16" t="s">
        <v>52</v>
      </c>
      <c r="D599" s="29" t="s">
        <v>36</v>
      </c>
      <c r="K599" s="49">
        <f>ROUND(AVERAGE(K583:K595),0)</f>
        <v>0</v>
      </c>
      <c r="L599" s="49">
        <f>ROUND(AVERAGE(L583:L595),0)</f>
        <v>0</v>
      </c>
      <c r="M599" s="13">
        <f>ROUND(IF(K599=0,0,L599*1000/K599),2)</f>
        <v>0</v>
      </c>
      <c r="N599" s="30"/>
      <c r="O599" s="30"/>
      <c r="P599" s="30"/>
      <c r="Q599" s="30"/>
    </row>
    <row r="600" spans="1:17" ht="12.75" customHeight="1">
      <c r="N600" s="30"/>
      <c r="O600" s="30"/>
      <c r="P600" s="30"/>
      <c r="Q600" s="30"/>
    </row>
    <row r="601" spans="1:17" ht="12.75" customHeight="1">
      <c r="N601" s="30"/>
      <c r="O601" s="30"/>
      <c r="P601" s="30"/>
      <c r="Q601" s="30"/>
    </row>
    <row r="602" spans="1:17" ht="12.75" customHeight="1">
      <c r="N602" s="30"/>
      <c r="O602" s="30"/>
      <c r="P602" s="30"/>
      <c r="Q602" s="30"/>
    </row>
    <row r="603" spans="1:17" ht="12.75" customHeight="1">
      <c r="N603" s="30"/>
      <c r="O603" s="30"/>
      <c r="P603" s="30"/>
      <c r="Q603" s="30"/>
    </row>
    <row r="604" spans="1:17" ht="12.75" customHeight="1">
      <c r="N604" s="30"/>
      <c r="O604" s="30"/>
      <c r="P604" s="30"/>
      <c r="Q604" s="30"/>
    </row>
    <row r="605" spans="1:17" ht="12.75" customHeight="1">
      <c r="A605" s="85">
        <v>16</v>
      </c>
      <c r="B605" s="32" t="s">
        <v>157</v>
      </c>
      <c r="N605" s="30"/>
      <c r="O605" s="30"/>
      <c r="P605" s="30"/>
      <c r="Q605" s="30"/>
    </row>
    <row r="606" spans="1:17" ht="12.75" customHeight="1">
      <c r="N606" s="30"/>
      <c r="O606" s="30"/>
      <c r="P606" s="30"/>
      <c r="Q606" s="30"/>
    </row>
    <row r="607" spans="1:17" ht="12.75" customHeight="1">
      <c r="N607" s="30"/>
      <c r="O607" s="30"/>
      <c r="P607" s="30"/>
      <c r="Q607" s="30"/>
    </row>
    <row r="608" spans="1:17" ht="13.5" customHeight="1">
      <c r="A608" s="80" t="s">
        <v>32</v>
      </c>
      <c r="B608" s="9"/>
      <c r="C608" s="10"/>
      <c r="D608" s="11"/>
      <c r="E608" s="40"/>
      <c r="F608" s="40"/>
      <c r="G608" s="9"/>
      <c r="H608" s="40"/>
      <c r="I608" s="40"/>
      <c r="J608" s="9"/>
      <c r="K608" s="40"/>
      <c r="L608" s="40"/>
      <c r="M608" s="12" t="s">
        <v>33</v>
      </c>
      <c r="N608" s="30"/>
      <c r="O608" s="30"/>
      <c r="P608" s="30"/>
      <c r="Q608" s="30"/>
    </row>
    <row r="609" spans="1:17" ht="12.75" customHeight="1">
      <c r="A609" s="79" t="s">
        <v>0</v>
      </c>
      <c r="B609" s="14"/>
      <c r="C609" s="15"/>
      <c r="D609" s="7"/>
      <c r="E609" s="39"/>
      <c r="F609" s="39" t="s">
        <v>1</v>
      </c>
      <c r="G609" s="14"/>
      <c r="H609" s="39"/>
      <c r="I609" s="39"/>
      <c r="J609" s="14"/>
      <c r="K609" s="39"/>
      <c r="L609" s="39" t="s">
        <v>73</v>
      </c>
      <c r="M609" s="14"/>
      <c r="N609" s="30"/>
      <c r="O609" s="30"/>
      <c r="P609" s="30"/>
      <c r="Q609" s="30"/>
    </row>
    <row r="610" spans="1:17" ht="15" customHeight="1">
      <c r="A610" s="80" t="s">
        <v>2</v>
      </c>
      <c r="B610" s="9"/>
      <c r="C610" s="9"/>
      <c r="D610" s="9"/>
      <c r="E610" s="40"/>
      <c r="F610" s="87" t="s">
        <v>3</v>
      </c>
      <c r="G610" s="87"/>
      <c r="H610" s="87"/>
      <c r="I610" s="87"/>
      <c r="J610" s="9" t="s">
        <v>4</v>
      </c>
      <c r="K610" s="40"/>
      <c r="L610" s="40"/>
      <c r="M610" s="9"/>
      <c r="N610" s="30"/>
      <c r="O610" s="30"/>
      <c r="P610" s="30"/>
      <c r="Q610" s="30"/>
    </row>
    <row r="611" spans="1:17">
      <c r="A611" s="81"/>
      <c r="B611" s="1"/>
      <c r="C611" s="1"/>
      <c r="D611" s="1"/>
      <c r="E611" s="41"/>
      <c r="F611" s="88"/>
      <c r="G611" s="88"/>
      <c r="H611" s="88"/>
      <c r="I611" s="88"/>
      <c r="J611" s="14"/>
      <c r="K611" s="41" t="s">
        <v>5</v>
      </c>
      <c r="L611" s="41"/>
      <c r="M611" s="1"/>
      <c r="N611" s="30"/>
      <c r="O611" s="30"/>
      <c r="P611" s="30"/>
      <c r="Q611" s="30"/>
    </row>
    <row r="612" spans="1:17">
      <c r="A612" s="81" t="s">
        <v>54</v>
      </c>
      <c r="B612" s="1"/>
      <c r="C612" s="77"/>
      <c r="D612" s="2"/>
      <c r="E612" s="41"/>
      <c r="F612" s="88"/>
      <c r="G612" s="88"/>
      <c r="H612" s="88"/>
      <c r="I612" s="88"/>
      <c r="J612" s="14"/>
      <c r="K612" s="41" t="s">
        <v>6</v>
      </c>
      <c r="L612" s="41"/>
      <c r="M612" s="1"/>
      <c r="N612" s="30"/>
      <c r="O612" s="30"/>
      <c r="P612" s="30"/>
      <c r="Q612" s="30"/>
    </row>
    <row r="613" spans="1:17">
      <c r="A613" s="81"/>
      <c r="B613" s="1"/>
      <c r="C613" s="77"/>
      <c r="D613" s="2"/>
      <c r="E613" s="41"/>
      <c r="F613" s="88"/>
      <c r="G613" s="88"/>
      <c r="H613" s="88"/>
      <c r="I613" s="88"/>
      <c r="J613" s="15" t="s">
        <v>40</v>
      </c>
      <c r="K613" s="41" t="s">
        <v>55</v>
      </c>
      <c r="L613" s="41"/>
      <c r="M613" s="1"/>
      <c r="N613" s="30"/>
      <c r="O613" s="30"/>
      <c r="P613" s="30"/>
      <c r="Q613" s="30"/>
    </row>
    <row r="614" spans="1:17">
      <c r="A614" s="79" t="s">
        <v>53</v>
      </c>
      <c r="B614" s="14"/>
      <c r="C614" s="15"/>
      <c r="D614" s="7"/>
      <c r="E614" s="39"/>
      <c r="F614" s="89"/>
      <c r="G614" s="89"/>
      <c r="H614" s="89"/>
      <c r="I614" s="89"/>
      <c r="J614" s="3" t="s">
        <v>158</v>
      </c>
      <c r="K614" s="39"/>
      <c r="L614" s="39"/>
      <c r="M614" s="14"/>
      <c r="N614" s="30"/>
      <c r="O614" s="30"/>
      <c r="P614" s="30"/>
      <c r="Q614" s="30"/>
    </row>
    <row r="615" spans="1:17" ht="12.75" customHeight="1">
      <c r="A615" s="80"/>
      <c r="B615" s="9"/>
      <c r="C615" s="10"/>
      <c r="D615" s="11"/>
      <c r="E615" s="40"/>
      <c r="F615" s="42"/>
      <c r="G615" s="4"/>
      <c r="H615" s="42"/>
      <c r="I615" s="42"/>
      <c r="J615" s="9"/>
      <c r="K615" s="40"/>
      <c r="L615" s="40"/>
      <c r="M615" s="9"/>
      <c r="N615" s="30"/>
      <c r="O615" s="30"/>
      <c r="P615" s="30"/>
      <c r="Q615" s="30"/>
    </row>
    <row r="616" spans="1:17" ht="12.75" customHeight="1">
      <c r="A616" s="82" t="s">
        <v>7</v>
      </c>
      <c r="B616" s="5" t="s">
        <v>8</v>
      </c>
      <c r="C616" s="5" t="s">
        <v>9</v>
      </c>
      <c r="D616" s="5" t="s">
        <v>10</v>
      </c>
      <c r="E616" s="43" t="s">
        <v>11</v>
      </c>
      <c r="F616" s="43" t="s">
        <v>12</v>
      </c>
      <c r="G616" s="5" t="s">
        <v>13</v>
      </c>
      <c r="H616" s="43" t="s">
        <v>14</v>
      </c>
      <c r="I616" s="43" t="s">
        <v>15</v>
      </c>
      <c r="J616" s="5" t="s">
        <v>16</v>
      </c>
      <c r="K616" s="43" t="s">
        <v>17</v>
      </c>
      <c r="L616" s="43" t="s">
        <v>18</v>
      </c>
      <c r="M616" s="5" t="s">
        <v>19</v>
      </c>
      <c r="N616" s="30"/>
      <c r="O616" s="30"/>
      <c r="P616" s="30"/>
      <c r="Q616" s="30"/>
    </row>
    <row r="617" spans="1:17" ht="12.75" customHeight="1">
      <c r="B617" s="77"/>
      <c r="D617" s="17"/>
      <c r="E617" s="44"/>
      <c r="F617" s="44"/>
      <c r="G617" s="16"/>
      <c r="H617" s="44"/>
      <c r="I617" s="44"/>
      <c r="J617" s="16"/>
      <c r="K617" s="44"/>
      <c r="L617" s="44"/>
      <c r="M617" s="16"/>
      <c r="N617" s="30"/>
      <c r="O617" s="30"/>
      <c r="P617" s="30"/>
      <c r="Q617" s="30"/>
    </row>
    <row r="618" spans="1:17" ht="12.75" customHeight="1">
      <c r="B618" s="16"/>
      <c r="E618" s="90" t="s">
        <v>20</v>
      </c>
      <c r="F618" s="90"/>
      <c r="G618" s="90"/>
      <c r="H618" s="90" t="s">
        <v>21</v>
      </c>
      <c r="I618" s="90"/>
      <c r="J618" s="90"/>
      <c r="K618" s="90" t="s">
        <v>22</v>
      </c>
      <c r="L618" s="90"/>
      <c r="M618" s="90"/>
      <c r="N618" s="30"/>
      <c r="O618" s="30"/>
      <c r="P618" s="30"/>
      <c r="Q618" s="30"/>
    </row>
    <row r="619" spans="1:17" ht="12.75" customHeight="1">
      <c r="B619" s="16"/>
      <c r="E619" s="45" t="s">
        <v>23</v>
      </c>
      <c r="F619" s="45"/>
      <c r="G619" s="6"/>
      <c r="H619" s="45" t="s">
        <v>24</v>
      </c>
      <c r="I619" s="45"/>
      <c r="J619" s="6"/>
      <c r="K619" s="45" t="s">
        <v>24</v>
      </c>
      <c r="L619" s="45"/>
      <c r="M619" s="6"/>
      <c r="N619" s="30"/>
      <c r="O619" s="30"/>
      <c r="P619" s="30"/>
      <c r="Q619" s="30"/>
    </row>
    <row r="620" spans="1:17" ht="28.5" customHeight="1">
      <c r="A620" s="84" t="s">
        <v>25</v>
      </c>
      <c r="B620" s="15" t="s">
        <v>26</v>
      </c>
      <c r="C620" s="15" t="s">
        <v>27</v>
      </c>
      <c r="D620" s="7" t="s">
        <v>28</v>
      </c>
      <c r="E620" s="46" t="s">
        <v>29</v>
      </c>
      <c r="F620" s="47" t="s">
        <v>30</v>
      </c>
      <c r="G620" s="15" t="s">
        <v>31</v>
      </c>
      <c r="H620" s="46" t="s">
        <v>29</v>
      </c>
      <c r="I620" s="47" t="s">
        <v>30</v>
      </c>
      <c r="J620" s="15" t="s">
        <v>31</v>
      </c>
      <c r="K620" s="46" t="s">
        <v>29</v>
      </c>
      <c r="L620" s="47" t="s">
        <v>30</v>
      </c>
      <c r="M620" s="15" t="s">
        <v>31</v>
      </c>
      <c r="N620" s="30"/>
      <c r="O620" s="30"/>
      <c r="P620" s="30"/>
      <c r="Q620" s="30"/>
    </row>
    <row r="621" spans="1:17" ht="12.75" customHeight="1">
      <c r="A621" s="85">
        <v>1</v>
      </c>
      <c r="B621" s="16" t="s">
        <v>41</v>
      </c>
      <c r="C621" s="16" t="s">
        <v>52</v>
      </c>
      <c r="D621" s="29">
        <v>40148</v>
      </c>
      <c r="E621" s="44">
        <v>925571</v>
      </c>
      <c r="F621" s="44">
        <v>3937</v>
      </c>
      <c r="G621" s="13">
        <f>IF(E621=0,0,F621*1000/E621)</f>
        <v>4.2535904863052103</v>
      </c>
      <c r="H621" s="67">
        <v>2427330</v>
      </c>
      <c r="I621" s="67">
        <v>14050</v>
      </c>
      <c r="J621" s="13">
        <f t="shared" ref="J621:J633" si="89">IF(H621=0,0,I621*1000/H621)</f>
        <v>5.7882529363539366</v>
      </c>
      <c r="K621" s="71">
        <v>2442330</v>
      </c>
      <c r="L621" s="71">
        <v>13102</v>
      </c>
      <c r="M621" s="13">
        <f t="shared" ref="M621:M633" si="90">IF(K621=0,0,L621*1000/K621)</f>
        <v>5.3645494261627213</v>
      </c>
      <c r="N621" s="30"/>
      <c r="O621" s="30"/>
      <c r="P621" s="30"/>
      <c r="Q621" s="30"/>
    </row>
    <row r="622" spans="1:17" ht="12.75" customHeight="1">
      <c r="A622" s="85">
        <v>2</v>
      </c>
      <c r="B622" s="16" t="s">
        <v>41</v>
      </c>
      <c r="C622" s="16" t="s">
        <v>52</v>
      </c>
      <c r="D622" s="29">
        <v>40179</v>
      </c>
      <c r="E622" s="44">
        <f>K659</f>
        <v>910571</v>
      </c>
      <c r="F622" s="44">
        <f t="shared" ref="F622:F633" si="91">L659</f>
        <v>4885</v>
      </c>
      <c r="G622" s="13">
        <f t="shared" ref="G622:G633" si="92">IF(E622=0,0,F622*1000/E622)</f>
        <v>5.3647656250857976</v>
      </c>
      <c r="H622" s="67">
        <v>301248</v>
      </c>
      <c r="I622" s="67">
        <v>2803</v>
      </c>
      <c r="J622" s="13">
        <f t="shared" si="89"/>
        <v>9.304626088803909</v>
      </c>
      <c r="K622" s="71">
        <v>56565</v>
      </c>
      <c r="L622" s="71">
        <v>366</v>
      </c>
      <c r="M622" s="13">
        <f t="shared" si="90"/>
        <v>6.4704322460885706</v>
      </c>
      <c r="N622" s="30"/>
      <c r="O622" s="30"/>
      <c r="P622" s="30"/>
      <c r="Q622" s="30"/>
    </row>
    <row r="623" spans="1:17" ht="12.75" customHeight="1">
      <c r="A623" s="85">
        <v>3</v>
      </c>
      <c r="B623" s="16" t="s">
        <v>41</v>
      </c>
      <c r="C623" s="16" t="s">
        <v>52</v>
      </c>
      <c r="D623" s="29">
        <v>40210</v>
      </c>
      <c r="E623" s="44">
        <f t="shared" ref="E623:E633" si="93">K660</f>
        <v>857091</v>
      </c>
      <c r="F623" s="44">
        <f t="shared" si="91"/>
        <v>5539</v>
      </c>
      <c r="G623" s="13">
        <f t="shared" si="92"/>
        <v>6.4625576514045768</v>
      </c>
      <c r="H623" s="67">
        <v>118000</v>
      </c>
      <c r="I623" s="67">
        <v>1447</v>
      </c>
      <c r="J623" s="13">
        <f t="shared" si="89"/>
        <v>12.26271186440678</v>
      </c>
      <c r="K623" s="71">
        <v>56574</v>
      </c>
      <c r="L623" s="71">
        <v>424</v>
      </c>
      <c r="M623" s="13">
        <f t="shared" si="90"/>
        <v>7.4946088309117265</v>
      </c>
      <c r="N623" s="30"/>
      <c r="O623" s="30"/>
      <c r="P623" s="30"/>
      <c r="Q623" s="30"/>
    </row>
    <row r="624" spans="1:17" ht="12.75" customHeight="1">
      <c r="A624" s="85">
        <v>4</v>
      </c>
      <c r="B624" s="16" t="s">
        <v>41</v>
      </c>
      <c r="C624" s="16" t="s">
        <v>52</v>
      </c>
      <c r="D624" s="29">
        <v>40238</v>
      </c>
      <c r="E624" s="44">
        <f t="shared" si="93"/>
        <v>756447</v>
      </c>
      <c r="F624" s="44">
        <f t="shared" si="91"/>
        <v>5667</v>
      </c>
      <c r="G624" s="13">
        <f t="shared" si="92"/>
        <v>7.4916021875954293</v>
      </c>
      <c r="H624" s="67">
        <v>1614705</v>
      </c>
      <c r="I624" s="67">
        <v>7729</v>
      </c>
      <c r="J624" s="13">
        <f t="shared" si="89"/>
        <v>4.7866328524405386</v>
      </c>
      <c r="K624" s="71">
        <v>1583149</v>
      </c>
      <c r="L624" s="71">
        <v>8982</v>
      </c>
      <c r="M624" s="13">
        <f t="shared" si="90"/>
        <v>5.6735026204103338</v>
      </c>
      <c r="N624" s="30"/>
      <c r="O624" s="30"/>
      <c r="P624" s="30"/>
      <c r="Q624" s="30"/>
    </row>
    <row r="625" spans="1:17" ht="12.75" customHeight="1">
      <c r="A625" s="85">
        <v>5</v>
      </c>
      <c r="B625" s="16" t="s">
        <v>41</v>
      </c>
      <c r="C625" s="16" t="s">
        <v>52</v>
      </c>
      <c r="D625" s="29">
        <v>40269</v>
      </c>
      <c r="E625" s="44">
        <f t="shared" si="93"/>
        <v>698017</v>
      </c>
      <c r="F625" s="44">
        <f t="shared" si="91"/>
        <v>3959</v>
      </c>
      <c r="G625" s="13">
        <f t="shared" si="92"/>
        <v>5.6717816328255619</v>
      </c>
      <c r="H625" s="67">
        <v>2172371</v>
      </c>
      <c r="I625" s="67">
        <v>11179</v>
      </c>
      <c r="J625" s="13">
        <f t="shared" si="89"/>
        <v>5.1459902567287079</v>
      </c>
      <c r="K625" s="71">
        <v>2010731</v>
      </c>
      <c r="L625" s="71">
        <v>10605</v>
      </c>
      <c r="M625" s="13">
        <f t="shared" si="90"/>
        <v>5.2742012730693464</v>
      </c>
      <c r="N625" s="30"/>
      <c r="O625" s="30"/>
      <c r="P625" s="30"/>
      <c r="Q625" s="30"/>
    </row>
    <row r="626" spans="1:17" ht="12.75" customHeight="1">
      <c r="A626" s="85">
        <v>6</v>
      </c>
      <c r="B626" s="16" t="s">
        <v>41</v>
      </c>
      <c r="C626" s="16" t="s">
        <v>52</v>
      </c>
      <c r="D626" s="29">
        <v>40299</v>
      </c>
      <c r="E626" s="44">
        <f t="shared" si="93"/>
        <v>859657</v>
      </c>
      <c r="F626" s="44">
        <f t="shared" si="91"/>
        <v>4533</v>
      </c>
      <c r="G626" s="13">
        <f t="shared" si="92"/>
        <v>5.2730333144498331</v>
      </c>
      <c r="H626" s="67">
        <v>1737369</v>
      </c>
      <c r="I626" s="67">
        <v>9796</v>
      </c>
      <c r="J626" s="13">
        <f t="shared" si="89"/>
        <v>5.6384107233408676</v>
      </c>
      <c r="K626" s="71">
        <v>1660811</v>
      </c>
      <c r="L626" s="71">
        <v>9164</v>
      </c>
      <c r="M626" s="13">
        <f t="shared" si="90"/>
        <v>5.5177861899999456</v>
      </c>
      <c r="N626" s="30"/>
      <c r="O626" s="30"/>
      <c r="P626" s="30"/>
      <c r="Q626" s="30"/>
    </row>
    <row r="627" spans="1:17" ht="12.75" customHeight="1">
      <c r="A627" s="85">
        <v>7</v>
      </c>
      <c r="B627" s="16" t="s">
        <v>41</v>
      </c>
      <c r="C627" s="16" t="s">
        <v>52</v>
      </c>
      <c r="D627" s="29">
        <v>40330</v>
      </c>
      <c r="E627" s="44">
        <f t="shared" si="93"/>
        <v>936215</v>
      </c>
      <c r="F627" s="44">
        <f t="shared" si="91"/>
        <v>5165</v>
      </c>
      <c r="G627" s="13">
        <f t="shared" si="92"/>
        <v>5.5168951576293903</v>
      </c>
      <c r="H627" s="67">
        <v>2069992</v>
      </c>
      <c r="I627" s="67">
        <v>12619</v>
      </c>
      <c r="J627" s="13">
        <f t="shared" si="89"/>
        <v>6.0961588257345918</v>
      </c>
      <c r="K627" s="71">
        <v>1989343</v>
      </c>
      <c r="L627" s="71">
        <v>11769</v>
      </c>
      <c r="M627" s="13">
        <f t="shared" si="90"/>
        <v>5.9160235313869958</v>
      </c>
      <c r="N627" s="30"/>
      <c r="O627" s="30"/>
      <c r="P627" s="30"/>
      <c r="Q627" s="30"/>
    </row>
    <row r="628" spans="1:17" ht="12.75" customHeight="1">
      <c r="A628" s="85">
        <v>8</v>
      </c>
      <c r="B628" s="16" t="s">
        <v>41</v>
      </c>
      <c r="C628" s="16" t="s">
        <v>52</v>
      </c>
      <c r="D628" s="29">
        <v>40360</v>
      </c>
      <c r="E628" s="44">
        <f t="shared" si="93"/>
        <v>1016864</v>
      </c>
      <c r="F628" s="44">
        <f t="shared" si="91"/>
        <v>6015</v>
      </c>
      <c r="G628" s="13">
        <f t="shared" si="92"/>
        <v>5.9152453032067216</v>
      </c>
      <c r="H628" s="67">
        <v>2038264</v>
      </c>
      <c r="I628" s="67">
        <v>12169</v>
      </c>
      <c r="J628" s="13">
        <f t="shared" si="89"/>
        <v>5.9702766668105802</v>
      </c>
      <c r="K628" s="71">
        <v>2155792</v>
      </c>
      <c r="L628" s="71">
        <v>12831</v>
      </c>
      <c r="M628" s="13">
        <f t="shared" si="90"/>
        <v>5.9518729079614356</v>
      </c>
      <c r="N628" s="30"/>
      <c r="O628" s="30"/>
      <c r="P628" s="30"/>
      <c r="Q628" s="30"/>
    </row>
    <row r="629" spans="1:17" ht="12.75" customHeight="1">
      <c r="A629" s="85">
        <v>9</v>
      </c>
      <c r="B629" s="16" t="s">
        <v>41</v>
      </c>
      <c r="C629" s="16" t="s">
        <v>52</v>
      </c>
      <c r="D629" s="29">
        <v>40391</v>
      </c>
      <c r="E629" s="44">
        <f t="shared" si="93"/>
        <v>899336</v>
      </c>
      <c r="F629" s="44">
        <f t="shared" si="91"/>
        <v>5353</v>
      </c>
      <c r="G629" s="13">
        <f t="shared" si="92"/>
        <v>5.9521691559105827</v>
      </c>
      <c r="H629" s="67">
        <v>2214281</v>
      </c>
      <c r="I629" s="67">
        <v>12932</v>
      </c>
      <c r="J629" s="13">
        <f t="shared" si="89"/>
        <v>5.8402704986404164</v>
      </c>
      <c r="K629" s="71">
        <v>2052336</v>
      </c>
      <c r="L629" s="71">
        <v>12242</v>
      </c>
      <c r="M629" s="13">
        <f t="shared" si="90"/>
        <v>5.9649102291242757</v>
      </c>
      <c r="N629" s="30"/>
      <c r="O629" s="30"/>
      <c r="P629" s="30"/>
      <c r="Q629" s="30"/>
    </row>
    <row r="630" spans="1:17" ht="12.75" customHeight="1">
      <c r="A630" s="85">
        <v>10</v>
      </c>
      <c r="B630" s="16" t="s">
        <v>41</v>
      </c>
      <c r="C630" s="16" t="s">
        <v>52</v>
      </c>
      <c r="D630" s="29">
        <v>40422</v>
      </c>
      <c r="E630" s="44">
        <f t="shared" si="93"/>
        <v>926281</v>
      </c>
      <c r="F630" s="44">
        <f t="shared" si="91"/>
        <v>5525</v>
      </c>
      <c r="G630" s="13">
        <f t="shared" si="92"/>
        <v>5.9647126519922145</v>
      </c>
      <c r="H630" s="67">
        <v>2061667</v>
      </c>
      <c r="I630" s="67">
        <v>10527</v>
      </c>
      <c r="J630" s="13">
        <f t="shared" si="89"/>
        <v>5.106062230224377</v>
      </c>
      <c r="K630" s="71">
        <v>2061667</v>
      </c>
      <c r="L630" s="71">
        <v>11076</v>
      </c>
      <c r="M630" s="13">
        <f t="shared" si="90"/>
        <v>5.3723515970328863</v>
      </c>
      <c r="N630" s="30"/>
      <c r="O630" s="30"/>
      <c r="P630" s="30"/>
      <c r="Q630" s="30"/>
    </row>
    <row r="631" spans="1:17" ht="12.75" customHeight="1">
      <c r="A631" s="85">
        <v>11</v>
      </c>
      <c r="B631" s="16" t="s">
        <v>41</v>
      </c>
      <c r="C631" s="16" t="s">
        <v>52</v>
      </c>
      <c r="D631" s="29">
        <v>40452</v>
      </c>
      <c r="E631" s="44">
        <f t="shared" si="93"/>
        <v>926281</v>
      </c>
      <c r="F631" s="44">
        <f t="shared" si="91"/>
        <v>4976</v>
      </c>
      <c r="G631" s="13">
        <f t="shared" si="92"/>
        <v>5.3720199377942546</v>
      </c>
      <c r="H631" s="67">
        <v>2392618</v>
      </c>
      <c r="I631" s="67">
        <v>10827</v>
      </c>
      <c r="J631" s="13">
        <f t="shared" si="89"/>
        <v>4.5251686646175866</v>
      </c>
      <c r="K631" s="71">
        <v>2334225</v>
      </c>
      <c r="L631" s="71">
        <v>11114</v>
      </c>
      <c r="M631" s="13">
        <f t="shared" si="90"/>
        <v>4.7613233514335596</v>
      </c>
      <c r="N631" s="30"/>
      <c r="O631" s="30"/>
      <c r="P631" s="30"/>
      <c r="Q631" s="30"/>
    </row>
    <row r="632" spans="1:17" ht="12.75" customHeight="1">
      <c r="A632" s="85">
        <v>12</v>
      </c>
      <c r="B632" s="16" t="s">
        <v>41</v>
      </c>
      <c r="C632" s="16" t="s">
        <v>52</v>
      </c>
      <c r="D632" s="29">
        <v>40483</v>
      </c>
      <c r="E632" s="44">
        <f t="shared" si="93"/>
        <v>984674</v>
      </c>
      <c r="F632" s="44">
        <f t="shared" si="91"/>
        <v>4689</v>
      </c>
      <c r="G632" s="13">
        <f t="shared" si="92"/>
        <v>4.7619821382508318</v>
      </c>
      <c r="H632" s="67">
        <v>1699791</v>
      </c>
      <c r="I632" s="67">
        <v>7602</v>
      </c>
      <c r="J632" s="13">
        <f t="shared" si="89"/>
        <v>4.4723145374931388</v>
      </c>
      <c r="K632" s="71">
        <v>1699793</v>
      </c>
      <c r="L632" s="71">
        <v>7782</v>
      </c>
      <c r="M632" s="13">
        <f t="shared" si="90"/>
        <v>4.5782045225506867</v>
      </c>
      <c r="N632" s="30"/>
      <c r="O632" s="30"/>
      <c r="P632" s="30"/>
      <c r="Q632" s="30"/>
    </row>
    <row r="633" spans="1:17" ht="12.75" customHeight="1">
      <c r="A633" s="85">
        <v>13</v>
      </c>
      <c r="B633" s="16" t="s">
        <v>41</v>
      </c>
      <c r="C633" s="16" t="s">
        <v>52</v>
      </c>
      <c r="D633" s="29">
        <v>40513</v>
      </c>
      <c r="E633" s="44">
        <f t="shared" si="93"/>
        <v>984672</v>
      </c>
      <c r="F633" s="44">
        <f t="shared" si="91"/>
        <v>4509</v>
      </c>
      <c r="G633" s="13">
        <f t="shared" si="92"/>
        <v>4.5791898215852589</v>
      </c>
      <c r="H633" s="67">
        <v>2493188</v>
      </c>
      <c r="I633" s="67">
        <v>12157</v>
      </c>
      <c r="J633" s="13">
        <f t="shared" si="89"/>
        <v>4.876086360114039</v>
      </c>
      <c r="K633" s="71">
        <v>2525034</v>
      </c>
      <c r="L633" s="71">
        <v>12110</v>
      </c>
      <c r="M633" s="13">
        <f t="shared" si="90"/>
        <v>4.7959750244947195</v>
      </c>
      <c r="N633" s="30"/>
      <c r="O633" s="30"/>
      <c r="P633" s="30"/>
      <c r="Q633" s="30"/>
    </row>
    <row r="634" spans="1:17" ht="12.75" customHeight="1">
      <c r="N634" s="30"/>
      <c r="O634" s="30"/>
      <c r="P634" s="30"/>
      <c r="Q634" s="30"/>
    </row>
    <row r="635" spans="1:17" ht="12.75" customHeight="1">
      <c r="A635" s="85"/>
      <c r="B635" s="16"/>
      <c r="C635" s="16"/>
      <c r="D635" s="29"/>
      <c r="E635" s="44"/>
      <c r="F635" s="44"/>
      <c r="G635" s="13"/>
      <c r="H635" s="44"/>
      <c r="I635" s="44"/>
      <c r="J635" s="13"/>
      <c r="K635" s="44"/>
      <c r="L635" s="44"/>
      <c r="M635" s="13"/>
      <c r="N635" s="30"/>
      <c r="O635" s="30"/>
      <c r="P635" s="30"/>
      <c r="Q635" s="30"/>
    </row>
    <row r="636" spans="1:17" ht="12.75" customHeight="1">
      <c r="N636" s="30"/>
      <c r="O636" s="30"/>
      <c r="P636" s="30"/>
      <c r="Q636" s="30"/>
    </row>
    <row r="637" spans="1:17" ht="12.75" customHeight="1">
      <c r="A637" s="85"/>
      <c r="B637" s="16"/>
      <c r="C637" s="16"/>
      <c r="D637" s="29"/>
      <c r="K637" s="49"/>
      <c r="L637" s="49"/>
      <c r="M637" s="13"/>
      <c r="N637" s="30"/>
      <c r="O637" s="30"/>
      <c r="P637" s="30"/>
      <c r="Q637" s="30"/>
    </row>
    <row r="638" spans="1:17" ht="12.75" customHeight="1">
      <c r="N638" s="30"/>
      <c r="O638" s="30"/>
      <c r="P638" s="30"/>
      <c r="Q638" s="30"/>
    </row>
    <row r="639" spans="1:17" ht="12.75" customHeight="1">
      <c r="N639" s="30"/>
      <c r="O639" s="30"/>
      <c r="P639" s="30"/>
      <c r="Q639" s="30"/>
    </row>
    <row r="640" spans="1:17" ht="12.75" customHeight="1">
      <c r="N640" s="30"/>
      <c r="O640" s="30"/>
      <c r="P640" s="30"/>
      <c r="Q640" s="30"/>
    </row>
    <row r="641" spans="1:17" ht="12.75" customHeight="1">
      <c r="N641" s="30"/>
      <c r="O641" s="30"/>
      <c r="P641" s="30"/>
      <c r="Q641" s="30"/>
    </row>
    <row r="642" spans="1:17" ht="12.75" customHeight="1">
      <c r="N642" s="30"/>
      <c r="O642" s="30"/>
      <c r="P642" s="30"/>
      <c r="Q642" s="30"/>
    </row>
    <row r="643" spans="1:17" ht="12.75" customHeight="1">
      <c r="N643" s="30"/>
      <c r="O643" s="30"/>
      <c r="P643" s="30"/>
      <c r="Q643" s="30"/>
    </row>
    <row r="644" spans="1:17" ht="12.75" customHeight="1">
      <c r="N644" s="30"/>
      <c r="O644" s="30"/>
      <c r="P644" s="30"/>
      <c r="Q644" s="30"/>
    </row>
    <row r="645" spans="1:17" ht="12.75" customHeight="1">
      <c r="N645" s="30"/>
      <c r="O645" s="30"/>
      <c r="P645" s="30"/>
      <c r="Q645" s="30"/>
    </row>
    <row r="646" spans="1:17" ht="13.5" customHeight="1">
      <c r="A646" s="80" t="s">
        <v>32</v>
      </c>
      <c r="B646" s="9"/>
      <c r="C646" s="10"/>
      <c r="D646" s="11"/>
      <c r="E646" s="40"/>
      <c r="F646" s="40"/>
      <c r="G646" s="9"/>
      <c r="H646" s="40"/>
      <c r="I646" s="40"/>
      <c r="J646" s="9"/>
      <c r="K646" s="40"/>
      <c r="L646" s="40"/>
      <c r="M646" s="12" t="s">
        <v>33</v>
      </c>
      <c r="N646" s="30"/>
      <c r="O646" s="30"/>
      <c r="P646" s="30"/>
      <c r="Q646" s="30"/>
    </row>
    <row r="647" spans="1:17" ht="12.75" customHeight="1">
      <c r="A647" s="79" t="s">
        <v>0</v>
      </c>
      <c r="B647" s="14"/>
      <c r="C647" s="15"/>
      <c r="D647" s="7"/>
      <c r="E647" s="39"/>
      <c r="F647" s="39" t="s">
        <v>1</v>
      </c>
      <c r="G647" s="14"/>
      <c r="H647" s="39"/>
      <c r="I647" s="39"/>
      <c r="J647" s="14"/>
      <c r="K647" s="39"/>
      <c r="L647" s="39" t="s">
        <v>74</v>
      </c>
      <c r="M647" s="14"/>
      <c r="N647" s="30"/>
      <c r="O647" s="30"/>
      <c r="P647" s="30"/>
      <c r="Q647" s="30"/>
    </row>
    <row r="648" spans="1:17" ht="15" customHeight="1">
      <c r="A648" s="80" t="s">
        <v>2</v>
      </c>
      <c r="B648" s="9"/>
      <c r="C648" s="9"/>
      <c r="D648" s="9"/>
      <c r="E648" s="40"/>
      <c r="F648" s="87" t="s">
        <v>3</v>
      </c>
      <c r="G648" s="87"/>
      <c r="H648" s="87"/>
      <c r="I648" s="87"/>
      <c r="J648" s="9" t="s">
        <v>4</v>
      </c>
      <c r="K648" s="40"/>
      <c r="L648" s="40"/>
      <c r="M648" s="9"/>
      <c r="N648" s="30"/>
      <c r="O648" s="30"/>
      <c r="P648" s="30"/>
      <c r="Q648" s="30"/>
    </row>
    <row r="649" spans="1:17">
      <c r="A649" s="81"/>
      <c r="B649" s="1"/>
      <c r="C649" s="1"/>
      <c r="D649" s="1"/>
      <c r="E649" s="41"/>
      <c r="F649" s="88"/>
      <c r="G649" s="88"/>
      <c r="H649" s="88"/>
      <c r="I649" s="88"/>
      <c r="J649" s="14"/>
      <c r="K649" s="41" t="s">
        <v>5</v>
      </c>
      <c r="L649" s="41"/>
      <c r="M649" s="1"/>
      <c r="N649" s="30"/>
      <c r="O649" s="30"/>
      <c r="P649" s="30"/>
      <c r="Q649" s="30"/>
    </row>
    <row r="650" spans="1:17">
      <c r="A650" s="81" t="s">
        <v>54</v>
      </c>
      <c r="B650" s="1"/>
      <c r="C650" s="77"/>
      <c r="D650" s="2"/>
      <c r="E650" s="41"/>
      <c r="F650" s="88"/>
      <c r="G650" s="88"/>
      <c r="H650" s="88"/>
      <c r="I650" s="88"/>
      <c r="J650" s="14"/>
      <c r="K650" s="41" t="s">
        <v>6</v>
      </c>
      <c r="L650" s="41"/>
      <c r="M650" s="1"/>
      <c r="N650" s="30"/>
      <c r="O650" s="30"/>
      <c r="P650" s="30"/>
      <c r="Q650" s="30"/>
    </row>
    <row r="651" spans="1:17">
      <c r="A651" s="81"/>
      <c r="B651" s="1"/>
      <c r="C651" s="77"/>
      <c r="D651" s="2"/>
      <c r="E651" s="41"/>
      <c r="F651" s="88"/>
      <c r="G651" s="88"/>
      <c r="H651" s="88"/>
      <c r="I651" s="88"/>
      <c r="J651" s="15" t="s">
        <v>40</v>
      </c>
      <c r="K651" s="41" t="s">
        <v>55</v>
      </c>
      <c r="L651" s="41"/>
      <c r="M651" s="1"/>
      <c r="N651" s="30"/>
      <c r="O651" s="30"/>
      <c r="P651" s="30"/>
      <c r="Q651" s="30"/>
    </row>
    <row r="652" spans="1:17">
      <c r="A652" s="79" t="s">
        <v>53</v>
      </c>
      <c r="B652" s="14"/>
      <c r="C652" s="15"/>
      <c r="D652" s="7"/>
      <c r="E652" s="39"/>
      <c r="F652" s="89"/>
      <c r="G652" s="89"/>
      <c r="H652" s="89"/>
      <c r="I652" s="89"/>
      <c r="J652" s="3" t="s">
        <v>158</v>
      </c>
      <c r="K652" s="39"/>
      <c r="L652" s="39"/>
      <c r="M652" s="14"/>
      <c r="N652" s="30"/>
      <c r="O652" s="30"/>
      <c r="P652" s="30"/>
      <c r="Q652" s="30"/>
    </row>
    <row r="653" spans="1:17" ht="12.75" customHeight="1">
      <c r="A653" s="80"/>
      <c r="B653" s="9"/>
      <c r="C653" s="10"/>
      <c r="D653" s="11"/>
      <c r="E653" s="40"/>
      <c r="F653" s="42"/>
      <c r="G653" s="4"/>
      <c r="H653" s="42"/>
      <c r="I653" s="42"/>
      <c r="J653" s="9"/>
      <c r="K653" s="40"/>
      <c r="L653" s="40"/>
      <c r="M653" s="9"/>
      <c r="N653" s="30"/>
      <c r="O653" s="30"/>
      <c r="P653" s="30"/>
      <c r="Q653" s="30"/>
    </row>
    <row r="654" spans="1:17" ht="12.75" customHeight="1">
      <c r="A654" s="82" t="s">
        <v>7</v>
      </c>
      <c r="B654" s="5" t="s">
        <v>8</v>
      </c>
      <c r="C654" s="5" t="s">
        <v>9</v>
      </c>
      <c r="D654" s="5" t="s">
        <v>10</v>
      </c>
      <c r="E654" s="43" t="s">
        <v>11</v>
      </c>
      <c r="F654" s="43" t="s">
        <v>12</v>
      </c>
      <c r="G654" s="5" t="s">
        <v>13</v>
      </c>
      <c r="H654" s="43" t="s">
        <v>14</v>
      </c>
      <c r="I654" s="43" t="s">
        <v>15</v>
      </c>
      <c r="J654" s="5" t="s">
        <v>16</v>
      </c>
      <c r="K654" s="43" t="s">
        <v>17</v>
      </c>
      <c r="L654" s="43" t="s">
        <v>18</v>
      </c>
      <c r="M654" s="5" t="s">
        <v>19</v>
      </c>
      <c r="N654" s="30"/>
      <c r="O654" s="30"/>
      <c r="P654" s="30"/>
      <c r="Q654" s="30"/>
    </row>
    <row r="655" spans="1:17" ht="12.75" customHeight="1">
      <c r="B655" s="77"/>
      <c r="D655" s="17"/>
      <c r="E655" s="44"/>
      <c r="F655" s="44"/>
      <c r="G655" s="16"/>
      <c r="H655" s="44"/>
      <c r="I655" s="44"/>
      <c r="J655" s="16"/>
      <c r="K655" s="44"/>
      <c r="L655" s="44"/>
      <c r="M655" s="16"/>
      <c r="N655" s="30"/>
      <c r="O655" s="30"/>
      <c r="P655" s="30"/>
      <c r="Q655" s="30"/>
    </row>
    <row r="656" spans="1:17" ht="12.75" customHeight="1">
      <c r="B656" s="16"/>
      <c r="E656" s="90" t="s">
        <v>37</v>
      </c>
      <c r="F656" s="90"/>
      <c r="G656" s="90"/>
      <c r="H656" s="90" t="s">
        <v>38</v>
      </c>
      <c r="I656" s="90"/>
      <c r="J656" s="90"/>
      <c r="K656" s="90" t="s">
        <v>39</v>
      </c>
      <c r="L656" s="90"/>
      <c r="M656" s="90"/>
      <c r="N656" s="30"/>
      <c r="O656" s="30"/>
      <c r="P656" s="30"/>
      <c r="Q656" s="30"/>
    </row>
    <row r="657" spans="1:17" ht="12.75" customHeight="1">
      <c r="B657" s="16"/>
      <c r="E657" s="45" t="s">
        <v>23</v>
      </c>
      <c r="F657" s="45"/>
      <c r="G657" s="6"/>
      <c r="H657" s="45" t="s">
        <v>24</v>
      </c>
      <c r="I657" s="45"/>
      <c r="J657" s="6"/>
      <c r="K657" s="45" t="s">
        <v>24</v>
      </c>
      <c r="L657" s="45"/>
      <c r="M657" s="6"/>
      <c r="N657" s="30"/>
      <c r="O657" s="30"/>
      <c r="P657" s="30"/>
      <c r="Q657" s="30"/>
    </row>
    <row r="658" spans="1:17" ht="28.5" customHeight="1">
      <c r="A658" s="84" t="s">
        <v>25</v>
      </c>
      <c r="B658" s="15" t="s">
        <v>26</v>
      </c>
      <c r="C658" s="15" t="s">
        <v>27</v>
      </c>
      <c r="D658" s="7" t="s">
        <v>28</v>
      </c>
      <c r="E658" s="46" t="s">
        <v>29</v>
      </c>
      <c r="F658" s="47" t="s">
        <v>30</v>
      </c>
      <c r="G658" s="15" t="s">
        <v>31</v>
      </c>
      <c r="H658" s="46" t="s">
        <v>29</v>
      </c>
      <c r="I658" s="47" t="s">
        <v>30</v>
      </c>
      <c r="J658" s="15" t="s">
        <v>31</v>
      </c>
      <c r="K658" s="46" t="s">
        <v>29</v>
      </c>
      <c r="L658" s="47" t="s">
        <v>30</v>
      </c>
      <c r="M658" s="15" t="s">
        <v>31</v>
      </c>
      <c r="N658" s="30"/>
      <c r="O658" s="30"/>
      <c r="P658" s="30"/>
      <c r="Q658" s="30"/>
    </row>
    <row r="659" spans="1:17" ht="12.75" customHeight="1">
      <c r="A659" s="85">
        <v>1</v>
      </c>
      <c r="B659" s="16" t="s">
        <v>41</v>
      </c>
      <c r="C659" s="16" t="s">
        <v>52</v>
      </c>
      <c r="D659" s="29">
        <v>40148</v>
      </c>
      <c r="E659" s="62">
        <v>0</v>
      </c>
      <c r="F659" s="62">
        <v>0</v>
      </c>
      <c r="G659" s="13">
        <f t="shared" ref="G659:G671" si="94">IF(E659=0,0,F659*1000/E659)</f>
        <v>0</v>
      </c>
      <c r="H659" s="44">
        <v>0</v>
      </c>
      <c r="I659" s="44">
        <v>0</v>
      </c>
      <c r="J659" s="13">
        <f t="shared" ref="J659:J671" si="95">IF(H659=0,0,I659*1000/H659)</f>
        <v>0</v>
      </c>
      <c r="K659" s="44">
        <f>E621+H621-K621-E659+H659</f>
        <v>910571</v>
      </c>
      <c r="L659" s="44">
        <f>F621+I621-L621-F659+I659</f>
        <v>4885</v>
      </c>
      <c r="M659" s="13">
        <f t="shared" ref="M659:M671" si="96">IF(K659=0,0,L659*1000/K659)</f>
        <v>5.3647656250857976</v>
      </c>
      <c r="N659" s="30"/>
      <c r="O659" s="30"/>
      <c r="P659" s="30"/>
      <c r="Q659" s="30"/>
    </row>
    <row r="660" spans="1:17" ht="12.75" customHeight="1">
      <c r="A660" s="85">
        <v>2</v>
      </c>
      <c r="B660" s="16" t="s">
        <v>41</v>
      </c>
      <c r="C660" s="16" t="s">
        <v>52</v>
      </c>
      <c r="D660" s="29">
        <v>40179</v>
      </c>
      <c r="E660" s="62">
        <v>0</v>
      </c>
      <c r="F660" s="62">
        <v>0</v>
      </c>
      <c r="G660" s="13">
        <f t="shared" si="94"/>
        <v>0</v>
      </c>
      <c r="H660" s="62">
        <v>-298163</v>
      </c>
      <c r="I660" s="62">
        <v>-1783</v>
      </c>
      <c r="J660" s="13">
        <f t="shared" si="95"/>
        <v>5.979950563953274</v>
      </c>
      <c r="K660" s="44">
        <f t="shared" ref="K660:L660" si="97">E622+H622-K622-E660+H660</f>
        <v>857091</v>
      </c>
      <c r="L660" s="44">
        <f t="shared" si="97"/>
        <v>5539</v>
      </c>
      <c r="M660" s="13">
        <f t="shared" si="96"/>
        <v>6.4625576514045768</v>
      </c>
      <c r="N660" s="30"/>
      <c r="O660" s="30"/>
      <c r="P660" s="30"/>
      <c r="Q660" s="30"/>
    </row>
    <row r="661" spans="1:17" ht="12.75" customHeight="1">
      <c r="A661" s="85">
        <v>3</v>
      </c>
      <c r="B661" s="16" t="s">
        <v>41</v>
      </c>
      <c r="C661" s="16" t="s">
        <v>52</v>
      </c>
      <c r="D661" s="29">
        <v>40210</v>
      </c>
      <c r="E661" s="62">
        <v>0</v>
      </c>
      <c r="F661" s="62">
        <v>0</v>
      </c>
      <c r="G661" s="13">
        <f t="shared" si="94"/>
        <v>0</v>
      </c>
      <c r="H661" s="62">
        <v>-162070</v>
      </c>
      <c r="I661" s="62">
        <v>-895</v>
      </c>
      <c r="J661" s="13">
        <f t="shared" si="95"/>
        <v>5.5223051767754674</v>
      </c>
      <c r="K661" s="44">
        <f t="shared" ref="K661:L661" si="98">E623+H623-K623-E661+H661</f>
        <v>756447</v>
      </c>
      <c r="L661" s="44">
        <f t="shared" si="98"/>
        <v>5667</v>
      </c>
      <c r="M661" s="13">
        <f t="shared" si="96"/>
        <v>7.4916021875954293</v>
      </c>
      <c r="N661" s="30"/>
      <c r="O661" s="30"/>
      <c r="P661" s="30"/>
      <c r="Q661" s="30"/>
    </row>
    <row r="662" spans="1:17" ht="12.75" customHeight="1">
      <c r="A662" s="85">
        <v>4</v>
      </c>
      <c r="B662" s="16" t="s">
        <v>41</v>
      </c>
      <c r="C662" s="16" t="s">
        <v>52</v>
      </c>
      <c r="D662" s="29">
        <v>40238</v>
      </c>
      <c r="E662" s="62">
        <v>0</v>
      </c>
      <c r="F662" s="62">
        <v>0</v>
      </c>
      <c r="G662" s="13">
        <f t="shared" si="94"/>
        <v>0</v>
      </c>
      <c r="H662" s="62">
        <v>-89986</v>
      </c>
      <c r="I662" s="62">
        <v>-455</v>
      </c>
      <c r="J662" s="13">
        <f t="shared" si="95"/>
        <v>5.0563420976596358</v>
      </c>
      <c r="K662" s="44">
        <f t="shared" ref="K662:L662" si="99">E624+H624-K624-E662+H662</f>
        <v>698017</v>
      </c>
      <c r="L662" s="44">
        <f t="shared" si="99"/>
        <v>3959</v>
      </c>
      <c r="M662" s="13">
        <f t="shared" si="96"/>
        <v>5.6717816328255619</v>
      </c>
      <c r="N662" s="30"/>
      <c r="O662" s="30"/>
      <c r="P662" s="30"/>
      <c r="Q662" s="30"/>
    </row>
    <row r="663" spans="1:17" ht="12.75" customHeight="1">
      <c r="A663" s="85">
        <v>5</v>
      </c>
      <c r="B663" s="16" t="s">
        <v>41</v>
      </c>
      <c r="C663" s="16" t="s">
        <v>52</v>
      </c>
      <c r="D663" s="29">
        <v>40269</v>
      </c>
      <c r="E663" s="62">
        <v>0</v>
      </c>
      <c r="F663" s="62">
        <v>0</v>
      </c>
      <c r="G663" s="13">
        <f t="shared" si="94"/>
        <v>0</v>
      </c>
      <c r="H663" s="62">
        <v>0</v>
      </c>
      <c r="I663" s="62">
        <v>0</v>
      </c>
      <c r="J663" s="13">
        <f t="shared" si="95"/>
        <v>0</v>
      </c>
      <c r="K663" s="44">
        <f t="shared" ref="K663:L663" si="100">E625+H625-K625-E663+H663</f>
        <v>859657</v>
      </c>
      <c r="L663" s="44">
        <f t="shared" si="100"/>
        <v>4533</v>
      </c>
      <c r="M663" s="13">
        <f t="shared" si="96"/>
        <v>5.2730333144498331</v>
      </c>
      <c r="N663" s="30"/>
      <c r="O663" s="30"/>
      <c r="P663" s="30"/>
      <c r="Q663" s="30"/>
    </row>
    <row r="664" spans="1:17" ht="12.75" customHeight="1">
      <c r="A664" s="85">
        <v>6</v>
      </c>
      <c r="B664" s="16" t="s">
        <v>41</v>
      </c>
      <c r="C664" s="16" t="s">
        <v>52</v>
      </c>
      <c r="D664" s="29">
        <v>40299</v>
      </c>
      <c r="E664" s="62">
        <v>0</v>
      </c>
      <c r="F664" s="62">
        <v>0</v>
      </c>
      <c r="G664" s="13">
        <f t="shared" si="94"/>
        <v>0</v>
      </c>
      <c r="H664" s="62">
        <v>0</v>
      </c>
      <c r="I664" s="62">
        <v>0</v>
      </c>
      <c r="J664" s="13">
        <f t="shared" si="95"/>
        <v>0</v>
      </c>
      <c r="K664" s="44">
        <f t="shared" ref="K664:L664" si="101">E626+H626-K626-E664+H664</f>
        <v>936215</v>
      </c>
      <c r="L664" s="44">
        <f t="shared" si="101"/>
        <v>5165</v>
      </c>
      <c r="M664" s="13">
        <f t="shared" si="96"/>
        <v>5.5168951576293903</v>
      </c>
      <c r="N664" s="30"/>
      <c r="O664" s="30"/>
      <c r="P664" s="30"/>
      <c r="Q664" s="30"/>
    </row>
    <row r="665" spans="1:17" ht="12.75" customHeight="1">
      <c r="A665" s="85">
        <v>7</v>
      </c>
      <c r="B665" s="16" t="s">
        <v>41</v>
      </c>
      <c r="C665" s="16" t="s">
        <v>52</v>
      </c>
      <c r="D665" s="29">
        <v>40330</v>
      </c>
      <c r="E665" s="62">
        <v>0</v>
      </c>
      <c r="F665" s="62">
        <v>0</v>
      </c>
      <c r="G665" s="13">
        <f t="shared" si="94"/>
        <v>0</v>
      </c>
      <c r="H665" s="62">
        <v>0</v>
      </c>
      <c r="I665" s="62">
        <v>0</v>
      </c>
      <c r="J665" s="13">
        <f t="shared" si="95"/>
        <v>0</v>
      </c>
      <c r="K665" s="44">
        <f t="shared" ref="K665:L665" si="102">E627+H627-K627-E665+H665</f>
        <v>1016864</v>
      </c>
      <c r="L665" s="44">
        <f t="shared" si="102"/>
        <v>6015</v>
      </c>
      <c r="M665" s="13">
        <f t="shared" si="96"/>
        <v>5.9152453032067216</v>
      </c>
      <c r="N665" s="30"/>
      <c r="O665" s="30"/>
      <c r="P665" s="30"/>
      <c r="Q665" s="30"/>
    </row>
    <row r="666" spans="1:17" ht="12.75" customHeight="1">
      <c r="A666" s="85">
        <v>8</v>
      </c>
      <c r="B666" s="16" t="s">
        <v>41</v>
      </c>
      <c r="C666" s="16" t="s">
        <v>52</v>
      </c>
      <c r="D666" s="29">
        <v>40360</v>
      </c>
      <c r="E666" s="62">
        <v>0</v>
      </c>
      <c r="F666" s="62">
        <v>0</v>
      </c>
      <c r="G666" s="13">
        <f t="shared" si="94"/>
        <v>0</v>
      </c>
      <c r="H666" s="62">
        <v>0</v>
      </c>
      <c r="I666" s="62">
        <v>0</v>
      </c>
      <c r="J666" s="13">
        <f t="shared" si="95"/>
        <v>0</v>
      </c>
      <c r="K666" s="44">
        <f t="shared" ref="K666:L666" si="103">E628+H628-K628-E666+H666</f>
        <v>899336</v>
      </c>
      <c r="L666" s="44">
        <f t="shared" si="103"/>
        <v>5353</v>
      </c>
      <c r="M666" s="13">
        <f t="shared" si="96"/>
        <v>5.9521691559105827</v>
      </c>
      <c r="N666" s="30"/>
      <c r="O666" s="30"/>
      <c r="P666" s="30"/>
      <c r="Q666" s="30"/>
    </row>
    <row r="667" spans="1:17" ht="12.75" customHeight="1">
      <c r="A667" s="85">
        <v>9</v>
      </c>
      <c r="B667" s="16" t="s">
        <v>41</v>
      </c>
      <c r="C667" s="16" t="s">
        <v>52</v>
      </c>
      <c r="D667" s="29">
        <v>40391</v>
      </c>
      <c r="E667" s="62">
        <v>0</v>
      </c>
      <c r="F667" s="62">
        <v>0</v>
      </c>
      <c r="G667" s="13">
        <f t="shared" si="94"/>
        <v>0</v>
      </c>
      <c r="H667" s="62">
        <v>-135000</v>
      </c>
      <c r="I667" s="62">
        <v>-518</v>
      </c>
      <c r="J667" s="13">
        <f t="shared" si="95"/>
        <v>3.837037037037037</v>
      </c>
      <c r="K667" s="44">
        <f t="shared" ref="K667:L667" si="104">E629+H629-K629-E667+H667</f>
        <v>926281</v>
      </c>
      <c r="L667" s="44">
        <f t="shared" si="104"/>
        <v>5525</v>
      </c>
      <c r="M667" s="13">
        <f t="shared" si="96"/>
        <v>5.9647126519922145</v>
      </c>
      <c r="N667" s="30"/>
      <c r="O667" s="30"/>
      <c r="P667" s="30"/>
      <c r="Q667" s="30"/>
    </row>
    <row r="668" spans="1:17" ht="12.75" customHeight="1">
      <c r="A668" s="85">
        <v>10</v>
      </c>
      <c r="B668" s="16" t="s">
        <v>41</v>
      </c>
      <c r="C668" s="16" t="s">
        <v>52</v>
      </c>
      <c r="D668" s="29">
        <v>40422</v>
      </c>
      <c r="E668" s="62">
        <v>0</v>
      </c>
      <c r="F668" s="62">
        <v>0</v>
      </c>
      <c r="G668" s="13">
        <f t="shared" si="94"/>
        <v>0</v>
      </c>
      <c r="H668" s="62">
        <v>0</v>
      </c>
      <c r="I668" s="62">
        <v>0</v>
      </c>
      <c r="J668" s="20">
        <f t="shared" si="95"/>
        <v>0</v>
      </c>
      <c r="K668" s="44">
        <f t="shared" ref="K668:L668" si="105">E630+H630-K630-E668+H668</f>
        <v>926281</v>
      </c>
      <c r="L668" s="44">
        <f t="shared" si="105"/>
        <v>4976</v>
      </c>
      <c r="M668" s="13">
        <f t="shared" si="96"/>
        <v>5.3720199377942546</v>
      </c>
      <c r="N668" s="30"/>
      <c r="O668" s="30"/>
      <c r="P668" s="30"/>
      <c r="Q668" s="30"/>
    </row>
    <row r="669" spans="1:17" ht="12.75" customHeight="1">
      <c r="A669" s="85">
        <v>11</v>
      </c>
      <c r="B669" s="16" t="s">
        <v>41</v>
      </c>
      <c r="C669" s="16" t="s">
        <v>52</v>
      </c>
      <c r="D669" s="29">
        <v>40452</v>
      </c>
      <c r="E669" s="62">
        <v>0</v>
      </c>
      <c r="F669" s="62">
        <v>0</v>
      </c>
      <c r="G669" s="13">
        <f t="shared" si="94"/>
        <v>0</v>
      </c>
      <c r="H669" s="62">
        <v>0</v>
      </c>
      <c r="I669" s="62">
        <v>0</v>
      </c>
      <c r="J669" s="13">
        <f t="shared" si="95"/>
        <v>0</v>
      </c>
      <c r="K669" s="44">
        <f t="shared" ref="K669:L669" si="106">E631+H631-K631-E669+H669</f>
        <v>984674</v>
      </c>
      <c r="L669" s="44">
        <f t="shared" si="106"/>
        <v>4689</v>
      </c>
      <c r="M669" s="13">
        <f t="shared" si="96"/>
        <v>4.7619821382508318</v>
      </c>
      <c r="N669" s="30"/>
      <c r="O669" s="30"/>
      <c r="P669" s="30"/>
      <c r="Q669" s="30"/>
    </row>
    <row r="670" spans="1:17" ht="12.75" customHeight="1">
      <c r="A670" s="85">
        <v>12</v>
      </c>
      <c r="B670" s="16" t="s">
        <v>41</v>
      </c>
      <c r="C670" s="16" t="s">
        <v>52</v>
      </c>
      <c r="D670" s="29">
        <v>40483</v>
      </c>
      <c r="E670" s="62">
        <v>0</v>
      </c>
      <c r="F670" s="62">
        <v>0</v>
      </c>
      <c r="G670" s="13">
        <f t="shared" si="94"/>
        <v>0</v>
      </c>
      <c r="H670" s="62">
        <v>0</v>
      </c>
      <c r="I670" s="62">
        <v>0</v>
      </c>
      <c r="J670" s="13">
        <f t="shared" si="95"/>
        <v>0</v>
      </c>
      <c r="K670" s="44">
        <f t="shared" ref="K670:L670" si="107">E632+H632-K632-E670+H670</f>
        <v>984672</v>
      </c>
      <c r="L670" s="44">
        <f t="shared" si="107"/>
        <v>4509</v>
      </c>
      <c r="M670" s="13">
        <f t="shared" si="96"/>
        <v>4.5791898215852589</v>
      </c>
      <c r="N670" s="30"/>
      <c r="O670" s="30"/>
      <c r="P670" s="30"/>
      <c r="Q670" s="30"/>
    </row>
    <row r="671" spans="1:17" ht="12.75" customHeight="1">
      <c r="A671" s="85">
        <v>13</v>
      </c>
      <c r="B671" s="16" t="s">
        <v>41</v>
      </c>
      <c r="C671" s="16" t="s">
        <v>52</v>
      </c>
      <c r="D671" s="29">
        <v>40513</v>
      </c>
      <c r="E671" s="62">
        <v>0</v>
      </c>
      <c r="F671" s="62">
        <v>0</v>
      </c>
      <c r="G671" s="13">
        <f t="shared" si="94"/>
        <v>0</v>
      </c>
      <c r="H671" s="62">
        <v>-20000</v>
      </c>
      <c r="I671" s="62">
        <v>-82</v>
      </c>
      <c r="J671" s="13">
        <f t="shared" si="95"/>
        <v>4.0999999999999996</v>
      </c>
      <c r="K671" s="44">
        <f t="shared" ref="K671:L671" si="108">E633+H633-K633-E671+H671</f>
        <v>932826</v>
      </c>
      <c r="L671" s="44">
        <f t="shared" si="108"/>
        <v>4474</v>
      </c>
      <c r="M671" s="13">
        <f t="shared" si="96"/>
        <v>4.7961784941671866</v>
      </c>
      <c r="N671" s="30"/>
      <c r="O671" s="30"/>
      <c r="P671" s="30"/>
      <c r="Q671" s="30"/>
    </row>
    <row r="672" spans="1:17" ht="12.75" customHeight="1">
      <c r="N672" s="30"/>
      <c r="O672" s="30"/>
      <c r="P672" s="30"/>
      <c r="Q672" s="30"/>
    </row>
    <row r="673" spans="1:17" ht="12.75" customHeight="1">
      <c r="A673" s="85">
        <v>14</v>
      </c>
      <c r="B673" s="16" t="s">
        <v>44</v>
      </c>
      <c r="C673" s="16"/>
      <c r="D673" s="29"/>
      <c r="E673" s="44"/>
      <c r="F673" s="44"/>
      <c r="G673" s="13"/>
      <c r="H673" s="44"/>
      <c r="I673" s="44"/>
      <c r="J673" s="13"/>
      <c r="K673" s="44">
        <f>ROUND(SUM(K659:K671),0)</f>
        <v>11688932</v>
      </c>
      <c r="L673" s="44">
        <f>ROUND(SUM(L659:L671),0)</f>
        <v>65289</v>
      </c>
      <c r="M673" s="13"/>
      <c r="N673" s="30"/>
      <c r="O673" s="30"/>
      <c r="P673" s="30"/>
      <c r="Q673" s="30"/>
    </row>
    <row r="674" spans="1:17" ht="12.75" customHeight="1">
      <c r="N674" s="30"/>
      <c r="O674" s="30"/>
      <c r="P674" s="30"/>
      <c r="Q674" s="30"/>
    </row>
    <row r="675" spans="1:17" ht="12.75" customHeight="1">
      <c r="A675" s="85">
        <v>15</v>
      </c>
      <c r="B675" s="16" t="s">
        <v>41</v>
      </c>
      <c r="C675" s="16" t="s">
        <v>52</v>
      </c>
      <c r="D675" s="29" t="s">
        <v>36</v>
      </c>
      <c r="K675" s="49">
        <f>ROUND(AVERAGE(K659:K671),0)</f>
        <v>899149</v>
      </c>
      <c r="L675" s="49">
        <f>ROUND(AVERAGE(L659:L671),0)</f>
        <v>5022</v>
      </c>
      <c r="M675" s="13">
        <f>ROUND(IF(K675=0,0,L675*1000/K675),2)</f>
        <v>5.59</v>
      </c>
      <c r="N675" s="30"/>
      <c r="O675" s="30"/>
      <c r="P675" s="30"/>
      <c r="Q675" s="30"/>
    </row>
    <row r="676" spans="1:17" ht="12.75" customHeight="1">
      <c r="N676" s="30"/>
      <c r="O676" s="30"/>
      <c r="P676" s="30"/>
      <c r="Q676" s="30"/>
    </row>
    <row r="677" spans="1:17" ht="12.75" customHeight="1">
      <c r="N677" s="30"/>
      <c r="O677" s="30"/>
      <c r="P677" s="30"/>
      <c r="Q677" s="30"/>
    </row>
    <row r="678" spans="1:17" ht="12.75" customHeight="1">
      <c r="N678" s="30"/>
      <c r="O678" s="30"/>
      <c r="P678" s="30"/>
      <c r="Q678" s="30"/>
    </row>
    <row r="679" spans="1:17" ht="12.75" customHeight="1">
      <c r="N679" s="30"/>
      <c r="O679" s="30"/>
      <c r="P679" s="30"/>
      <c r="Q679" s="30"/>
    </row>
    <row r="680" spans="1:17" ht="12.75" customHeight="1">
      <c r="N680" s="30"/>
      <c r="O680" s="30"/>
      <c r="P680" s="30"/>
      <c r="Q680" s="30"/>
    </row>
    <row r="681" spans="1:17" ht="12.75" customHeight="1">
      <c r="N681" s="30"/>
      <c r="O681" s="30"/>
      <c r="P681" s="30"/>
      <c r="Q681" s="30"/>
    </row>
    <row r="682" spans="1:17" ht="12.75" customHeight="1">
      <c r="N682" s="30"/>
      <c r="O682" s="30"/>
      <c r="P682" s="30"/>
      <c r="Q682" s="30"/>
    </row>
    <row r="683" spans="1:17" ht="12.75" customHeight="1">
      <c r="N683" s="30"/>
      <c r="O683" s="30"/>
      <c r="P683" s="30"/>
      <c r="Q683" s="30"/>
    </row>
    <row r="684" spans="1:17" ht="13.5" customHeight="1">
      <c r="A684" s="80" t="s">
        <v>32</v>
      </c>
      <c r="B684" s="9"/>
      <c r="C684" s="10"/>
      <c r="D684" s="11"/>
      <c r="E684" s="40"/>
      <c r="F684" s="40"/>
      <c r="G684" s="9"/>
      <c r="H684" s="40"/>
      <c r="I684" s="40"/>
      <c r="J684" s="9"/>
      <c r="K684" s="40"/>
      <c r="L684" s="40"/>
      <c r="M684" s="12" t="s">
        <v>33</v>
      </c>
      <c r="N684" s="30"/>
      <c r="O684" s="30"/>
      <c r="P684" s="30"/>
      <c r="Q684" s="30"/>
    </row>
    <row r="685" spans="1:17" ht="12.75" customHeight="1">
      <c r="A685" s="79" t="s">
        <v>0</v>
      </c>
      <c r="B685" s="14"/>
      <c r="C685" s="15"/>
      <c r="D685" s="7"/>
      <c r="E685" s="39"/>
      <c r="F685" s="39" t="s">
        <v>1</v>
      </c>
      <c r="G685" s="14"/>
      <c r="H685" s="39"/>
      <c r="I685" s="39"/>
      <c r="J685" s="14"/>
      <c r="K685" s="39"/>
      <c r="L685" s="39" t="s">
        <v>75</v>
      </c>
      <c r="M685" s="14"/>
      <c r="N685" s="30"/>
      <c r="O685" s="30"/>
      <c r="P685" s="30"/>
      <c r="Q685" s="30"/>
    </row>
    <row r="686" spans="1:17">
      <c r="A686" s="80" t="s">
        <v>2</v>
      </c>
      <c r="B686" s="9"/>
      <c r="C686" s="9"/>
      <c r="D686" s="9"/>
      <c r="E686" s="40"/>
      <c r="F686" s="87" t="s">
        <v>3</v>
      </c>
      <c r="G686" s="87"/>
      <c r="H686" s="87"/>
      <c r="I686" s="87"/>
      <c r="J686" s="9" t="s">
        <v>4</v>
      </c>
      <c r="K686" s="40"/>
      <c r="L686" s="40"/>
      <c r="M686" s="9"/>
      <c r="N686" s="30"/>
      <c r="O686" s="30"/>
      <c r="P686" s="30"/>
      <c r="Q686" s="30"/>
    </row>
    <row r="687" spans="1:17">
      <c r="A687" s="81"/>
      <c r="B687" s="1"/>
      <c r="C687" s="1"/>
      <c r="D687" s="1"/>
      <c r="E687" s="41"/>
      <c r="F687" s="88"/>
      <c r="G687" s="88"/>
      <c r="H687" s="88"/>
      <c r="I687" s="88"/>
      <c r="J687" s="14"/>
      <c r="K687" s="41" t="s">
        <v>5</v>
      </c>
      <c r="L687" s="41"/>
      <c r="M687" s="1"/>
      <c r="N687" s="30"/>
      <c r="O687" s="30"/>
      <c r="P687" s="30"/>
      <c r="Q687" s="30"/>
    </row>
    <row r="688" spans="1:17">
      <c r="A688" s="81" t="s">
        <v>54</v>
      </c>
      <c r="B688" s="1"/>
      <c r="C688" s="77"/>
      <c r="D688" s="2"/>
      <c r="E688" s="41"/>
      <c r="F688" s="88"/>
      <c r="G688" s="88"/>
      <c r="H688" s="88"/>
      <c r="I688" s="88"/>
      <c r="J688" s="14"/>
      <c r="K688" s="41" t="s">
        <v>6</v>
      </c>
      <c r="L688" s="41"/>
      <c r="M688" s="1"/>
      <c r="N688" s="30"/>
      <c r="O688" s="30"/>
      <c r="P688" s="30"/>
      <c r="Q688" s="30"/>
    </row>
    <row r="689" spans="1:17">
      <c r="A689" s="81"/>
      <c r="B689" s="1"/>
      <c r="C689" s="77"/>
      <c r="D689" s="2"/>
      <c r="E689" s="41"/>
      <c r="F689" s="88"/>
      <c r="G689" s="88"/>
      <c r="H689" s="88"/>
      <c r="I689" s="88"/>
      <c r="J689" s="15" t="s">
        <v>40</v>
      </c>
      <c r="K689" s="41" t="s">
        <v>55</v>
      </c>
      <c r="L689" s="41"/>
      <c r="M689" s="1"/>
      <c r="N689" s="30"/>
      <c r="O689" s="30"/>
      <c r="P689" s="30"/>
      <c r="Q689" s="30"/>
    </row>
    <row r="690" spans="1:17">
      <c r="A690" s="79" t="s">
        <v>53</v>
      </c>
      <c r="B690" s="14"/>
      <c r="C690" s="15"/>
      <c r="D690" s="7"/>
      <c r="E690" s="39"/>
      <c r="F690" s="89"/>
      <c r="G690" s="89"/>
      <c r="H690" s="89"/>
      <c r="I690" s="89"/>
      <c r="J690" s="3" t="s">
        <v>158</v>
      </c>
      <c r="K690" s="39"/>
      <c r="L690" s="39"/>
      <c r="M690" s="14"/>
      <c r="N690" s="30"/>
      <c r="O690" s="30"/>
      <c r="P690" s="30"/>
      <c r="Q690" s="30"/>
    </row>
    <row r="691" spans="1:17" ht="12.75" customHeight="1">
      <c r="A691" s="80"/>
      <c r="B691" s="9"/>
      <c r="C691" s="10"/>
      <c r="D691" s="11"/>
      <c r="E691" s="40"/>
      <c r="F691" s="42"/>
      <c r="G691" s="4"/>
      <c r="H691" s="42"/>
      <c r="I691" s="42"/>
      <c r="J691" s="9"/>
      <c r="K691" s="40"/>
      <c r="L691" s="40"/>
      <c r="M691" s="9"/>
      <c r="N691" s="30"/>
      <c r="O691" s="30"/>
      <c r="P691" s="30"/>
      <c r="Q691" s="30"/>
    </row>
    <row r="692" spans="1:17" ht="12.75" customHeight="1">
      <c r="A692" s="82" t="s">
        <v>7</v>
      </c>
      <c r="B692" s="5" t="s">
        <v>8</v>
      </c>
      <c r="C692" s="5" t="s">
        <v>9</v>
      </c>
      <c r="D692" s="5" t="s">
        <v>10</v>
      </c>
      <c r="E692" s="43" t="s">
        <v>11</v>
      </c>
      <c r="F692" s="43" t="s">
        <v>12</v>
      </c>
      <c r="G692" s="5" t="s">
        <v>13</v>
      </c>
      <c r="H692" s="43" t="s">
        <v>14</v>
      </c>
      <c r="I692" s="43" t="s">
        <v>15</v>
      </c>
      <c r="J692" s="5" t="s">
        <v>16</v>
      </c>
      <c r="K692" s="43" t="s">
        <v>17</v>
      </c>
      <c r="L692" s="43" t="s">
        <v>18</v>
      </c>
      <c r="M692" s="5" t="s">
        <v>19</v>
      </c>
      <c r="N692" s="30"/>
      <c r="O692" s="30"/>
      <c r="P692" s="30"/>
      <c r="Q692" s="30"/>
    </row>
    <row r="693" spans="1:17" ht="12.75" customHeight="1">
      <c r="B693" s="77"/>
      <c r="D693" s="17"/>
      <c r="E693" s="44"/>
      <c r="F693" s="44"/>
      <c r="G693" s="16"/>
      <c r="H693" s="44"/>
      <c r="I693" s="44"/>
      <c r="J693" s="16"/>
      <c r="K693" s="44"/>
      <c r="L693" s="44"/>
      <c r="M693" s="16"/>
      <c r="N693" s="30"/>
      <c r="O693" s="30"/>
      <c r="P693" s="30"/>
      <c r="Q693" s="30"/>
    </row>
    <row r="694" spans="1:17" ht="12.75" customHeight="1">
      <c r="B694" s="16"/>
      <c r="E694" s="90" t="s">
        <v>20</v>
      </c>
      <c r="F694" s="90"/>
      <c r="G694" s="90"/>
      <c r="H694" s="90" t="s">
        <v>21</v>
      </c>
      <c r="I694" s="90"/>
      <c r="J694" s="90"/>
      <c r="K694" s="90" t="s">
        <v>22</v>
      </c>
      <c r="L694" s="90"/>
      <c r="M694" s="90"/>
      <c r="N694" s="30"/>
      <c r="O694" s="30"/>
      <c r="P694" s="30"/>
      <c r="Q694" s="30"/>
    </row>
    <row r="695" spans="1:17" ht="12.75" customHeight="1">
      <c r="B695" s="16"/>
      <c r="E695" s="45" t="s">
        <v>23</v>
      </c>
      <c r="F695" s="45"/>
      <c r="G695" s="6"/>
      <c r="H695" s="45" t="s">
        <v>24</v>
      </c>
      <c r="I695" s="45"/>
      <c r="J695" s="6"/>
      <c r="K695" s="45" t="s">
        <v>24</v>
      </c>
      <c r="L695" s="45"/>
      <c r="M695" s="6"/>
      <c r="N695" s="30"/>
      <c r="O695" s="30"/>
      <c r="P695" s="30"/>
      <c r="Q695" s="30"/>
    </row>
    <row r="696" spans="1:17" ht="28.5" customHeight="1">
      <c r="A696" s="84" t="s">
        <v>25</v>
      </c>
      <c r="B696" s="15" t="s">
        <v>26</v>
      </c>
      <c r="C696" s="15" t="s">
        <v>27</v>
      </c>
      <c r="D696" s="7" t="s">
        <v>28</v>
      </c>
      <c r="E696" s="46" t="s">
        <v>29</v>
      </c>
      <c r="F696" s="47" t="s">
        <v>30</v>
      </c>
      <c r="G696" s="15" t="s">
        <v>31</v>
      </c>
      <c r="H696" s="46" t="s">
        <v>29</v>
      </c>
      <c r="I696" s="47" t="s">
        <v>30</v>
      </c>
      <c r="J696" s="15" t="s">
        <v>31</v>
      </c>
      <c r="K696" s="46" t="s">
        <v>29</v>
      </c>
      <c r="L696" s="47" t="s">
        <v>30</v>
      </c>
      <c r="M696" s="15" t="s">
        <v>31</v>
      </c>
      <c r="N696" s="30"/>
      <c r="O696" s="30"/>
      <c r="P696" s="30"/>
      <c r="Q696" s="30"/>
    </row>
    <row r="697" spans="1:17" ht="12.75" customHeight="1">
      <c r="A697" s="85">
        <v>1</v>
      </c>
      <c r="B697" s="16" t="s">
        <v>34</v>
      </c>
      <c r="C697" s="16" t="s">
        <v>52</v>
      </c>
      <c r="D697" s="29">
        <v>40148</v>
      </c>
      <c r="E697" s="44">
        <v>0</v>
      </c>
      <c r="F697" s="44">
        <v>0</v>
      </c>
      <c r="G697" s="13">
        <f>IF(E697=0,0,F697*1000/E697)</f>
        <v>0</v>
      </c>
      <c r="H697" s="68">
        <v>166300</v>
      </c>
      <c r="I697" s="68">
        <v>936</v>
      </c>
      <c r="J697" s="13">
        <f t="shared" ref="J697:J709" si="109">IF(H697=0,0,I697*1000/H697)</f>
        <v>5.6283824413710164</v>
      </c>
      <c r="K697" s="72">
        <v>166300</v>
      </c>
      <c r="L697" s="72">
        <v>936</v>
      </c>
      <c r="M697" s="13">
        <f t="shared" ref="M697:M709" si="110">IF(K697=0,0,L697*1000/K697)</f>
        <v>5.6283824413710164</v>
      </c>
      <c r="N697" s="30"/>
      <c r="O697" s="30"/>
      <c r="P697" s="30"/>
      <c r="Q697" s="30"/>
    </row>
    <row r="698" spans="1:17" ht="12.75" customHeight="1">
      <c r="A698" s="85">
        <v>2</v>
      </c>
      <c r="B698" s="16" t="s">
        <v>34</v>
      </c>
      <c r="C698" s="16" t="s">
        <v>52</v>
      </c>
      <c r="D698" s="29">
        <v>40179</v>
      </c>
      <c r="E698" s="44">
        <f>K735</f>
        <v>0</v>
      </c>
      <c r="F698" s="44">
        <f t="shared" ref="F698:F709" si="111">L735</f>
        <v>0</v>
      </c>
      <c r="G698" s="13">
        <f t="shared" ref="G698:G709" si="112">IF(E698=0,0,F698*1000/E698)</f>
        <v>0</v>
      </c>
      <c r="H698" s="68">
        <v>74034</v>
      </c>
      <c r="I698" s="68">
        <v>408</v>
      </c>
      <c r="J698" s="13">
        <f t="shared" si="109"/>
        <v>5.5109814409595588</v>
      </c>
      <c r="K698" s="72">
        <v>74034</v>
      </c>
      <c r="L698" s="72">
        <v>408</v>
      </c>
      <c r="M698" s="13">
        <f t="shared" si="110"/>
        <v>5.5109814409595588</v>
      </c>
      <c r="N698" s="30"/>
      <c r="O698" s="30"/>
      <c r="P698" s="30"/>
      <c r="Q698" s="30"/>
    </row>
    <row r="699" spans="1:17" ht="12.75" customHeight="1">
      <c r="A699" s="85">
        <v>3</v>
      </c>
      <c r="B699" s="16" t="s">
        <v>34</v>
      </c>
      <c r="C699" s="16" t="s">
        <v>52</v>
      </c>
      <c r="D699" s="29">
        <v>40210</v>
      </c>
      <c r="E699" s="44">
        <f t="shared" ref="E699:E709" si="113">K736</f>
        <v>0</v>
      </c>
      <c r="F699" s="44">
        <f t="shared" si="111"/>
        <v>0</v>
      </c>
      <c r="G699" s="13">
        <f t="shared" si="112"/>
        <v>0</v>
      </c>
      <c r="H699" s="68">
        <v>114068</v>
      </c>
      <c r="I699" s="68">
        <v>642</v>
      </c>
      <c r="J699" s="13">
        <f t="shared" si="109"/>
        <v>5.6282217624574811</v>
      </c>
      <c r="K699" s="72">
        <v>114068</v>
      </c>
      <c r="L699" s="72">
        <v>642</v>
      </c>
      <c r="M699" s="13">
        <f t="shared" si="110"/>
        <v>5.6282217624574811</v>
      </c>
      <c r="N699" s="30"/>
      <c r="O699" s="30"/>
      <c r="P699" s="30"/>
      <c r="Q699" s="30"/>
    </row>
    <row r="700" spans="1:17" ht="12.75" customHeight="1">
      <c r="A700" s="85">
        <v>4</v>
      </c>
      <c r="B700" s="16" t="s">
        <v>34</v>
      </c>
      <c r="C700" s="16" t="s">
        <v>52</v>
      </c>
      <c r="D700" s="29">
        <v>40238</v>
      </c>
      <c r="E700" s="44">
        <f t="shared" si="113"/>
        <v>0</v>
      </c>
      <c r="F700" s="44">
        <f t="shared" si="111"/>
        <v>0</v>
      </c>
      <c r="G700" s="13">
        <f t="shared" si="112"/>
        <v>0</v>
      </c>
      <c r="H700" s="68">
        <v>23640</v>
      </c>
      <c r="I700" s="68">
        <v>109</v>
      </c>
      <c r="J700" s="13">
        <f t="shared" si="109"/>
        <v>4.6108291032148898</v>
      </c>
      <c r="K700" s="72">
        <v>23640</v>
      </c>
      <c r="L700" s="72">
        <v>109</v>
      </c>
      <c r="M700" s="13">
        <f t="shared" si="110"/>
        <v>4.6108291032148898</v>
      </c>
      <c r="N700" s="30"/>
      <c r="O700" s="30"/>
      <c r="P700" s="30"/>
      <c r="Q700" s="30"/>
    </row>
    <row r="701" spans="1:17" ht="12.75" customHeight="1">
      <c r="A701" s="85">
        <v>5</v>
      </c>
      <c r="B701" s="16" t="s">
        <v>34</v>
      </c>
      <c r="C701" s="16" t="s">
        <v>52</v>
      </c>
      <c r="D701" s="29">
        <v>40269</v>
      </c>
      <c r="E701" s="44">
        <f t="shared" si="113"/>
        <v>0</v>
      </c>
      <c r="F701" s="44">
        <f t="shared" si="111"/>
        <v>0</v>
      </c>
      <c r="G701" s="13">
        <f t="shared" si="112"/>
        <v>0</v>
      </c>
      <c r="H701" s="68">
        <v>33091</v>
      </c>
      <c r="I701" s="68">
        <v>151</v>
      </c>
      <c r="J701" s="13">
        <f t="shared" si="109"/>
        <v>4.5631742769937444</v>
      </c>
      <c r="K701" s="72">
        <v>33091</v>
      </c>
      <c r="L701" s="72">
        <v>151</v>
      </c>
      <c r="M701" s="13">
        <f t="shared" si="110"/>
        <v>4.5631742769937444</v>
      </c>
      <c r="N701" s="30"/>
      <c r="O701" s="30"/>
      <c r="P701" s="30"/>
      <c r="Q701" s="30"/>
    </row>
    <row r="702" spans="1:17" ht="12.75" customHeight="1">
      <c r="A702" s="85">
        <v>6</v>
      </c>
      <c r="B702" s="16" t="s">
        <v>34</v>
      </c>
      <c r="C702" s="16" t="s">
        <v>52</v>
      </c>
      <c r="D702" s="29">
        <v>40299</v>
      </c>
      <c r="E702" s="44">
        <f t="shared" si="113"/>
        <v>0</v>
      </c>
      <c r="F702" s="44">
        <f t="shared" si="111"/>
        <v>0</v>
      </c>
      <c r="G702" s="13">
        <f t="shared" si="112"/>
        <v>0</v>
      </c>
      <c r="H702" s="68">
        <v>4400</v>
      </c>
      <c r="I702" s="68">
        <v>19</v>
      </c>
      <c r="J702" s="13">
        <f t="shared" si="109"/>
        <v>4.3181818181818183</v>
      </c>
      <c r="K702" s="72">
        <v>4400</v>
      </c>
      <c r="L702" s="72">
        <v>19</v>
      </c>
      <c r="M702" s="13">
        <f t="shared" si="110"/>
        <v>4.3181818181818183</v>
      </c>
      <c r="N702" s="30"/>
      <c r="O702" s="30"/>
      <c r="P702" s="30"/>
      <c r="Q702" s="30"/>
    </row>
    <row r="703" spans="1:17" ht="12.75" customHeight="1">
      <c r="A703" s="85">
        <v>7</v>
      </c>
      <c r="B703" s="16" t="s">
        <v>34</v>
      </c>
      <c r="C703" s="16" t="s">
        <v>52</v>
      </c>
      <c r="D703" s="29">
        <v>40330</v>
      </c>
      <c r="E703" s="44">
        <f t="shared" si="113"/>
        <v>0</v>
      </c>
      <c r="F703" s="44">
        <f t="shared" si="111"/>
        <v>0</v>
      </c>
      <c r="G703" s="13">
        <f t="shared" si="112"/>
        <v>0</v>
      </c>
      <c r="H703" s="68">
        <v>18978</v>
      </c>
      <c r="I703" s="68">
        <v>89</v>
      </c>
      <c r="J703" s="13">
        <f t="shared" si="109"/>
        <v>4.6896406365265042</v>
      </c>
      <c r="K703" s="72">
        <v>18978</v>
      </c>
      <c r="L703" s="72">
        <v>89</v>
      </c>
      <c r="M703" s="13">
        <f t="shared" si="110"/>
        <v>4.6896406365265042</v>
      </c>
      <c r="N703" s="30"/>
      <c r="O703" s="30"/>
      <c r="P703" s="30"/>
      <c r="Q703" s="30"/>
    </row>
    <row r="704" spans="1:17" ht="12.75" customHeight="1">
      <c r="A704" s="85">
        <v>8</v>
      </c>
      <c r="B704" s="16" t="s">
        <v>34</v>
      </c>
      <c r="C704" s="16" t="s">
        <v>52</v>
      </c>
      <c r="D704" s="29">
        <v>40360</v>
      </c>
      <c r="E704" s="44">
        <f t="shared" si="113"/>
        <v>0</v>
      </c>
      <c r="F704" s="44">
        <f t="shared" si="111"/>
        <v>0</v>
      </c>
      <c r="G704" s="13">
        <f t="shared" si="112"/>
        <v>0</v>
      </c>
      <c r="H704" s="68">
        <v>15105</v>
      </c>
      <c r="I704" s="68">
        <v>72</v>
      </c>
      <c r="J704" s="13">
        <f t="shared" si="109"/>
        <v>4.7666335650446872</v>
      </c>
      <c r="K704" s="72">
        <v>15105</v>
      </c>
      <c r="L704" s="72">
        <v>72</v>
      </c>
      <c r="M704" s="13">
        <f t="shared" si="110"/>
        <v>4.7666335650446872</v>
      </c>
      <c r="N704" s="30"/>
      <c r="O704" s="30"/>
      <c r="P704" s="30"/>
      <c r="Q704" s="30"/>
    </row>
    <row r="705" spans="1:17" ht="12.75" customHeight="1">
      <c r="A705" s="85">
        <v>9</v>
      </c>
      <c r="B705" s="16" t="s">
        <v>34</v>
      </c>
      <c r="C705" s="16" t="s">
        <v>52</v>
      </c>
      <c r="D705" s="29">
        <v>40391</v>
      </c>
      <c r="E705" s="44">
        <f t="shared" si="113"/>
        <v>0</v>
      </c>
      <c r="F705" s="44">
        <f t="shared" si="111"/>
        <v>0</v>
      </c>
      <c r="G705" s="13">
        <f t="shared" si="112"/>
        <v>0</v>
      </c>
      <c r="H705" s="68">
        <v>75919</v>
      </c>
      <c r="I705" s="68">
        <v>317</v>
      </c>
      <c r="J705" s="13">
        <f t="shared" si="109"/>
        <v>4.1755028385516146</v>
      </c>
      <c r="K705" s="72">
        <v>75919</v>
      </c>
      <c r="L705" s="72">
        <v>317</v>
      </c>
      <c r="M705" s="13">
        <f t="shared" si="110"/>
        <v>4.1755028385516146</v>
      </c>
      <c r="N705" s="30"/>
      <c r="O705" s="30"/>
      <c r="P705" s="30"/>
      <c r="Q705" s="30"/>
    </row>
    <row r="706" spans="1:17" ht="12.75" customHeight="1">
      <c r="A706" s="85">
        <v>10</v>
      </c>
      <c r="B706" s="16" t="s">
        <v>34</v>
      </c>
      <c r="C706" s="16" t="s">
        <v>52</v>
      </c>
      <c r="D706" s="29">
        <v>40422</v>
      </c>
      <c r="E706" s="44">
        <f t="shared" si="113"/>
        <v>0</v>
      </c>
      <c r="F706" s="44">
        <f t="shared" si="111"/>
        <v>0</v>
      </c>
      <c r="G706" s="13">
        <f t="shared" si="112"/>
        <v>0</v>
      </c>
      <c r="H706" s="68">
        <v>61812</v>
      </c>
      <c r="I706" s="68">
        <v>226</v>
      </c>
      <c r="J706" s="13">
        <f t="shared" si="109"/>
        <v>3.6562479777389503</v>
      </c>
      <c r="K706" s="72">
        <v>61812</v>
      </c>
      <c r="L706" s="72">
        <v>226</v>
      </c>
      <c r="M706" s="13">
        <f t="shared" si="110"/>
        <v>3.6562479777389503</v>
      </c>
      <c r="N706" s="30"/>
      <c r="O706" s="30"/>
      <c r="P706" s="30"/>
      <c r="Q706" s="30"/>
    </row>
    <row r="707" spans="1:17" ht="12.75" customHeight="1">
      <c r="A707" s="85">
        <v>11</v>
      </c>
      <c r="B707" s="16" t="s">
        <v>34</v>
      </c>
      <c r="C707" s="16" t="s">
        <v>52</v>
      </c>
      <c r="D707" s="29">
        <v>40452</v>
      </c>
      <c r="E707" s="44">
        <f t="shared" si="113"/>
        <v>0</v>
      </c>
      <c r="F707" s="44">
        <f t="shared" si="111"/>
        <v>0</v>
      </c>
      <c r="G707" s="13">
        <f t="shared" si="112"/>
        <v>0</v>
      </c>
      <c r="H707" s="68">
        <v>8430</v>
      </c>
      <c r="I707" s="68">
        <v>30</v>
      </c>
      <c r="J707" s="13">
        <f t="shared" si="109"/>
        <v>3.5587188612099645</v>
      </c>
      <c r="K707" s="72">
        <v>8430</v>
      </c>
      <c r="L707" s="72">
        <v>30</v>
      </c>
      <c r="M707" s="13">
        <f t="shared" si="110"/>
        <v>3.5587188612099645</v>
      </c>
      <c r="N707" s="30"/>
      <c r="O707" s="30"/>
      <c r="P707" s="30"/>
      <c r="Q707" s="30"/>
    </row>
    <row r="708" spans="1:17" ht="12.75" customHeight="1">
      <c r="A708" s="85">
        <v>12</v>
      </c>
      <c r="B708" s="16" t="s">
        <v>34</v>
      </c>
      <c r="C708" s="16" t="s">
        <v>52</v>
      </c>
      <c r="D708" s="29">
        <v>40483</v>
      </c>
      <c r="E708" s="44">
        <f t="shared" si="113"/>
        <v>0</v>
      </c>
      <c r="F708" s="44">
        <f t="shared" si="111"/>
        <v>0</v>
      </c>
      <c r="G708" s="13">
        <f t="shared" si="112"/>
        <v>0</v>
      </c>
      <c r="H708" s="68">
        <v>22656</v>
      </c>
      <c r="I708" s="68">
        <v>92</v>
      </c>
      <c r="J708" s="13">
        <f t="shared" si="109"/>
        <v>4.0607344632768365</v>
      </c>
      <c r="K708" s="72">
        <v>22656</v>
      </c>
      <c r="L708" s="72">
        <v>92</v>
      </c>
      <c r="M708" s="13">
        <f t="shared" si="110"/>
        <v>4.0607344632768365</v>
      </c>
      <c r="N708" s="30"/>
      <c r="O708" s="30"/>
      <c r="P708" s="30"/>
      <c r="Q708" s="30"/>
    </row>
    <row r="709" spans="1:17" ht="12.75" customHeight="1">
      <c r="A709" s="85">
        <v>13</v>
      </c>
      <c r="B709" s="16" t="s">
        <v>34</v>
      </c>
      <c r="C709" s="16" t="s">
        <v>52</v>
      </c>
      <c r="D709" s="29">
        <v>40513</v>
      </c>
      <c r="E709" s="44">
        <f t="shared" si="113"/>
        <v>0</v>
      </c>
      <c r="F709" s="44">
        <f t="shared" si="111"/>
        <v>0</v>
      </c>
      <c r="G709" s="13">
        <f t="shared" si="112"/>
        <v>0</v>
      </c>
      <c r="H709" s="68">
        <v>41336</v>
      </c>
      <c r="I709" s="68">
        <v>172</v>
      </c>
      <c r="J709" s="13">
        <f t="shared" si="109"/>
        <v>4.1610218695568024</v>
      </c>
      <c r="K709" s="72">
        <v>41336</v>
      </c>
      <c r="L709" s="72">
        <v>172</v>
      </c>
      <c r="M709" s="13">
        <f t="shared" si="110"/>
        <v>4.1610218695568024</v>
      </c>
      <c r="N709" s="30"/>
      <c r="O709" s="30"/>
      <c r="P709" s="30"/>
      <c r="Q709" s="30"/>
    </row>
    <row r="710" spans="1:17" ht="12.75" customHeight="1">
      <c r="N710" s="30"/>
      <c r="O710" s="30"/>
      <c r="P710" s="30"/>
      <c r="Q710" s="30"/>
    </row>
    <row r="711" spans="1:17" ht="12.75" customHeight="1">
      <c r="A711" s="85"/>
      <c r="B711" s="16"/>
      <c r="C711" s="16"/>
      <c r="D711" s="29"/>
      <c r="E711" s="44"/>
      <c r="F711" s="44"/>
      <c r="G711" s="13"/>
      <c r="H711" s="44"/>
      <c r="I711" s="44"/>
      <c r="J711" s="13"/>
      <c r="K711" s="44"/>
      <c r="L711" s="44"/>
      <c r="M711" s="13"/>
      <c r="N711" s="30"/>
      <c r="O711" s="30"/>
      <c r="P711" s="30"/>
      <c r="Q711" s="30"/>
    </row>
    <row r="712" spans="1:17" ht="12.75" customHeight="1">
      <c r="N712" s="30"/>
      <c r="O712" s="30"/>
      <c r="P712" s="30"/>
      <c r="Q712" s="30"/>
    </row>
    <row r="713" spans="1:17" ht="12.75" customHeight="1">
      <c r="A713" s="85"/>
      <c r="B713" s="16"/>
      <c r="C713" s="16"/>
      <c r="D713" s="29"/>
      <c r="K713" s="49"/>
      <c r="L713" s="49"/>
      <c r="M713" s="13"/>
      <c r="N713" s="30"/>
      <c r="O713" s="30"/>
      <c r="P713" s="30"/>
      <c r="Q713" s="30"/>
    </row>
    <row r="714" spans="1:17" ht="12.75" customHeight="1">
      <c r="N714" s="30"/>
      <c r="O714" s="30"/>
      <c r="P714" s="30"/>
      <c r="Q714" s="30"/>
    </row>
    <row r="715" spans="1:17" ht="12.75" customHeight="1">
      <c r="N715" s="30"/>
      <c r="O715" s="30"/>
      <c r="P715" s="30"/>
      <c r="Q715" s="30"/>
    </row>
    <row r="716" spans="1:17" ht="12.75" customHeight="1">
      <c r="N716" s="30"/>
      <c r="O716" s="30"/>
      <c r="P716" s="30"/>
      <c r="Q716" s="30"/>
    </row>
    <row r="717" spans="1:17" ht="12.75" customHeight="1">
      <c r="N717" s="30"/>
      <c r="O717" s="30"/>
      <c r="P717" s="30"/>
      <c r="Q717" s="30"/>
    </row>
    <row r="718" spans="1:17" ht="12.75" customHeight="1">
      <c r="N718" s="30"/>
      <c r="O718" s="30"/>
      <c r="P718" s="30"/>
      <c r="Q718" s="30"/>
    </row>
    <row r="719" spans="1:17" ht="12.75" customHeight="1">
      <c r="N719" s="30"/>
      <c r="O719" s="30"/>
      <c r="P719" s="30"/>
      <c r="Q719" s="30"/>
    </row>
    <row r="720" spans="1:17" ht="12.75" customHeight="1">
      <c r="N720" s="30"/>
      <c r="O720" s="30"/>
      <c r="P720" s="30"/>
      <c r="Q720" s="30"/>
    </row>
    <row r="721" spans="1:17" ht="12.75" customHeight="1">
      <c r="N721" s="30"/>
      <c r="O721" s="30"/>
      <c r="P721" s="30"/>
      <c r="Q721" s="30"/>
    </row>
    <row r="722" spans="1:17" ht="13.5" customHeight="1">
      <c r="A722" s="80" t="s">
        <v>32</v>
      </c>
      <c r="B722" s="9"/>
      <c r="C722" s="10"/>
      <c r="D722" s="11"/>
      <c r="E722" s="40"/>
      <c r="F722" s="40"/>
      <c r="G722" s="9"/>
      <c r="H722" s="40"/>
      <c r="I722" s="40"/>
      <c r="J722" s="9"/>
      <c r="K722" s="40"/>
      <c r="L722" s="40"/>
      <c r="M722" s="12" t="s">
        <v>33</v>
      </c>
      <c r="N722" s="30"/>
      <c r="O722" s="30"/>
      <c r="P722" s="30"/>
      <c r="Q722" s="30"/>
    </row>
    <row r="723" spans="1:17" ht="12.75" customHeight="1">
      <c r="A723" s="79" t="s">
        <v>0</v>
      </c>
      <c r="B723" s="14"/>
      <c r="C723" s="15"/>
      <c r="D723" s="7"/>
      <c r="E723" s="39"/>
      <c r="F723" s="39" t="s">
        <v>1</v>
      </c>
      <c r="G723" s="14"/>
      <c r="H723" s="39"/>
      <c r="I723" s="39"/>
      <c r="J723" s="14"/>
      <c r="K723" s="39"/>
      <c r="L723" s="39" t="s">
        <v>76</v>
      </c>
      <c r="M723" s="14"/>
      <c r="N723" s="30"/>
      <c r="O723" s="30"/>
      <c r="P723" s="30"/>
      <c r="Q723" s="30"/>
    </row>
    <row r="724" spans="1:17">
      <c r="A724" s="80" t="s">
        <v>2</v>
      </c>
      <c r="B724" s="9"/>
      <c r="C724" s="9"/>
      <c r="D724" s="9"/>
      <c r="E724" s="40"/>
      <c r="F724" s="87" t="s">
        <v>3</v>
      </c>
      <c r="G724" s="87"/>
      <c r="H724" s="87"/>
      <c r="I724" s="87"/>
      <c r="J724" s="9" t="s">
        <v>4</v>
      </c>
      <c r="K724" s="40"/>
      <c r="L724" s="40"/>
      <c r="M724" s="9"/>
      <c r="N724" s="30"/>
      <c r="O724" s="30"/>
      <c r="P724" s="30"/>
      <c r="Q724" s="30"/>
    </row>
    <row r="725" spans="1:17">
      <c r="A725" s="81"/>
      <c r="B725" s="1"/>
      <c r="C725" s="1"/>
      <c r="D725" s="1"/>
      <c r="E725" s="41"/>
      <c r="F725" s="88"/>
      <c r="G725" s="88"/>
      <c r="H725" s="88"/>
      <c r="I725" s="88"/>
      <c r="J725" s="14"/>
      <c r="K725" s="41" t="s">
        <v>5</v>
      </c>
      <c r="L725" s="41"/>
      <c r="M725" s="1"/>
      <c r="N725" s="30"/>
      <c r="O725" s="30"/>
      <c r="P725" s="30"/>
      <c r="Q725" s="30"/>
    </row>
    <row r="726" spans="1:17">
      <c r="A726" s="81" t="s">
        <v>54</v>
      </c>
      <c r="B726" s="1"/>
      <c r="C726" s="77"/>
      <c r="D726" s="2"/>
      <c r="E726" s="41"/>
      <c r="F726" s="88"/>
      <c r="G726" s="88"/>
      <c r="H726" s="88"/>
      <c r="I726" s="88"/>
      <c r="J726" s="14"/>
      <c r="K726" s="41" t="s">
        <v>6</v>
      </c>
      <c r="L726" s="41"/>
      <c r="M726" s="1"/>
      <c r="N726" s="30"/>
      <c r="O726" s="30"/>
      <c r="P726" s="30"/>
      <c r="Q726" s="30"/>
    </row>
    <row r="727" spans="1:17">
      <c r="A727" s="81"/>
      <c r="B727" s="1"/>
      <c r="C727" s="77"/>
      <c r="D727" s="2"/>
      <c r="E727" s="41"/>
      <c r="F727" s="88"/>
      <c r="G727" s="88"/>
      <c r="H727" s="88"/>
      <c r="I727" s="88"/>
      <c r="J727" s="15" t="s">
        <v>40</v>
      </c>
      <c r="K727" s="41" t="s">
        <v>55</v>
      </c>
      <c r="L727" s="41"/>
      <c r="M727" s="1"/>
      <c r="N727" s="30"/>
      <c r="O727" s="30"/>
      <c r="P727" s="30"/>
      <c r="Q727" s="30"/>
    </row>
    <row r="728" spans="1:17">
      <c r="A728" s="79" t="s">
        <v>53</v>
      </c>
      <c r="B728" s="14"/>
      <c r="C728" s="15"/>
      <c r="D728" s="7"/>
      <c r="E728" s="39"/>
      <c r="F728" s="89"/>
      <c r="G728" s="89"/>
      <c r="H728" s="89"/>
      <c r="I728" s="89"/>
      <c r="J728" s="3" t="s">
        <v>158</v>
      </c>
      <c r="K728" s="39"/>
      <c r="L728" s="39"/>
      <c r="M728" s="14"/>
      <c r="N728" s="30"/>
      <c r="O728" s="30"/>
      <c r="P728" s="30"/>
      <c r="Q728" s="30"/>
    </row>
    <row r="729" spans="1:17" ht="12.75" customHeight="1">
      <c r="A729" s="80"/>
      <c r="B729" s="9"/>
      <c r="C729" s="10"/>
      <c r="D729" s="11"/>
      <c r="E729" s="40"/>
      <c r="F729" s="42"/>
      <c r="G729" s="4"/>
      <c r="H729" s="42"/>
      <c r="I729" s="42"/>
      <c r="J729" s="9"/>
      <c r="K729" s="40"/>
      <c r="L729" s="40"/>
      <c r="M729" s="9"/>
      <c r="N729" s="30"/>
      <c r="O729" s="30"/>
      <c r="P729" s="30"/>
      <c r="Q729" s="30"/>
    </row>
    <row r="730" spans="1:17" ht="12.75" customHeight="1">
      <c r="A730" s="82" t="s">
        <v>7</v>
      </c>
      <c r="B730" s="5" t="s">
        <v>8</v>
      </c>
      <c r="C730" s="5" t="s">
        <v>9</v>
      </c>
      <c r="D730" s="5" t="s">
        <v>10</v>
      </c>
      <c r="E730" s="43" t="s">
        <v>11</v>
      </c>
      <c r="F730" s="43" t="s">
        <v>12</v>
      </c>
      <c r="G730" s="5" t="s">
        <v>13</v>
      </c>
      <c r="H730" s="43" t="s">
        <v>14</v>
      </c>
      <c r="I730" s="43" t="s">
        <v>15</v>
      </c>
      <c r="J730" s="5" t="s">
        <v>16</v>
      </c>
      <c r="K730" s="43" t="s">
        <v>17</v>
      </c>
      <c r="L730" s="43" t="s">
        <v>18</v>
      </c>
      <c r="M730" s="5" t="s">
        <v>19</v>
      </c>
      <c r="N730" s="30"/>
      <c r="O730" s="30"/>
      <c r="P730" s="30"/>
      <c r="Q730" s="30"/>
    </row>
    <row r="731" spans="1:17" ht="12.75" customHeight="1">
      <c r="B731" s="77"/>
      <c r="D731" s="17"/>
      <c r="E731" s="44"/>
      <c r="F731" s="44"/>
      <c r="G731" s="16"/>
      <c r="H731" s="44"/>
      <c r="I731" s="44"/>
      <c r="J731" s="16"/>
      <c r="K731" s="44"/>
      <c r="L731" s="44"/>
      <c r="M731" s="16"/>
      <c r="N731" s="30"/>
      <c r="O731" s="30"/>
      <c r="P731" s="30"/>
      <c r="Q731" s="30"/>
    </row>
    <row r="732" spans="1:17" ht="12.75" customHeight="1">
      <c r="B732" s="16"/>
      <c r="E732" s="90" t="s">
        <v>37</v>
      </c>
      <c r="F732" s="90"/>
      <c r="G732" s="90"/>
      <c r="H732" s="90" t="s">
        <v>38</v>
      </c>
      <c r="I732" s="90"/>
      <c r="J732" s="90"/>
      <c r="K732" s="90" t="s">
        <v>39</v>
      </c>
      <c r="L732" s="90"/>
      <c r="M732" s="90"/>
      <c r="N732" s="30"/>
      <c r="O732" s="30"/>
      <c r="P732" s="30"/>
      <c r="Q732" s="30"/>
    </row>
    <row r="733" spans="1:17" ht="12.75" customHeight="1">
      <c r="B733" s="16"/>
      <c r="E733" s="45" t="s">
        <v>23</v>
      </c>
      <c r="F733" s="45"/>
      <c r="G733" s="6"/>
      <c r="H733" s="45" t="s">
        <v>24</v>
      </c>
      <c r="I733" s="45"/>
      <c r="J733" s="6"/>
      <c r="K733" s="45" t="s">
        <v>24</v>
      </c>
      <c r="L733" s="45"/>
      <c r="M733" s="6"/>
      <c r="N733" s="30"/>
      <c r="O733" s="30"/>
      <c r="P733" s="30"/>
      <c r="Q733" s="30"/>
    </row>
    <row r="734" spans="1:17" ht="28.5" customHeight="1">
      <c r="A734" s="84" t="s">
        <v>25</v>
      </c>
      <c r="B734" s="15" t="s">
        <v>26</v>
      </c>
      <c r="C734" s="15" t="s">
        <v>27</v>
      </c>
      <c r="D734" s="7" t="s">
        <v>28</v>
      </c>
      <c r="E734" s="46" t="s">
        <v>29</v>
      </c>
      <c r="F734" s="47" t="s">
        <v>30</v>
      </c>
      <c r="G734" s="15" t="s">
        <v>31</v>
      </c>
      <c r="H734" s="46" t="s">
        <v>29</v>
      </c>
      <c r="I734" s="47" t="s">
        <v>30</v>
      </c>
      <c r="J734" s="15" t="s">
        <v>31</v>
      </c>
      <c r="K734" s="46" t="s">
        <v>29</v>
      </c>
      <c r="L734" s="47" t="s">
        <v>30</v>
      </c>
      <c r="M734" s="15" t="s">
        <v>31</v>
      </c>
      <c r="N734" s="30"/>
      <c r="O734" s="30"/>
      <c r="P734" s="30"/>
      <c r="Q734" s="30"/>
    </row>
    <row r="735" spans="1:17" ht="12.75" customHeight="1">
      <c r="A735" s="85">
        <v>1</v>
      </c>
      <c r="B735" s="16" t="s">
        <v>34</v>
      </c>
      <c r="C735" s="16" t="s">
        <v>52</v>
      </c>
      <c r="D735" s="29">
        <v>40148</v>
      </c>
      <c r="E735" s="44">
        <v>0</v>
      </c>
      <c r="F735" s="44">
        <v>0</v>
      </c>
      <c r="G735" s="13">
        <f t="shared" ref="G735:G747" si="114">IF(E735=0,0,F735*1000/E735)</f>
        <v>0</v>
      </c>
      <c r="H735" s="44">
        <v>0</v>
      </c>
      <c r="I735" s="44">
        <v>0</v>
      </c>
      <c r="J735" s="13">
        <f t="shared" ref="J735:J747" si="115">IF(H735=0,0,I735*1000/H735)</f>
        <v>0</v>
      </c>
      <c r="K735" s="44">
        <f>E697+H697-K697-E735+H735</f>
        <v>0</v>
      </c>
      <c r="L735" s="44">
        <f t="shared" ref="L735:L747" si="116">F697+I697-L697-F735+I735</f>
        <v>0</v>
      </c>
      <c r="M735" s="13">
        <f t="shared" ref="M735:M747" si="117">IF(K735=0,0,L735*1000/K735)</f>
        <v>0</v>
      </c>
      <c r="N735" s="30"/>
      <c r="O735" s="30"/>
      <c r="P735" s="30"/>
      <c r="Q735" s="30"/>
    </row>
    <row r="736" spans="1:17" ht="12.75" customHeight="1">
      <c r="A736" s="85">
        <v>2</v>
      </c>
      <c r="B736" s="16" t="s">
        <v>34</v>
      </c>
      <c r="C736" s="16" t="s">
        <v>52</v>
      </c>
      <c r="D736" s="29">
        <v>40179</v>
      </c>
      <c r="E736" s="44">
        <v>0</v>
      </c>
      <c r="F736" s="44">
        <v>0</v>
      </c>
      <c r="G736" s="13">
        <f t="shared" si="114"/>
        <v>0</v>
      </c>
      <c r="H736" s="44">
        <v>0</v>
      </c>
      <c r="I736" s="44">
        <v>0</v>
      </c>
      <c r="J736" s="13">
        <f t="shared" si="115"/>
        <v>0</v>
      </c>
      <c r="K736" s="44">
        <f t="shared" ref="K736:K747" si="118">E698+H698-K698-E736+H736</f>
        <v>0</v>
      </c>
      <c r="L736" s="44">
        <f t="shared" si="116"/>
        <v>0</v>
      </c>
      <c r="M736" s="13">
        <f t="shared" si="117"/>
        <v>0</v>
      </c>
      <c r="N736" s="30"/>
      <c r="O736" s="30"/>
      <c r="P736" s="30"/>
      <c r="Q736" s="30"/>
    </row>
    <row r="737" spans="1:17" ht="12.75" customHeight="1">
      <c r="A737" s="85">
        <v>3</v>
      </c>
      <c r="B737" s="16" t="s">
        <v>34</v>
      </c>
      <c r="C737" s="16" t="s">
        <v>52</v>
      </c>
      <c r="D737" s="29">
        <v>40210</v>
      </c>
      <c r="E737" s="44">
        <v>0</v>
      </c>
      <c r="F737" s="44">
        <v>0</v>
      </c>
      <c r="G737" s="13">
        <f t="shared" si="114"/>
        <v>0</v>
      </c>
      <c r="H737" s="44">
        <v>0</v>
      </c>
      <c r="I737" s="44">
        <v>0</v>
      </c>
      <c r="J737" s="13">
        <f t="shared" si="115"/>
        <v>0</v>
      </c>
      <c r="K737" s="44">
        <f t="shared" si="118"/>
        <v>0</v>
      </c>
      <c r="L737" s="44">
        <f t="shared" si="116"/>
        <v>0</v>
      </c>
      <c r="M737" s="13">
        <f t="shared" si="117"/>
        <v>0</v>
      </c>
      <c r="N737" s="30"/>
      <c r="O737" s="30"/>
      <c r="P737" s="30"/>
      <c r="Q737" s="30"/>
    </row>
    <row r="738" spans="1:17" ht="12.75" customHeight="1">
      <c r="A738" s="85">
        <v>4</v>
      </c>
      <c r="B738" s="16" t="s">
        <v>34</v>
      </c>
      <c r="C738" s="16" t="s">
        <v>52</v>
      </c>
      <c r="D738" s="29">
        <v>40238</v>
      </c>
      <c r="E738" s="44">
        <v>0</v>
      </c>
      <c r="F738" s="44">
        <v>0</v>
      </c>
      <c r="G738" s="13">
        <f t="shared" si="114"/>
        <v>0</v>
      </c>
      <c r="H738" s="44">
        <v>0</v>
      </c>
      <c r="I738" s="44">
        <v>0</v>
      </c>
      <c r="J738" s="13">
        <f t="shared" si="115"/>
        <v>0</v>
      </c>
      <c r="K738" s="44">
        <f t="shared" si="118"/>
        <v>0</v>
      </c>
      <c r="L738" s="44">
        <f t="shared" si="116"/>
        <v>0</v>
      </c>
      <c r="M738" s="13">
        <f t="shared" si="117"/>
        <v>0</v>
      </c>
      <c r="N738" s="30"/>
      <c r="O738" s="30"/>
      <c r="P738" s="30"/>
      <c r="Q738" s="30"/>
    </row>
    <row r="739" spans="1:17" ht="12.75" customHeight="1">
      <c r="A739" s="85">
        <v>5</v>
      </c>
      <c r="B739" s="16" t="s">
        <v>34</v>
      </c>
      <c r="C739" s="16" t="s">
        <v>52</v>
      </c>
      <c r="D739" s="29">
        <v>40269</v>
      </c>
      <c r="E739" s="44">
        <v>0</v>
      </c>
      <c r="F739" s="44">
        <v>0</v>
      </c>
      <c r="G739" s="13">
        <f t="shared" si="114"/>
        <v>0</v>
      </c>
      <c r="H739" s="44">
        <v>0</v>
      </c>
      <c r="I739" s="44">
        <v>0</v>
      </c>
      <c r="J739" s="13">
        <f t="shared" si="115"/>
        <v>0</v>
      </c>
      <c r="K739" s="44">
        <f t="shared" si="118"/>
        <v>0</v>
      </c>
      <c r="L739" s="44">
        <f t="shared" si="116"/>
        <v>0</v>
      </c>
      <c r="M739" s="13">
        <f t="shared" si="117"/>
        <v>0</v>
      </c>
      <c r="N739" s="30"/>
      <c r="O739" s="30"/>
      <c r="P739" s="30"/>
      <c r="Q739" s="30"/>
    </row>
    <row r="740" spans="1:17" ht="12.75" customHeight="1">
      <c r="A740" s="85">
        <v>6</v>
      </c>
      <c r="B740" s="16" t="s">
        <v>34</v>
      </c>
      <c r="C740" s="16" t="s">
        <v>52</v>
      </c>
      <c r="D740" s="29">
        <v>40299</v>
      </c>
      <c r="E740" s="44">
        <v>0</v>
      </c>
      <c r="F740" s="44">
        <v>0</v>
      </c>
      <c r="G740" s="13">
        <f t="shared" si="114"/>
        <v>0</v>
      </c>
      <c r="H740" s="44">
        <v>0</v>
      </c>
      <c r="I740" s="44">
        <v>0</v>
      </c>
      <c r="J740" s="13">
        <f t="shared" si="115"/>
        <v>0</v>
      </c>
      <c r="K740" s="44">
        <f t="shared" si="118"/>
        <v>0</v>
      </c>
      <c r="L740" s="44">
        <f t="shared" si="116"/>
        <v>0</v>
      </c>
      <c r="M740" s="13">
        <f t="shared" si="117"/>
        <v>0</v>
      </c>
      <c r="N740" s="30"/>
      <c r="O740" s="30"/>
      <c r="P740" s="30"/>
      <c r="Q740" s="30"/>
    </row>
    <row r="741" spans="1:17" ht="12.75" customHeight="1">
      <c r="A741" s="85">
        <v>7</v>
      </c>
      <c r="B741" s="16" t="s">
        <v>34</v>
      </c>
      <c r="C741" s="16" t="s">
        <v>52</v>
      </c>
      <c r="D741" s="29">
        <v>40330</v>
      </c>
      <c r="E741" s="44">
        <v>0</v>
      </c>
      <c r="F741" s="44">
        <v>0</v>
      </c>
      <c r="G741" s="13">
        <f t="shared" si="114"/>
        <v>0</v>
      </c>
      <c r="H741" s="44">
        <v>0</v>
      </c>
      <c r="I741" s="44">
        <v>0</v>
      </c>
      <c r="J741" s="13">
        <f t="shared" si="115"/>
        <v>0</v>
      </c>
      <c r="K741" s="44">
        <f t="shared" si="118"/>
        <v>0</v>
      </c>
      <c r="L741" s="44">
        <f t="shared" si="116"/>
        <v>0</v>
      </c>
      <c r="M741" s="13">
        <f t="shared" si="117"/>
        <v>0</v>
      </c>
      <c r="N741" s="30"/>
      <c r="O741" s="30"/>
      <c r="P741" s="30"/>
      <c r="Q741" s="30"/>
    </row>
    <row r="742" spans="1:17" ht="12.75" customHeight="1">
      <c r="A742" s="85">
        <v>8</v>
      </c>
      <c r="B742" s="16" t="s">
        <v>34</v>
      </c>
      <c r="C742" s="16" t="s">
        <v>52</v>
      </c>
      <c r="D742" s="29">
        <v>40360</v>
      </c>
      <c r="E742" s="44">
        <v>0</v>
      </c>
      <c r="F742" s="44">
        <v>0</v>
      </c>
      <c r="G742" s="13">
        <f t="shared" si="114"/>
        <v>0</v>
      </c>
      <c r="H742" s="44">
        <v>0</v>
      </c>
      <c r="I742" s="44">
        <v>0</v>
      </c>
      <c r="J742" s="13">
        <f t="shared" si="115"/>
        <v>0</v>
      </c>
      <c r="K742" s="44">
        <f t="shared" si="118"/>
        <v>0</v>
      </c>
      <c r="L742" s="44">
        <f t="shared" si="116"/>
        <v>0</v>
      </c>
      <c r="M742" s="13">
        <f t="shared" si="117"/>
        <v>0</v>
      </c>
      <c r="N742" s="30"/>
      <c r="O742" s="30"/>
      <c r="P742" s="30"/>
      <c r="Q742" s="30"/>
    </row>
    <row r="743" spans="1:17" ht="12.75" customHeight="1">
      <c r="A743" s="85">
        <v>9</v>
      </c>
      <c r="B743" s="16" t="s">
        <v>34</v>
      </c>
      <c r="C743" s="16" t="s">
        <v>52</v>
      </c>
      <c r="D743" s="29">
        <v>40391</v>
      </c>
      <c r="E743" s="44">
        <v>0</v>
      </c>
      <c r="F743" s="44">
        <v>0</v>
      </c>
      <c r="G743" s="13">
        <f t="shared" si="114"/>
        <v>0</v>
      </c>
      <c r="H743" s="44">
        <v>0</v>
      </c>
      <c r="I743" s="44">
        <v>0</v>
      </c>
      <c r="J743" s="13">
        <f t="shared" si="115"/>
        <v>0</v>
      </c>
      <c r="K743" s="44">
        <f t="shared" si="118"/>
        <v>0</v>
      </c>
      <c r="L743" s="44">
        <f t="shared" si="116"/>
        <v>0</v>
      </c>
      <c r="M743" s="13">
        <f t="shared" si="117"/>
        <v>0</v>
      </c>
      <c r="N743" s="30"/>
      <c r="O743" s="30"/>
      <c r="P743" s="30"/>
      <c r="Q743" s="30"/>
    </row>
    <row r="744" spans="1:17" ht="12.75" customHeight="1">
      <c r="A744" s="85">
        <v>10</v>
      </c>
      <c r="B744" s="16" t="s">
        <v>34</v>
      </c>
      <c r="C744" s="16" t="s">
        <v>52</v>
      </c>
      <c r="D744" s="29">
        <v>40422</v>
      </c>
      <c r="E744" s="44">
        <v>0</v>
      </c>
      <c r="F744" s="44">
        <v>0</v>
      </c>
      <c r="G744" s="13">
        <f t="shared" si="114"/>
        <v>0</v>
      </c>
      <c r="H744" s="44">
        <v>0</v>
      </c>
      <c r="I744" s="44">
        <v>0</v>
      </c>
      <c r="J744" s="13">
        <f t="shared" si="115"/>
        <v>0</v>
      </c>
      <c r="K744" s="44">
        <f t="shared" si="118"/>
        <v>0</v>
      </c>
      <c r="L744" s="44">
        <f t="shared" si="116"/>
        <v>0</v>
      </c>
      <c r="M744" s="13">
        <f t="shared" si="117"/>
        <v>0</v>
      </c>
      <c r="N744" s="30"/>
      <c r="O744" s="30"/>
      <c r="P744" s="30"/>
      <c r="Q744" s="30"/>
    </row>
    <row r="745" spans="1:17" ht="12.75" customHeight="1">
      <c r="A745" s="85">
        <v>11</v>
      </c>
      <c r="B745" s="16" t="s">
        <v>34</v>
      </c>
      <c r="C745" s="16" t="s">
        <v>52</v>
      </c>
      <c r="D745" s="29">
        <v>40452</v>
      </c>
      <c r="E745" s="44">
        <v>0</v>
      </c>
      <c r="F745" s="44">
        <v>0</v>
      </c>
      <c r="G745" s="13">
        <f t="shared" si="114"/>
        <v>0</v>
      </c>
      <c r="H745" s="44">
        <v>0</v>
      </c>
      <c r="I745" s="44">
        <v>0</v>
      </c>
      <c r="J745" s="13">
        <f t="shared" si="115"/>
        <v>0</v>
      </c>
      <c r="K745" s="44">
        <f t="shared" si="118"/>
        <v>0</v>
      </c>
      <c r="L745" s="44">
        <f t="shared" si="116"/>
        <v>0</v>
      </c>
      <c r="M745" s="13">
        <f t="shared" si="117"/>
        <v>0</v>
      </c>
      <c r="N745" s="30"/>
      <c r="O745" s="30"/>
      <c r="P745" s="30"/>
      <c r="Q745" s="30"/>
    </row>
    <row r="746" spans="1:17" ht="12.75" customHeight="1">
      <c r="A746" s="85">
        <v>12</v>
      </c>
      <c r="B746" s="16" t="s">
        <v>34</v>
      </c>
      <c r="C746" s="16" t="s">
        <v>52</v>
      </c>
      <c r="D746" s="29">
        <v>40483</v>
      </c>
      <c r="E746" s="44">
        <v>0</v>
      </c>
      <c r="F746" s="44">
        <v>0</v>
      </c>
      <c r="G746" s="13">
        <f t="shared" si="114"/>
        <v>0</v>
      </c>
      <c r="H746" s="44">
        <v>0</v>
      </c>
      <c r="I746" s="44">
        <v>0</v>
      </c>
      <c r="J746" s="13">
        <f t="shared" si="115"/>
        <v>0</v>
      </c>
      <c r="K746" s="44">
        <f t="shared" si="118"/>
        <v>0</v>
      </c>
      <c r="L746" s="44">
        <f t="shared" si="116"/>
        <v>0</v>
      </c>
      <c r="M746" s="13">
        <f t="shared" si="117"/>
        <v>0</v>
      </c>
      <c r="N746" s="30"/>
      <c r="O746" s="30"/>
      <c r="P746" s="30"/>
      <c r="Q746" s="30"/>
    </row>
    <row r="747" spans="1:17" ht="12.75" customHeight="1">
      <c r="A747" s="85">
        <v>13</v>
      </c>
      <c r="B747" s="16" t="s">
        <v>34</v>
      </c>
      <c r="C747" s="16" t="s">
        <v>52</v>
      </c>
      <c r="D747" s="29">
        <v>40513</v>
      </c>
      <c r="E747" s="44">
        <v>0</v>
      </c>
      <c r="F747" s="44">
        <v>0</v>
      </c>
      <c r="G747" s="13">
        <f t="shared" si="114"/>
        <v>0</v>
      </c>
      <c r="H747" s="44">
        <v>0</v>
      </c>
      <c r="I747" s="44">
        <v>0</v>
      </c>
      <c r="J747" s="13">
        <f t="shared" si="115"/>
        <v>0</v>
      </c>
      <c r="K747" s="44">
        <f t="shared" si="118"/>
        <v>0</v>
      </c>
      <c r="L747" s="44">
        <f t="shared" si="116"/>
        <v>0</v>
      </c>
      <c r="M747" s="13">
        <f t="shared" si="117"/>
        <v>0</v>
      </c>
      <c r="N747" s="30"/>
      <c r="O747" s="30"/>
      <c r="P747" s="30"/>
      <c r="Q747" s="30"/>
    </row>
    <row r="748" spans="1:17" ht="12.75" customHeight="1">
      <c r="A748" s="85"/>
      <c r="B748" s="16"/>
      <c r="C748" s="16"/>
      <c r="D748" s="29"/>
      <c r="E748" s="44"/>
      <c r="F748" s="44"/>
      <c r="G748" s="13"/>
      <c r="H748" s="44"/>
      <c r="I748" s="44"/>
      <c r="J748" s="13"/>
      <c r="K748" s="44"/>
      <c r="L748" s="44"/>
      <c r="M748" s="13"/>
      <c r="N748" s="30"/>
      <c r="O748" s="30"/>
      <c r="P748" s="30"/>
      <c r="Q748" s="30"/>
    </row>
    <row r="749" spans="1:17" ht="12.75" customHeight="1">
      <c r="A749" s="85">
        <v>14</v>
      </c>
      <c r="B749" s="16" t="s">
        <v>44</v>
      </c>
      <c r="C749" s="16"/>
      <c r="D749" s="29"/>
      <c r="E749" s="44"/>
      <c r="F749" s="44"/>
      <c r="G749" s="13"/>
      <c r="H749" s="44"/>
      <c r="I749" s="44"/>
      <c r="J749" s="13"/>
      <c r="K749" s="44">
        <f>ROUND(SUM(K735:K747),0)</f>
        <v>0</v>
      </c>
      <c r="L749" s="44">
        <f>ROUND(SUM(L735:L747),0)</f>
        <v>0</v>
      </c>
      <c r="M749" s="13"/>
      <c r="N749" s="30"/>
      <c r="O749" s="30"/>
      <c r="P749" s="30"/>
      <c r="Q749" s="30"/>
    </row>
    <row r="750" spans="1:17" ht="12.75" customHeight="1">
      <c r="N750" s="30"/>
      <c r="O750" s="30"/>
      <c r="P750" s="30"/>
      <c r="Q750" s="30"/>
    </row>
    <row r="751" spans="1:17" ht="12.75" customHeight="1">
      <c r="A751" s="85">
        <v>15</v>
      </c>
      <c r="B751" s="16" t="s">
        <v>34</v>
      </c>
      <c r="C751" s="16" t="s">
        <v>52</v>
      </c>
      <c r="D751" s="29" t="s">
        <v>36</v>
      </c>
      <c r="K751" s="49">
        <f>ROUND(AVERAGE(K735:K747),0)</f>
        <v>0</v>
      </c>
      <c r="L751" s="49">
        <f>ROUND(AVERAGE(L735:L747),0)</f>
        <v>0</v>
      </c>
      <c r="M751" s="13">
        <f>ROUND(IF(K751=0,0,L751*1000/K751),2)</f>
        <v>0</v>
      </c>
      <c r="N751" s="30"/>
      <c r="O751" s="30"/>
      <c r="P751" s="30"/>
      <c r="Q751" s="30"/>
    </row>
    <row r="752" spans="1:17" ht="12.75" customHeight="1">
      <c r="N752" s="30"/>
      <c r="O752" s="30"/>
      <c r="P752" s="30"/>
      <c r="Q752" s="30"/>
    </row>
    <row r="753" spans="1:17" ht="12.75" customHeight="1">
      <c r="N753" s="30"/>
      <c r="O753" s="30"/>
      <c r="P753" s="30"/>
      <c r="Q753" s="30"/>
    </row>
    <row r="754" spans="1:17" ht="12.75" customHeight="1">
      <c r="N754" s="30"/>
      <c r="O754" s="30"/>
      <c r="P754" s="30"/>
      <c r="Q754" s="30"/>
    </row>
    <row r="755" spans="1:17" ht="12.75" customHeight="1">
      <c r="N755" s="30"/>
      <c r="O755" s="30"/>
      <c r="P755" s="30"/>
      <c r="Q755" s="30"/>
    </row>
    <row r="756" spans="1:17" ht="12.75" customHeight="1">
      <c r="N756" s="30"/>
      <c r="O756" s="30"/>
      <c r="P756" s="30"/>
      <c r="Q756" s="30"/>
    </row>
    <row r="757" spans="1:17" ht="12.75" customHeight="1">
      <c r="N757" s="30"/>
      <c r="O757" s="30"/>
      <c r="P757" s="30"/>
      <c r="Q757" s="30"/>
    </row>
    <row r="758" spans="1:17" ht="12.75" customHeight="1">
      <c r="N758" s="30"/>
      <c r="O758" s="30"/>
      <c r="P758" s="30"/>
      <c r="Q758" s="30"/>
    </row>
    <row r="759" spans="1:17" ht="12.75" customHeight="1">
      <c r="N759" s="30"/>
      <c r="O759" s="30"/>
      <c r="P759" s="30"/>
      <c r="Q759" s="30"/>
    </row>
    <row r="760" spans="1:17" ht="13.5" customHeight="1">
      <c r="A760" s="80" t="s">
        <v>32</v>
      </c>
      <c r="B760" s="9"/>
      <c r="C760" s="10"/>
      <c r="D760" s="11"/>
      <c r="E760" s="40"/>
      <c r="F760" s="40"/>
      <c r="G760" s="9"/>
      <c r="H760" s="40"/>
      <c r="I760" s="40"/>
      <c r="J760" s="9"/>
      <c r="K760" s="40"/>
      <c r="L760" s="40"/>
      <c r="M760" s="12" t="s">
        <v>33</v>
      </c>
      <c r="N760" s="30"/>
      <c r="O760" s="30"/>
      <c r="P760" s="30"/>
      <c r="Q760" s="30"/>
    </row>
    <row r="761" spans="1:17" ht="12.75" customHeight="1">
      <c r="A761" s="79" t="s">
        <v>0</v>
      </c>
      <c r="B761" s="14"/>
      <c r="C761" s="15"/>
      <c r="D761" s="7"/>
      <c r="E761" s="39"/>
      <c r="F761" s="39" t="s">
        <v>1</v>
      </c>
      <c r="G761" s="14"/>
      <c r="H761" s="39"/>
      <c r="I761" s="39"/>
      <c r="J761" s="14"/>
      <c r="K761" s="39"/>
      <c r="L761" s="39" t="s">
        <v>77</v>
      </c>
      <c r="M761" s="14"/>
      <c r="N761" s="30"/>
      <c r="O761" s="30"/>
      <c r="P761" s="30"/>
      <c r="Q761" s="30"/>
    </row>
    <row r="762" spans="1:17">
      <c r="A762" s="80" t="s">
        <v>2</v>
      </c>
      <c r="B762" s="9"/>
      <c r="C762" s="9"/>
      <c r="D762" s="9"/>
      <c r="E762" s="40"/>
      <c r="F762" s="87" t="s">
        <v>3</v>
      </c>
      <c r="G762" s="87"/>
      <c r="H762" s="87"/>
      <c r="I762" s="87"/>
      <c r="J762" s="9" t="s">
        <v>4</v>
      </c>
      <c r="K762" s="40"/>
      <c r="L762" s="40"/>
      <c r="M762" s="9"/>
      <c r="N762" s="30"/>
      <c r="O762" s="30"/>
      <c r="P762" s="30"/>
      <c r="Q762" s="30"/>
    </row>
    <row r="763" spans="1:17">
      <c r="A763" s="81"/>
      <c r="B763" s="1"/>
      <c r="C763" s="1"/>
      <c r="D763" s="1"/>
      <c r="E763" s="41"/>
      <c r="F763" s="88"/>
      <c r="G763" s="88"/>
      <c r="H763" s="88"/>
      <c r="I763" s="88"/>
      <c r="J763" s="14"/>
      <c r="K763" s="41" t="s">
        <v>5</v>
      </c>
      <c r="L763" s="41"/>
      <c r="M763" s="1"/>
      <c r="N763" s="30"/>
      <c r="O763" s="30"/>
      <c r="P763" s="30"/>
      <c r="Q763" s="30"/>
    </row>
    <row r="764" spans="1:17">
      <c r="A764" s="81" t="s">
        <v>54</v>
      </c>
      <c r="B764" s="1"/>
      <c r="C764" s="77"/>
      <c r="D764" s="2"/>
      <c r="E764" s="41"/>
      <c r="F764" s="88"/>
      <c r="G764" s="88"/>
      <c r="H764" s="88"/>
      <c r="I764" s="88"/>
      <c r="J764" s="14"/>
      <c r="K764" s="41" t="s">
        <v>6</v>
      </c>
      <c r="L764" s="41"/>
      <c r="M764" s="1"/>
      <c r="N764" s="30"/>
      <c r="O764" s="30"/>
      <c r="P764" s="30"/>
      <c r="Q764" s="30"/>
    </row>
    <row r="765" spans="1:17">
      <c r="A765" s="81"/>
      <c r="B765" s="1"/>
      <c r="C765" s="77"/>
      <c r="D765" s="2"/>
      <c r="E765" s="41"/>
      <c r="F765" s="88"/>
      <c r="G765" s="88"/>
      <c r="H765" s="88"/>
      <c r="I765" s="88"/>
      <c r="J765" s="15" t="s">
        <v>40</v>
      </c>
      <c r="K765" s="41" t="s">
        <v>55</v>
      </c>
      <c r="L765" s="41"/>
      <c r="M765" s="1"/>
      <c r="N765" s="30"/>
      <c r="O765" s="30"/>
      <c r="P765" s="30"/>
      <c r="Q765" s="30"/>
    </row>
    <row r="766" spans="1:17">
      <c r="A766" s="79" t="s">
        <v>53</v>
      </c>
      <c r="B766" s="14"/>
      <c r="C766" s="15"/>
      <c r="D766" s="7"/>
      <c r="E766" s="39"/>
      <c r="F766" s="89"/>
      <c r="G766" s="89"/>
      <c r="H766" s="89"/>
      <c r="I766" s="89"/>
      <c r="J766" s="3" t="s">
        <v>158</v>
      </c>
      <c r="K766" s="39"/>
      <c r="L766" s="39"/>
      <c r="M766" s="14"/>
      <c r="N766" s="30"/>
      <c r="O766" s="30"/>
      <c r="P766" s="30"/>
      <c r="Q766" s="30"/>
    </row>
    <row r="767" spans="1:17" ht="12.75" customHeight="1">
      <c r="A767" s="80"/>
      <c r="B767" s="9"/>
      <c r="C767" s="10"/>
      <c r="D767" s="11"/>
      <c r="E767" s="40"/>
      <c r="F767" s="42"/>
      <c r="G767" s="4"/>
      <c r="H767" s="42"/>
      <c r="I767" s="42"/>
      <c r="J767" s="9"/>
      <c r="K767" s="40"/>
      <c r="L767" s="40"/>
      <c r="M767" s="9"/>
      <c r="N767" s="30"/>
      <c r="O767" s="30"/>
      <c r="P767" s="30"/>
      <c r="Q767" s="30"/>
    </row>
    <row r="768" spans="1:17" ht="12.75" customHeight="1">
      <c r="A768" s="82" t="s">
        <v>7</v>
      </c>
      <c r="B768" s="5" t="s">
        <v>8</v>
      </c>
      <c r="C768" s="5" t="s">
        <v>9</v>
      </c>
      <c r="D768" s="5" t="s">
        <v>10</v>
      </c>
      <c r="E768" s="43" t="s">
        <v>11</v>
      </c>
      <c r="F768" s="43" t="s">
        <v>12</v>
      </c>
      <c r="G768" s="5" t="s">
        <v>13</v>
      </c>
      <c r="H768" s="43" t="s">
        <v>14</v>
      </c>
      <c r="I768" s="43" t="s">
        <v>15</v>
      </c>
      <c r="J768" s="5" t="s">
        <v>16</v>
      </c>
      <c r="K768" s="43" t="s">
        <v>17</v>
      </c>
      <c r="L768" s="43" t="s">
        <v>18</v>
      </c>
      <c r="M768" s="5" t="s">
        <v>19</v>
      </c>
      <c r="N768" s="30"/>
      <c r="O768" s="30"/>
      <c r="P768" s="30"/>
      <c r="Q768" s="30"/>
    </row>
    <row r="769" spans="1:17" ht="12.75" customHeight="1">
      <c r="B769" s="77"/>
      <c r="D769" s="17"/>
      <c r="E769" s="44"/>
      <c r="F769" s="44"/>
      <c r="G769" s="16"/>
      <c r="H769" s="44"/>
      <c r="I769" s="44"/>
      <c r="J769" s="16"/>
      <c r="K769" s="44"/>
      <c r="L769" s="44"/>
      <c r="M769" s="16"/>
      <c r="N769" s="30"/>
      <c r="O769" s="30"/>
      <c r="P769" s="30"/>
      <c r="Q769" s="30"/>
    </row>
    <row r="770" spans="1:17" ht="12.75" customHeight="1">
      <c r="B770" s="16"/>
      <c r="E770" s="90" t="s">
        <v>20</v>
      </c>
      <c r="F770" s="90"/>
      <c r="G770" s="90"/>
      <c r="H770" s="90" t="s">
        <v>21</v>
      </c>
      <c r="I770" s="90"/>
      <c r="J770" s="90"/>
      <c r="K770" s="90" t="s">
        <v>22</v>
      </c>
      <c r="L770" s="90"/>
      <c r="M770" s="90"/>
      <c r="N770" s="30"/>
      <c r="O770" s="30"/>
      <c r="P770" s="30"/>
      <c r="Q770" s="30"/>
    </row>
    <row r="771" spans="1:17" ht="12.75" customHeight="1">
      <c r="B771" s="16"/>
      <c r="E771" s="45" t="s">
        <v>23</v>
      </c>
      <c r="F771" s="45"/>
      <c r="G771" s="6"/>
      <c r="H771" s="45" t="s">
        <v>24</v>
      </c>
      <c r="I771" s="45"/>
      <c r="J771" s="6"/>
      <c r="K771" s="45" t="s">
        <v>24</v>
      </c>
      <c r="L771" s="45"/>
      <c r="M771" s="6"/>
      <c r="N771" s="30"/>
      <c r="O771" s="30"/>
      <c r="P771" s="30"/>
      <c r="Q771" s="30"/>
    </row>
    <row r="772" spans="1:17" ht="28.5" customHeight="1">
      <c r="A772" s="84" t="s">
        <v>25</v>
      </c>
      <c r="B772" s="15" t="s">
        <v>26</v>
      </c>
      <c r="C772" s="15" t="s">
        <v>27</v>
      </c>
      <c r="D772" s="7" t="s">
        <v>28</v>
      </c>
      <c r="E772" s="46" t="s">
        <v>29</v>
      </c>
      <c r="F772" s="47" t="s">
        <v>30</v>
      </c>
      <c r="G772" s="15" t="s">
        <v>31</v>
      </c>
      <c r="H772" s="46" t="s">
        <v>29</v>
      </c>
      <c r="I772" s="47" t="s">
        <v>30</v>
      </c>
      <c r="J772" s="15" t="s">
        <v>31</v>
      </c>
      <c r="K772" s="46" t="s">
        <v>29</v>
      </c>
      <c r="L772" s="47" t="s">
        <v>30</v>
      </c>
      <c r="M772" s="15" t="s">
        <v>31</v>
      </c>
      <c r="N772" s="30"/>
      <c r="O772" s="30"/>
      <c r="P772" s="30"/>
      <c r="Q772" s="30"/>
    </row>
    <row r="773" spans="1:17" ht="12.75" customHeight="1">
      <c r="A773" s="85">
        <v>1</v>
      </c>
      <c r="B773" s="16" t="s">
        <v>46</v>
      </c>
      <c r="C773" s="16" t="s">
        <v>52</v>
      </c>
      <c r="D773" s="29">
        <v>40148</v>
      </c>
      <c r="E773" s="44">
        <v>0</v>
      </c>
      <c r="F773" s="44">
        <v>0</v>
      </c>
      <c r="G773" s="13">
        <f>IF(E773=0,0,F773*1000/E773)</f>
        <v>0</v>
      </c>
      <c r="H773" s="44">
        <v>0</v>
      </c>
      <c r="I773" s="44">
        <v>0</v>
      </c>
      <c r="J773" s="13">
        <f t="shared" ref="J773:J785" si="119">IF(H773=0,0,I773*1000/H773)</f>
        <v>0</v>
      </c>
      <c r="K773" s="73">
        <v>0</v>
      </c>
      <c r="L773" s="73">
        <v>0</v>
      </c>
      <c r="M773" s="13">
        <f t="shared" ref="M773:M785" si="120">IF(K773=0,0,L773*1000/K773)</f>
        <v>0</v>
      </c>
      <c r="N773" s="30"/>
      <c r="O773" s="30"/>
      <c r="P773" s="30"/>
      <c r="Q773" s="30"/>
    </row>
    <row r="774" spans="1:17" ht="12.75" customHeight="1">
      <c r="A774" s="85">
        <v>2</v>
      </c>
      <c r="B774" s="16" t="s">
        <v>46</v>
      </c>
      <c r="C774" s="16" t="s">
        <v>52</v>
      </c>
      <c r="D774" s="29">
        <v>40179</v>
      </c>
      <c r="E774" s="44">
        <f>K811</f>
        <v>0</v>
      </c>
      <c r="F774" s="44">
        <f t="shared" ref="F774:F785" si="121">L811</f>
        <v>0</v>
      </c>
      <c r="G774" s="13">
        <f t="shared" ref="G774:G785" si="122">IF(E774=0,0,F774*1000/E774)</f>
        <v>0</v>
      </c>
      <c r="H774" s="73">
        <v>120988</v>
      </c>
      <c r="I774" s="73">
        <v>821</v>
      </c>
      <c r="J774" s="13">
        <f t="shared" si="119"/>
        <v>6.7857969385393595</v>
      </c>
      <c r="K774" s="73">
        <v>120988</v>
      </c>
      <c r="L774" s="73">
        <v>821</v>
      </c>
      <c r="M774" s="13">
        <f t="shared" si="120"/>
        <v>6.7857969385393595</v>
      </c>
      <c r="N774" s="30"/>
      <c r="O774" s="30"/>
      <c r="P774" s="30"/>
      <c r="Q774" s="30"/>
    </row>
    <row r="775" spans="1:17" ht="12.75" customHeight="1">
      <c r="A775" s="85">
        <v>3</v>
      </c>
      <c r="B775" s="16" t="s">
        <v>46</v>
      </c>
      <c r="C775" s="16" t="s">
        <v>52</v>
      </c>
      <c r="D775" s="29">
        <v>40210</v>
      </c>
      <c r="E775" s="44">
        <f t="shared" ref="E775:E785" si="123">K812</f>
        <v>0</v>
      </c>
      <c r="F775" s="44">
        <f t="shared" si="121"/>
        <v>0</v>
      </c>
      <c r="G775" s="13">
        <f t="shared" si="122"/>
        <v>0</v>
      </c>
      <c r="H775" s="73">
        <v>170607</v>
      </c>
      <c r="I775" s="73">
        <v>652</v>
      </c>
      <c r="J775" s="13">
        <f t="shared" si="119"/>
        <v>3.8216485841729821</v>
      </c>
      <c r="K775" s="73">
        <v>170607</v>
      </c>
      <c r="L775" s="73">
        <v>652</v>
      </c>
      <c r="M775" s="13">
        <f t="shared" si="120"/>
        <v>3.8216485841729821</v>
      </c>
      <c r="N775" s="30"/>
      <c r="O775" s="30"/>
      <c r="P775" s="30"/>
      <c r="Q775" s="30"/>
    </row>
    <row r="776" spans="1:17" ht="12.75" customHeight="1">
      <c r="A776" s="85">
        <v>4</v>
      </c>
      <c r="B776" s="16" t="s">
        <v>46</v>
      </c>
      <c r="C776" s="16" t="s">
        <v>52</v>
      </c>
      <c r="D776" s="29">
        <v>40238</v>
      </c>
      <c r="E776" s="44">
        <f t="shared" si="123"/>
        <v>0</v>
      </c>
      <c r="F776" s="44">
        <f t="shared" si="121"/>
        <v>0</v>
      </c>
      <c r="G776" s="13">
        <f t="shared" si="122"/>
        <v>0</v>
      </c>
      <c r="H776" s="73">
        <v>104986</v>
      </c>
      <c r="I776" s="73">
        <v>494</v>
      </c>
      <c r="J776" s="13">
        <f t="shared" si="119"/>
        <v>4.7053892900005714</v>
      </c>
      <c r="K776" s="73">
        <v>104986</v>
      </c>
      <c r="L776" s="73">
        <v>494</v>
      </c>
      <c r="M776" s="13">
        <f t="shared" si="120"/>
        <v>4.7053892900005714</v>
      </c>
      <c r="N776" s="30"/>
      <c r="O776" s="30"/>
      <c r="P776" s="30"/>
      <c r="Q776" s="30"/>
    </row>
    <row r="777" spans="1:17" ht="12.75" customHeight="1">
      <c r="A777" s="85">
        <v>5</v>
      </c>
      <c r="B777" s="16" t="s">
        <v>46</v>
      </c>
      <c r="C777" s="16" t="s">
        <v>52</v>
      </c>
      <c r="D777" s="29">
        <v>40269</v>
      </c>
      <c r="E777" s="44">
        <f t="shared" si="123"/>
        <v>0</v>
      </c>
      <c r="F777" s="44">
        <f t="shared" si="121"/>
        <v>0</v>
      </c>
      <c r="G777" s="13">
        <f t="shared" si="122"/>
        <v>0</v>
      </c>
      <c r="H777" s="73">
        <v>1413</v>
      </c>
      <c r="I777" s="73">
        <v>6</v>
      </c>
      <c r="J777" s="13">
        <f t="shared" si="119"/>
        <v>4.2462845010615711</v>
      </c>
      <c r="K777" s="73">
        <v>1413</v>
      </c>
      <c r="L777" s="73">
        <v>6</v>
      </c>
      <c r="M777" s="13">
        <f t="shared" si="120"/>
        <v>4.2462845010615711</v>
      </c>
      <c r="N777" s="30"/>
      <c r="O777" s="30"/>
      <c r="P777" s="30"/>
      <c r="Q777" s="30"/>
    </row>
    <row r="778" spans="1:17" ht="12.75" customHeight="1">
      <c r="A778" s="85">
        <v>6</v>
      </c>
      <c r="B778" s="16" t="s">
        <v>46</v>
      </c>
      <c r="C778" s="16" t="s">
        <v>52</v>
      </c>
      <c r="D778" s="29">
        <v>40299</v>
      </c>
      <c r="E778" s="44">
        <f t="shared" si="123"/>
        <v>0</v>
      </c>
      <c r="F778" s="44">
        <f t="shared" si="121"/>
        <v>0</v>
      </c>
      <c r="G778" s="13">
        <f t="shared" si="122"/>
        <v>0</v>
      </c>
      <c r="H778" s="73">
        <v>75927</v>
      </c>
      <c r="I778" s="73">
        <v>328</v>
      </c>
      <c r="J778" s="13">
        <f t="shared" si="119"/>
        <v>4.3199388886693795</v>
      </c>
      <c r="K778" s="73">
        <v>75927</v>
      </c>
      <c r="L778" s="73">
        <v>328</v>
      </c>
      <c r="M778" s="13">
        <f t="shared" si="120"/>
        <v>4.3199388886693795</v>
      </c>
      <c r="N778" s="30"/>
      <c r="O778" s="30"/>
      <c r="P778" s="30"/>
      <c r="Q778" s="30"/>
    </row>
    <row r="779" spans="1:17" ht="12.75" customHeight="1">
      <c r="A779" s="85">
        <v>7</v>
      </c>
      <c r="B779" s="16" t="s">
        <v>46</v>
      </c>
      <c r="C779" s="16" t="s">
        <v>52</v>
      </c>
      <c r="D779" s="29">
        <v>40330</v>
      </c>
      <c r="E779" s="44">
        <f t="shared" si="123"/>
        <v>0</v>
      </c>
      <c r="F779" s="44">
        <f t="shared" si="121"/>
        <v>0</v>
      </c>
      <c r="G779" s="13">
        <f t="shared" si="122"/>
        <v>0</v>
      </c>
      <c r="H779" s="73">
        <v>389741</v>
      </c>
      <c r="I779" s="73">
        <v>2053</v>
      </c>
      <c r="J779" s="13">
        <f t="shared" si="119"/>
        <v>5.2676007912947318</v>
      </c>
      <c r="K779" s="73">
        <v>389741</v>
      </c>
      <c r="L779" s="73">
        <v>2053</v>
      </c>
      <c r="M779" s="13">
        <f t="shared" si="120"/>
        <v>5.2676007912947318</v>
      </c>
      <c r="N779" s="30"/>
      <c r="O779" s="30"/>
      <c r="P779" s="30"/>
      <c r="Q779" s="30"/>
    </row>
    <row r="780" spans="1:17" ht="12.75" customHeight="1">
      <c r="A780" s="85">
        <v>8</v>
      </c>
      <c r="B780" s="16" t="s">
        <v>46</v>
      </c>
      <c r="C780" s="16" t="s">
        <v>52</v>
      </c>
      <c r="D780" s="29">
        <v>40360</v>
      </c>
      <c r="E780" s="44">
        <f t="shared" si="123"/>
        <v>0</v>
      </c>
      <c r="F780" s="44">
        <f t="shared" si="121"/>
        <v>0</v>
      </c>
      <c r="G780" s="13">
        <f t="shared" si="122"/>
        <v>0</v>
      </c>
      <c r="H780" s="73">
        <v>446851</v>
      </c>
      <c r="I780" s="73">
        <v>2213</v>
      </c>
      <c r="J780" s="13">
        <f t="shared" si="119"/>
        <v>4.9524338090325415</v>
      </c>
      <c r="K780" s="73">
        <v>446851</v>
      </c>
      <c r="L780" s="73">
        <v>2213</v>
      </c>
      <c r="M780" s="13">
        <f t="shared" si="120"/>
        <v>4.9524338090325415</v>
      </c>
      <c r="N780" s="30"/>
      <c r="O780" s="30"/>
      <c r="P780" s="30"/>
      <c r="Q780" s="30"/>
    </row>
    <row r="781" spans="1:17" ht="12.75" customHeight="1">
      <c r="A781" s="85">
        <v>9</v>
      </c>
      <c r="B781" s="16" t="s">
        <v>46</v>
      </c>
      <c r="C781" s="16" t="s">
        <v>52</v>
      </c>
      <c r="D781" s="29">
        <v>40391</v>
      </c>
      <c r="E781" s="44">
        <f t="shared" si="123"/>
        <v>0</v>
      </c>
      <c r="F781" s="44">
        <f t="shared" si="121"/>
        <v>0</v>
      </c>
      <c r="G781" s="13">
        <f t="shared" si="122"/>
        <v>0</v>
      </c>
      <c r="H781" s="73">
        <v>380362</v>
      </c>
      <c r="I781" s="73">
        <v>2192</v>
      </c>
      <c r="J781" s="13">
        <f t="shared" si="119"/>
        <v>5.7629311024760623</v>
      </c>
      <c r="K781" s="73">
        <v>380362</v>
      </c>
      <c r="L781" s="73">
        <v>2192</v>
      </c>
      <c r="M781" s="13">
        <f t="shared" si="120"/>
        <v>5.7629311024760623</v>
      </c>
      <c r="N781" s="30"/>
      <c r="O781" s="30"/>
      <c r="P781" s="30"/>
      <c r="Q781" s="30"/>
    </row>
    <row r="782" spans="1:17" ht="12.75" customHeight="1">
      <c r="A782" s="85">
        <v>10</v>
      </c>
      <c r="B782" s="16" t="s">
        <v>46</v>
      </c>
      <c r="C782" s="16" t="s">
        <v>52</v>
      </c>
      <c r="D782" s="29">
        <v>40422</v>
      </c>
      <c r="E782" s="44">
        <f t="shared" si="123"/>
        <v>0</v>
      </c>
      <c r="F782" s="44">
        <f t="shared" si="121"/>
        <v>0</v>
      </c>
      <c r="G782" s="13">
        <f t="shared" si="122"/>
        <v>0</v>
      </c>
      <c r="H782" s="73">
        <v>329793</v>
      </c>
      <c r="I782" s="73">
        <v>1431</v>
      </c>
      <c r="J782" s="13">
        <f t="shared" si="119"/>
        <v>4.3390854263128693</v>
      </c>
      <c r="K782" s="73">
        <v>329793</v>
      </c>
      <c r="L782" s="73">
        <v>1431</v>
      </c>
      <c r="M782" s="13">
        <f t="shared" si="120"/>
        <v>4.3390854263128693</v>
      </c>
      <c r="N782" s="30"/>
      <c r="O782" s="30"/>
      <c r="P782" s="30"/>
      <c r="Q782" s="30"/>
    </row>
    <row r="783" spans="1:17" ht="12.75" customHeight="1">
      <c r="A783" s="85">
        <v>11</v>
      </c>
      <c r="B783" s="16" t="s">
        <v>46</v>
      </c>
      <c r="C783" s="16" t="s">
        <v>52</v>
      </c>
      <c r="D783" s="29">
        <v>40452</v>
      </c>
      <c r="E783" s="44">
        <f t="shared" si="123"/>
        <v>0</v>
      </c>
      <c r="F783" s="44">
        <f t="shared" si="121"/>
        <v>0</v>
      </c>
      <c r="G783" s="13">
        <f t="shared" si="122"/>
        <v>0</v>
      </c>
      <c r="H783" s="73">
        <v>45896</v>
      </c>
      <c r="I783" s="73">
        <v>170</v>
      </c>
      <c r="J783" s="13">
        <f t="shared" si="119"/>
        <v>3.7040264946836325</v>
      </c>
      <c r="K783" s="73">
        <v>45896</v>
      </c>
      <c r="L783" s="73">
        <v>170</v>
      </c>
      <c r="M783" s="13">
        <f t="shared" si="120"/>
        <v>3.7040264946836325</v>
      </c>
      <c r="N783" s="30"/>
      <c r="O783" s="30"/>
      <c r="P783" s="30"/>
      <c r="Q783" s="30"/>
    </row>
    <row r="784" spans="1:17" ht="12.75" customHeight="1">
      <c r="A784" s="85">
        <v>12</v>
      </c>
      <c r="B784" s="16" t="s">
        <v>46</v>
      </c>
      <c r="C784" s="16" t="s">
        <v>52</v>
      </c>
      <c r="D784" s="29">
        <v>40483</v>
      </c>
      <c r="E784" s="44">
        <f t="shared" si="123"/>
        <v>0</v>
      </c>
      <c r="F784" s="44">
        <f t="shared" si="121"/>
        <v>0</v>
      </c>
      <c r="G784" s="13">
        <f t="shared" si="122"/>
        <v>0</v>
      </c>
      <c r="H784" s="73">
        <v>10652</v>
      </c>
      <c r="I784" s="73">
        <v>34</v>
      </c>
      <c r="J784" s="13">
        <f t="shared" si="119"/>
        <v>3.1918888471648517</v>
      </c>
      <c r="K784" s="73">
        <v>10652</v>
      </c>
      <c r="L784" s="73">
        <v>34</v>
      </c>
      <c r="M784" s="13">
        <f t="shared" si="120"/>
        <v>3.1918888471648517</v>
      </c>
      <c r="N784" s="30"/>
      <c r="O784" s="30"/>
      <c r="P784" s="30"/>
      <c r="Q784" s="30"/>
    </row>
    <row r="785" spans="1:17" ht="12.75" customHeight="1">
      <c r="A785" s="85">
        <v>13</v>
      </c>
      <c r="B785" s="16" t="s">
        <v>46</v>
      </c>
      <c r="C785" s="16" t="s">
        <v>52</v>
      </c>
      <c r="D785" s="29">
        <v>40513</v>
      </c>
      <c r="E785" s="44">
        <f t="shared" si="123"/>
        <v>0</v>
      </c>
      <c r="F785" s="44">
        <f t="shared" si="121"/>
        <v>0</v>
      </c>
      <c r="G785" s="13">
        <f t="shared" si="122"/>
        <v>0</v>
      </c>
      <c r="H785" s="73">
        <v>44687</v>
      </c>
      <c r="I785" s="73">
        <v>262</v>
      </c>
      <c r="J785" s="13">
        <f t="shared" si="119"/>
        <v>5.8630026629668581</v>
      </c>
      <c r="K785" s="73">
        <v>44687</v>
      </c>
      <c r="L785" s="73">
        <v>262</v>
      </c>
      <c r="M785" s="13">
        <f t="shared" si="120"/>
        <v>5.8630026629668581</v>
      </c>
      <c r="N785" s="30"/>
      <c r="O785" s="30"/>
      <c r="P785" s="30"/>
      <c r="Q785" s="30"/>
    </row>
    <row r="786" spans="1:17" ht="12.75" customHeight="1">
      <c r="N786" s="30"/>
      <c r="O786" s="30"/>
      <c r="P786" s="30"/>
      <c r="Q786" s="30"/>
    </row>
    <row r="787" spans="1:17" ht="12.75" customHeight="1">
      <c r="A787" s="85"/>
      <c r="B787" s="16"/>
      <c r="C787" s="16"/>
      <c r="D787" s="29"/>
      <c r="E787" s="44"/>
      <c r="F787" s="44"/>
      <c r="G787" s="13"/>
      <c r="H787" s="44"/>
      <c r="I787" s="44"/>
      <c r="J787" s="13"/>
      <c r="K787" s="44"/>
      <c r="L787" s="44"/>
      <c r="M787" s="13"/>
      <c r="N787" s="30"/>
      <c r="O787" s="30"/>
      <c r="P787" s="30"/>
      <c r="Q787" s="30"/>
    </row>
    <row r="788" spans="1:17" ht="12.75" customHeight="1">
      <c r="N788" s="30"/>
      <c r="O788" s="30"/>
      <c r="P788" s="30"/>
      <c r="Q788" s="30"/>
    </row>
    <row r="789" spans="1:17" ht="12.75" customHeight="1">
      <c r="A789" s="85"/>
      <c r="B789" s="16"/>
      <c r="C789" s="16"/>
      <c r="D789" s="29"/>
      <c r="K789" s="49"/>
      <c r="L789" s="49"/>
      <c r="M789" s="13"/>
      <c r="N789" s="30"/>
      <c r="O789" s="30"/>
      <c r="P789" s="30"/>
      <c r="Q789" s="30"/>
    </row>
    <row r="790" spans="1:17" ht="12.75" customHeight="1">
      <c r="N790" s="30"/>
      <c r="O790" s="30"/>
      <c r="P790" s="30"/>
      <c r="Q790" s="30"/>
    </row>
    <row r="791" spans="1:17" ht="12.75" customHeight="1">
      <c r="A791" s="85"/>
      <c r="N791" s="30"/>
      <c r="O791" s="30"/>
      <c r="P791" s="30"/>
      <c r="Q791" s="30"/>
    </row>
    <row r="792" spans="1:17" s="30" customFormat="1" ht="12.75" customHeight="1">
      <c r="A792" s="85"/>
      <c r="B792" s="32"/>
      <c r="C792" s="32"/>
      <c r="D792" s="32"/>
      <c r="E792" s="48"/>
      <c r="F792" s="48"/>
      <c r="G792" s="32"/>
      <c r="H792" s="48"/>
      <c r="I792" s="48"/>
      <c r="J792" s="32"/>
      <c r="K792" s="48"/>
      <c r="L792" s="48"/>
      <c r="M792" s="32"/>
    </row>
    <row r="793" spans="1:17" s="30" customFormat="1" ht="12.75" customHeight="1">
      <c r="A793" s="85">
        <v>14</v>
      </c>
      <c r="B793" s="32" t="s">
        <v>157</v>
      </c>
      <c r="C793" s="32"/>
      <c r="D793" s="32"/>
      <c r="E793" s="48"/>
      <c r="F793" s="48"/>
      <c r="G793" s="32"/>
      <c r="H793" s="48"/>
      <c r="I793" s="48"/>
      <c r="J793" s="32"/>
      <c r="K793" s="48"/>
      <c r="L793" s="48"/>
      <c r="M793" s="32"/>
    </row>
    <row r="794" spans="1:17" s="30" customFormat="1" ht="12.75" customHeight="1">
      <c r="A794" s="85"/>
      <c r="B794" s="32"/>
      <c r="C794" s="32"/>
      <c r="D794" s="32"/>
      <c r="E794" s="48"/>
      <c r="F794" s="48"/>
      <c r="G794" s="32"/>
      <c r="H794" s="48"/>
      <c r="I794" s="48"/>
      <c r="J794" s="32"/>
      <c r="K794" s="48"/>
      <c r="L794" s="48"/>
      <c r="M794" s="32"/>
    </row>
    <row r="795" spans="1:17" s="30" customFormat="1" ht="12.75" customHeight="1">
      <c r="A795" s="85"/>
      <c r="B795" s="32"/>
      <c r="C795" s="32"/>
      <c r="D795" s="32"/>
      <c r="E795" s="48"/>
      <c r="F795" s="48"/>
      <c r="G795" s="32"/>
      <c r="H795" s="48"/>
      <c r="I795" s="48"/>
      <c r="J795" s="32"/>
      <c r="K795" s="48"/>
      <c r="L795" s="48"/>
      <c r="M795" s="32"/>
    </row>
    <row r="796" spans="1:17" ht="12.75" customHeight="1">
      <c r="N796" s="30"/>
      <c r="O796" s="30"/>
      <c r="P796" s="30"/>
      <c r="Q796" s="30"/>
    </row>
    <row r="797" spans="1:17" ht="12.75" customHeight="1">
      <c r="N797" s="30"/>
      <c r="O797" s="30"/>
      <c r="P797" s="30"/>
      <c r="Q797" s="30"/>
    </row>
    <row r="798" spans="1:17" ht="12.75" customHeight="1">
      <c r="A798" s="80" t="s">
        <v>32</v>
      </c>
      <c r="B798" s="9"/>
      <c r="C798" s="10"/>
      <c r="D798" s="11"/>
      <c r="E798" s="40"/>
      <c r="F798" s="40"/>
      <c r="G798" s="9"/>
      <c r="H798" s="40"/>
      <c r="I798" s="40"/>
      <c r="J798" s="9"/>
      <c r="K798" s="40"/>
      <c r="L798" s="40"/>
      <c r="M798" s="12" t="s">
        <v>33</v>
      </c>
      <c r="N798" s="30"/>
      <c r="O798" s="30"/>
      <c r="P798" s="30"/>
      <c r="Q798" s="30"/>
    </row>
    <row r="799" spans="1:17" ht="12.75" customHeight="1">
      <c r="A799" s="79" t="s">
        <v>0</v>
      </c>
      <c r="B799" s="14"/>
      <c r="C799" s="15"/>
      <c r="D799" s="7"/>
      <c r="E799" s="39"/>
      <c r="F799" s="39" t="s">
        <v>1</v>
      </c>
      <c r="G799" s="14"/>
      <c r="H799" s="39"/>
      <c r="I799" s="39"/>
      <c r="J799" s="14"/>
      <c r="K799" s="39"/>
      <c r="L799" s="39" t="s">
        <v>78</v>
      </c>
      <c r="M799" s="14"/>
      <c r="N799" s="30"/>
      <c r="O799" s="30"/>
      <c r="P799" s="30"/>
      <c r="Q799" s="30"/>
    </row>
    <row r="800" spans="1:17" ht="12.75" customHeight="1">
      <c r="A800" s="80" t="s">
        <v>2</v>
      </c>
      <c r="B800" s="9"/>
      <c r="C800" s="9"/>
      <c r="D800" s="9"/>
      <c r="E800" s="40"/>
      <c r="F800" s="87" t="s">
        <v>3</v>
      </c>
      <c r="G800" s="87"/>
      <c r="H800" s="87"/>
      <c r="I800" s="87"/>
      <c r="J800" s="9" t="s">
        <v>4</v>
      </c>
      <c r="K800" s="40"/>
      <c r="L800" s="40"/>
      <c r="M800" s="9"/>
      <c r="N800" s="30"/>
      <c r="O800" s="30"/>
      <c r="P800" s="30"/>
      <c r="Q800" s="30"/>
    </row>
    <row r="801" spans="1:17" ht="12.75" customHeight="1">
      <c r="A801" s="81"/>
      <c r="B801" s="1"/>
      <c r="C801" s="1"/>
      <c r="D801" s="1"/>
      <c r="E801" s="41"/>
      <c r="F801" s="88"/>
      <c r="G801" s="88"/>
      <c r="H801" s="88"/>
      <c r="I801" s="88"/>
      <c r="J801" s="14"/>
      <c r="K801" s="41" t="s">
        <v>5</v>
      </c>
      <c r="L801" s="41"/>
      <c r="M801" s="1"/>
      <c r="N801" s="30"/>
      <c r="O801" s="30"/>
      <c r="P801" s="30"/>
      <c r="Q801" s="30"/>
    </row>
    <row r="802" spans="1:17" ht="13.5" customHeight="1">
      <c r="A802" s="81" t="s">
        <v>54</v>
      </c>
      <c r="B802" s="1"/>
      <c r="C802" s="77"/>
      <c r="D802" s="2"/>
      <c r="E802" s="41"/>
      <c r="F802" s="88"/>
      <c r="G802" s="88"/>
      <c r="H802" s="88"/>
      <c r="I802" s="88"/>
      <c r="J802" s="14"/>
      <c r="K802" s="41" t="s">
        <v>6</v>
      </c>
      <c r="L802" s="41"/>
      <c r="M802" s="1"/>
      <c r="N802" s="30"/>
      <c r="O802" s="30"/>
      <c r="P802" s="30"/>
      <c r="Q802" s="30"/>
    </row>
    <row r="803" spans="1:17" ht="12.75" customHeight="1">
      <c r="A803" s="81"/>
      <c r="B803" s="1"/>
      <c r="C803" s="77"/>
      <c r="D803" s="2"/>
      <c r="E803" s="41"/>
      <c r="F803" s="88"/>
      <c r="G803" s="88"/>
      <c r="H803" s="88"/>
      <c r="I803" s="88"/>
      <c r="J803" s="15" t="s">
        <v>40</v>
      </c>
      <c r="K803" s="41" t="s">
        <v>55</v>
      </c>
      <c r="L803" s="41"/>
      <c r="M803" s="1"/>
      <c r="N803" s="30"/>
      <c r="O803" s="30"/>
      <c r="P803" s="30"/>
      <c r="Q803" s="30"/>
    </row>
    <row r="804" spans="1:17">
      <c r="A804" s="79" t="s">
        <v>53</v>
      </c>
      <c r="B804" s="14"/>
      <c r="C804" s="15"/>
      <c r="D804" s="7"/>
      <c r="E804" s="39"/>
      <c r="F804" s="89"/>
      <c r="G804" s="89"/>
      <c r="H804" s="89"/>
      <c r="I804" s="89"/>
      <c r="J804" s="3" t="s">
        <v>158</v>
      </c>
      <c r="K804" s="39"/>
      <c r="L804" s="39"/>
      <c r="M804" s="14"/>
      <c r="N804" s="30"/>
      <c r="O804" s="30"/>
      <c r="P804" s="30"/>
      <c r="Q804" s="30"/>
    </row>
    <row r="805" spans="1:17">
      <c r="A805" s="80"/>
      <c r="B805" s="9"/>
      <c r="C805" s="10"/>
      <c r="D805" s="11"/>
      <c r="E805" s="40"/>
      <c r="F805" s="42"/>
      <c r="G805" s="4"/>
      <c r="H805" s="42"/>
      <c r="I805" s="42"/>
      <c r="J805" s="9"/>
      <c r="K805" s="40"/>
      <c r="L805" s="40"/>
      <c r="M805" s="9"/>
      <c r="N805" s="30"/>
      <c r="O805" s="30"/>
      <c r="P805" s="30"/>
      <c r="Q805" s="30"/>
    </row>
    <row r="806" spans="1:17">
      <c r="A806" s="82" t="s">
        <v>7</v>
      </c>
      <c r="B806" s="5" t="s">
        <v>8</v>
      </c>
      <c r="C806" s="5" t="s">
        <v>9</v>
      </c>
      <c r="D806" s="5" t="s">
        <v>10</v>
      </c>
      <c r="E806" s="43" t="s">
        <v>11</v>
      </c>
      <c r="F806" s="43" t="s">
        <v>12</v>
      </c>
      <c r="G806" s="5" t="s">
        <v>13</v>
      </c>
      <c r="H806" s="43" t="s">
        <v>14</v>
      </c>
      <c r="I806" s="43" t="s">
        <v>15</v>
      </c>
      <c r="J806" s="5" t="s">
        <v>16</v>
      </c>
      <c r="K806" s="43" t="s">
        <v>17</v>
      </c>
      <c r="L806" s="43" t="s">
        <v>18</v>
      </c>
      <c r="M806" s="5" t="s">
        <v>19</v>
      </c>
      <c r="N806" s="30"/>
      <c r="O806" s="30"/>
      <c r="P806" s="30"/>
      <c r="Q806" s="30"/>
    </row>
    <row r="807" spans="1:17">
      <c r="B807" s="77"/>
      <c r="D807" s="17"/>
      <c r="E807" s="44"/>
      <c r="F807" s="44"/>
      <c r="G807" s="16"/>
      <c r="H807" s="44"/>
      <c r="I807" s="44"/>
      <c r="J807" s="16"/>
      <c r="K807" s="44"/>
      <c r="L807" s="44"/>
      <c r="M807" s="16"/>
      <c r="N807" s="30"/>
      <c r="O807" s="30"/>
      <c r="P807" s="30"/>
      <c r="Q807" s="30"/>
    </row>
    <row r="808" spans="1:17">
      <c r="B808" s="16"/>
      <c r="E808" s="90" t="s">
        <v>37</v>
      </c>
      <c r="F808" s="90"/>
      <c r="G808" s="90"/>
      <c r="H808" s="90" t="s">
        <v>38</v>
      </c>
      <c r="I808" s="90"/>
      <c r="J808" s="90"/>
      <c r="K808" s="90" t="s">
        <v>39</v>
      </c>
      <c r="L808" s="90"/>
      <c r="M808" s="90"/>
      <c r="N808" s="30"/>
      <c r="O808" s="30"/>
      <c r="P808" s="30"/>
      <c r="Q808" s="30"/>
    </row>
    <row r="809" spans="1:17" ht="12.75" customHeight="1">
      <c r="B809" s="16"/>
      <c r="E809" s="45" t="s">
        <v>23</v>
      </c>
      <c r="F809" s="45"/>
      <c r="G809" s="6"/>
      <c r="H809" s="45" t="s">
        <v>24</v>
      </c>
      <c r="I809" s="45"/>
      <c r="J809" s="6"/>
      <c r="K809" s="45" t="s">
        <v>24</v>
      </c>
      <c r="L809" s="45"/>
      <c r="M809" s="6"/>
      <c r="N809" s="30"/>
      <c r="O809" s="30"/>
      <c r="P809" s="30"/>
      <c r="Q809" s="30"/>
    </row>
    <row r="810" spans="1:17" ht="28.5" customHeight="1">
      <c r="A810" s="84" t="s">
        <v>25</v>
      </c>
      <c r="B810" s="15" t="s">
        <v>26</v>
      </c>
      <c r="C810" s="15" t="s">
        <v>27</v>
      </c>
      <c r="D810" s="7" t="s">
        <v>28</v>
      </c>
      <c r="E810" s="46" t="s">
        <v>29</v>
      </c>
      <c r="F810" s="47" t="s">
        <v>30</v>
      </c>
      <c r="G810" s="15" t="s">
        <v>31</v>
      </c>
      <c r="H810" s="46" t="s">
        <v>29</v>
      </c>
      <c r="I810" s="47" t="s">
        <v>30</v>
      </c>
      <c r="J810" s="15" t="s">
        <v>31</v>
      </c>
      <c r="K810" s="46" t="s">
        <v>29</v>
      </c>
      <c r="L810" s="47" t="s">
        <v>30</v>
      </c>
      <c r="M810" s="15" t="s">
        <v>31</v>
      </c>
      <c r="N810" s="30"/>
      <c r="O810" s="30"/>
      <c r="P810" s="30"/>
      <c r="Q810" s="30"/>
    </row>
    <row r="811" spans="1:17" ht="12.75" customHeight="1">
      <c r="A811" s="85">
        <v>1</v>
      </c>
      <c r="B811" s="16" t="s">
        <v>46</v>
      </c>
      <c r="C811" s="16" t="s">
        <v>52</v>
      </c>
      <c r="D811" s="29">
        <v>40148</v>
      </c>
      <c r="E811" s="44">
        <v>0</v>
      </c>
      <c r="F811" s="44">
        <v>0</v>
      </c>
      <c r="G811" s="13">
        <f t="shared" ref="G811:G823" si="124">IF(E811=0,0,F811*1000/E811)</f>
        <v>0</v>
      </c>
      <c r="H811" s="44">
        <v>0</v>
      </c>
      <c r="I811" s="44">
        <v>0</v>
      </c>
      <c r="J811" s="13">
        <f t="shared" ref="J811:J823" si="125">IF(H811=0,0,I811*1000/H811)</f>
        <v>0</v>
      </c>
      <c r="K811" s="44">
        <v>0</v>
      </c>
      <c r="L811" s="44">
        <v>0</v>
      </c>
      <c r="M811" s="13">
        <f t="shared" ref="M811:M823" si="126">IF(K811=0,0,L811*1000/K811)</f>
        <v>0</v>
      </c>
      <c r="N811" s="30"/>
      <c r="O811" s="30"/>
      <c r="P811" s="30"/>
      <c r="Q811" s="30"/>
    </row>
    <row r="812" spans="1:17" ht="12.75" customHeight="1">
      <c r="A812" s="85">
        <v>2</v>
      </c>
      <c r="B812" s="16" t="s">
        <v>46</v>
      </c>
      <c r="C812" s="16" t="s">
        <v>52</v>
      </c>
      <c r="D812" s="29">
        <v>40179</v>
      </c>
      <c r="E812" s="44">
        <v>0</v>
      </c>
      <c r="F812" s="44">
        <v>0</v>
      </c>
      <c r="G812" s="13">
        <f t="shared" si="124"/>
        <v>0</v>
      </c>
      <c r="H812" s="44">
        <v>0</v>
      </c>
      <c r="I812" s="44">
        <v>0</v>
      </c>
      <c r="J812" s="13">
        <f t="shared" si="125"/>
        <v>0</v>
      </c>
      <c r="K812" s="44">
        <v>0</v>
      </c>
      <c r="L812" s="44">
        <v>0</v>
      </c>
      <c r="M812" s="13">
        <f t="shared" si="126"/>
        <v>0</v>
      </c>
      <c r="N812" s="30"/>
      <c r="O812" s="30"/>
      <c r="P812" s="30"/>
      <c r="Q812" s="30"/>
    </row>
    <row r="813" spans="1:17" ht="12.75" customHeight="1">
      <c r="A813" s="85">
        <v>3</v>
      </c>
      <c r="B813" s="16" t="s">
        <v>46</v>
      </c>
      <c r="C813" s="16" t="s">
        <v>52</v>
      </c>
      <c r="D813" s="29">
        <v>40210</v>
      </c>
      <c r="E813" s="44">
        <v>0</v>
      </c>
      <c r="F813" s="44">
        <v>0</v>
      </c>
      <c r="G813" s="13">
        <f t="shared" si="124"/>
        <v>0</v>
      </c>
      <c r="H813" s="44">
        <v>0</v>
      </c>
      <c r="I813" s="44">
        <v>0</v>
      </c>
      <c r="J813" s="13">
        <f t="shared" si="125"/>
        <v>0</v>
      </c>
      <c r="K813" s="44">
        <v>0</v>
      </c>
      <c r="L813" s="44">
        <v>0</v>
      </c>
      <c r="M813" s="13">
        <f t="shared" si="126"/>
        <v>0</v>
      </c>
      <c r="N813" s="30"/>
      <c r="O813" s="30"/>
      <c r="P813" s="30"/>
      <c r="Q813" s="30"/>
    </row>
    <row r="814" spans="1:17" ht="12.75" customHeight="1">
      <c r="A814" s="85">
        <v>4</v>
      </c>
      <c r="B814" s="16" t="s">
        <v>46</v>
      </c>
      <c r="C814" s="16" t="s">
        <v>52</v>
      </c>
      <c r="D814" s="29">
        <v>40238</v>
      </c>
      <c r="E814" s="44">
        <v>0</v>
      </c>
      <c r="F814" s="44">
        <v>0</v>
      </c>
      <c r="G814" s="13">
        <f t="shared" si="124"/>
        <v>0</v>
      </c>
      <c r="H814" s="44">
        <v>0</v>
      </c>
      <c r="I814" s="44">
        <v>0</v>
      </c>
      <c r="J814" s="13">
        <f t="shared" si="125"/>
        <v>0</v>
      </c>
      <c r="K814" s="44">
        <v>0</v>
      </c>
      <c r="L814" s="44">
        <v>0</v>
      </c>
      <c r="M814" s="13">
        <f t="shared" si="126"/>
        <v>0</v>
      </c>
      <c r="N814" s="30"/>
      <c r="O814" s="30"/>
      <c r="P814" s="30"/>
      <c r="Q814" s="30"/>
    </row>
    <row r="815" spans="1:17" ht="12.75" customHeight="1">
      <c r="A815" s="85">
        <v>5</v>
      </c>
      <c r="B815" s="16" t="s">
        <v>46</v>
      </c>
      <c r="C815" s="16" t="s">
        <v>52</v>
      </c>
      <c r="D815" s="29">
        <v>40269</v>
      </c>
      <c r="E815" s="44">
        <v>0</v>
      </c>
      <c r="F815" s="44">
        <v>0</v>
      </c>
      <c r="G815" s="13">
        <f t="shared" si="124"/>
        <v>0</v>
      </c>
      <c r="H815" s="44">
        <v>0</v>
      </c>
      <c r="I815" s="44">
        <v>0</v>
      </c>
      <c r="J815" s="13">
        <f t="shared" si="125"/>
        <v>0</v>
      </c>
      <c r="K815" s="44">
        <v>0</v>
      </c>
      <c r="L815" s="44">
        <v>0</v>
      </c>
      <c r="M815" s="13">
        <f t="shared" si="126"/>
        <v>0</v>
      </c>
      <c r="N815" s="30"/>
      <c r="O815" s="30"/>
      <c r="P815" s="30"/>
      <c r="Q815" s="30"/>
    </row>
    <row r="816" spans="1:17" ht="12.75" customHeight="1">
      <c r="A816" s="85">
        <v>6</v>
      </c>
      <c r="B816" s="16" t="s">
        <v>46</v>
      </c>
      <c r="C816" s="16" t="s">
        <v>52</v>
      </c>
      <c r="D816" s="29">
        <v>40299</v>
      </c>
      <c r="E816" s="44">
        <v>0</v>
      </c>
      <c r="F816" s="44">
        <v>0</v>
      </c>
      <c r="G816" s="13">
        <f t="shared" si="124"/>
        <v>0</v>
      </c>
      <c r="H816" s="44">
        <v>0</v>
      </c>
      <c r="I816" s="44">
        <v>0</v>
      </c>
      <c r="J816" s="13">
        <f t="shared" si="125"/>
        <v>0</v>
      </c>
      <c r="K816" s="44">
        <v>0</v>
      </c>
      <c r="L816" s="44">
        <v>0</v>
      </c>
      <c r="M816" s="13">
        <f t="shared" si="126"/>
        <v>0</v>
      </c>
      <c r="N816" s="30"/>
      <c r="O816" s="30"/>
      <c r="P816" s="30"/>
      <c r="Q816" s="30"/>
    </row>
    <row r="817" spans="1:17" ht="12.75" customHeight="1">
      <c r="A817" s="85">
        <v>7</v>
      </c>
      <c r="B817" s="16" t="s">
        <v>46</v>
      </c>
      <c r="C817" s="16" t="s">
        <v>52</v>
      </c>
      <c r="D817" s="29">
        <v>40330</v>
      </c>
      <c r="E817" s="44">
        <v>0</v>
      </c>
      <c r="F817" s="44">
        <v>0</v>
      </c>
      <c r="G817" s="13">
        <f t="shared" si="124"/>
        <v>0</v>
      </c>
      <c r="H817" s="44">
        <v>0</v>
      </c>
      <c r="I817" s="44">
        <v>0</v>
      </c>
      <c r="J817" s="13">
        <f t="shared" si="125"/>
        <v>0</v>
      </c>
      <c r="K817" s="44">
        <v>0</v>
      </c>
      <c r="L817" s="44">
        <v>0</v>
      </c>
      <c r="M817" s="13">
        <f t="shared" si="126"/>
        <v>0</v>
      </c>
      <c r="N817" s="30"/>
      <c r="O817" s="30"/>
      <c r="P817" s="30"/>
      <c r="Q817" s="30"/>
    </row>
    <row r="818" spans="1:17" ht="12.75" customHeight="1">
      <c r="A818" s="85">
        <v>8</v>
      </c>
      <c r="B818" s="16" t="s">
        <v>46</v>
      </c>
      <c r="C818" s="16" t="s">
        <v>52</v>
      </c>
      <c r="D818" s="29">
        <v>40360</v>
      </c>
      <c r="E818" s="44">
        <v>0</v>
      </c>
      <c r="F818" s="44">
        <v>0</v>
      </c>
      <c r="G818" s="13">
        <f t="shared" si="124"/>
        <v>0</v>
      </c>
      <c r="H818" s="44">
        <v>0</v>
      </c>
      <c r="I818" s="44">
        <v>0</v>
      </c>
      <c r="J818" s="13">
        <f t="shared" si="125"/>
        <v>0</v>
      </c>
      <c r="K818" s="44">
        <v>0</v>
      </c>
      <c r="L818" s="44">
        <v>0</v>
      </c>
      <c r="M818" s="13">
        <f t="shared" si="126"/>
        <v>0</v>
      </c>
      <c r="N818" s="30"/>
      <c r="O818" s="30"/>
      <c r="P818" s="30"/>
      <c r="Q818" s="30"/>
    </row>
    <row r="819" spans="1:17" ht="12.75" customHeight="1">
      <c r="A819" s="85">
        <v>9</v>
      </c>
      <c r="B819" s="16" t="s">
        <v>46</v>
      </c>
      <c r="C819" s="16" t="s">
        <v>52</v>
      </c>
      <c r="D819" s="29">
        <v>40391</v>
      </c>
      <c r="E819" s="44">
        <v>0</v>
      </c>
      <c r="F819" s="44">
        <v>0</v>
      </c>
      <c r="G819" s="13">
        <f t="shared" si="124"/>
        <v>0</v>
      </c>
      <c r="H819" s="44">
        <v>0</v>
      </c>
      <c r="I819" s="44">
        <v>0</v>
      </c>
      <c r="J819" s="13">
        <f t="shared" si="125"/>
        <v>0</v>
      </c>
      <c r="K819" s="44">
        <v>0</v>
      </c>
      <c r="L819" s="44">
        <v>0</v>
      </c>
      <c r="M819" s="13">
        <f t="shared" si="126"/>
        <v>0</v>
      </c>
      <c r="N819" s="30"/>
      <c r="O819" s="30"/>
      <c r="P819" s="30"/>
      <c r="Q819" s="30"/>
    </row>
    <row r="820" spans="1:17" ht="12.75" customHeight="1">
      <c r="A820" s="85">
        <v>10</v>
      </c>
      <c r="B820" s="16" t="s">
        <v>46</v>
      </c>
      <c r="C820" s="16" t="s">
        <v>52</v>
      </c>
      <c r="D820" s="29">
        <v>40422</v>
      </c>
      <c r="E820" s="44">
        <v>0</v>
      </c>
      <c r="F820" s="44">
        <v>0</v>
      </c>
      <c r="G820" s="13">
        <f t="shared" si="124"/>
        <v>0</v>
      </c>
      <c r="H820" s="44">
        <v>0</v>
      </c>
      <c r="I820" s="44">
        <v>0</v>
      </c>
      <c r="J820" s="13">
        <f t="shared" si="125"/>
        <v>0</v>
      </c>
      <c r="K820" s="44">
        <v>0</v>
      </c>
      <c r="L820" s="44">
        <v>0</v>
      </c>
      <c r="M820" s="13">
        <f t="shared" si="126"/>
        <v>0</v>
      </c>
      <c r="N820" s="30"/>
      <c r="O820" s="30"/>
      <c r="P820" s="30"/>
      <c r="Q820" s="30"/>
    </row>
    <row r="821" spans="1:17" ht="12.75" customHeight="1">
      <c r="A821" s="85">
        <v>11</v>
      </c>
      <c r="B821" s="16" t="s">
        <v>46</v>
      </c>
      <c r="C821" s="16" t="s">
        <v>52</v>
      </c>
      <c r="D821" s="29">
        <v>40452</v>
      </c>
      <c r="E821" s="44">
        <v>0</v>
      </c>
      <c r="F821" s="44">
        <v>0</v>
      </c>
      <c r="G821" s="13">
        <f t="shared" si="124"/>
        <v>0</v>
      </c>
      <c r="H821" s="44">
        <v>0</v>
      </c>
      <c r="I821" s="44">
        <v>0</v>
      </c>
      <c r="J821" s="13">
        <f t="shared" si="125"/>
        <v>0</v>
      </c>
      <c r="K821" s="44">
        <v>0</v>
      </c>
      <c r="L821" s="44">
        <v>0</v>
      </c>
      <c r="M821" s="13">
        <f t="shared" si="126"/>
        <v>0</v>
      </c>
      <c r="N821" s="30"/>
      <c r="O821" s="30"/>
      <c r="P821" s="30"/>
      <c r="Q821" s="30"/>
    </row>
    <row r="822" spans="1:17" ht="12.75" customHeight="1">
      <c r="A822" s="85">
        <v>12</v>
      </c>
      <c r="B822" s="16" t="s">
        <v>46</v>
      </c>
      <c r="C822" s="16" t="s">
        <v>52</v>
      </c>
      <c r="D822" s="29">
        <v>40483</v>
      </c>
      <c r="E822" s="44">
        <v>0</v>
      </c>
      <c r="F822" s="44">
        <v>0</v>
      </c>
      <c r="G822" s="13">
        <f t="shared" si="124"/>
        <v>0</v>
      </c>
      <c r="H822" s="44">
        <v>0</v>
      </c>
      <c r="I822" s="44">
        <v>0</v>
      </c>
      <c r="J822" s="13">
        <f t="shared" si="125"/>
        <v>0</v>
      </c>
      <c r="K822" s="44">
        <v>0</v>
      </c>
      <c r="L822" s="44">
        <v>0</v>
      </c>
      <c r="M822" s="13">
        <f t="shared" si="126"/>
        <v>0</v>
      </c>
      <c r="N822" s="30"/>
      <c r="O822" s="30"/>
      <c r="P822" s="30"/>
      <c r="Q822" s="30"/>
    </row>
    <row r="823" spans="1:17" ht="12.75" customHeight="1">
      <c r="A823" s="85">
        <v>13</v>
      </c>
      <c r="B823" s="16" t="s">
        <v>46</v>
      </c>
      <c r="C823" s="16" t="s">
        <v>52</v>
      </c>
      <c r="D823" s="29">
        <v>40513</v>
      </c>
      <c r="E823" s="44">
        <v>0</v>
      </c>
      <c r="F823" s="44">
        <v>0</v>
      </c>
      <c r="G823" s="13">
        <f t="shared" si="124"/>
        <v>0</v>
      </c>
      <c r="H823" s="44">
        <v>0</v>
      </c>
      <c r="I823" s="44">
        <v>0</v>
      </c>
      <c r="J823" s="13">
        <f t="shared" si="125"/>
        <v>0</v>
      </c>
      <c r="K823" s="44">
        <v>0</v>
      </c>
      <c r="L823" s="44">
        <v>0</v>
      </c>
      <c r="M823" s="13">
        <f t="shared" si="126"/>
        <v>0</v>
      </c>
      <c r="N823" s="30"/>
      <c r="O823" s="30"/>
      <c r="P823" s="30"/>
      <c r="Q823" s="30"/>
    </row>
    <row r="824" spans="1:17" ht="12.75" customHeight="1">
      <c r="A824" s="85"/>
      <c r="B824" s="16"/>
      <c r="C824" s="16"/>
      <c r="D824" s="29"/>
      <c r="E824" s="44"/>
      <c r="F824" s="44"/>
      <c r="G824" s="13"/>
      <c r="H824" s="44"/>
      <c r="I824" s="44"/>
      <c r="J824" s="13"/>
      <c r="K824" s="44"/>
      <c r="L824" s="44"/>
      <c r="M824" s="13"/>
      <c r="N824" s="30"/>
      <c r="O824" s="30"/>
      <c r="P824" s="30"/>
      <c r="Q824" s="30"/>
    </row>
    <row r="825" spans="1:17" ht="12.75" customHeight="1">
      <c r="A825" s="85">
        <v>14</v>
      </c>
      <c r="B825" s="16" t="s">
        <v>44</v>
      </c>
      <c r="C825" s="16"/>
      <c r="D825" s="29"/>
      <c r="E825" s="44"/>
      <c r="F825" s="44"/>
      <c r="G825" s="13"/>
      <c r="H825" s="44"/>
      <c r="I825" s="44"/>
      <c r="J825" s="13"/>
      <c r="K825" s="44">
        <f>ROUND(SUM(K811:K823),0)</f>
        <v>0</v>
      </c>
      <c r="L825" s="44">
        <f>ROUND(SUM(L811:L823),0)</f>
        <v>0</v>
      </c>
      <c r="M825" s="13"/>
      <c r="N825" s="30"/>
      <c r="O825" s="30"/>
      <c r="P825" s="30"/>
      <c r="Q825" s="30"/>
    </row>
    <row r="826" spans="1:17" ht="12.75" customHeight="1">
      <c r="N826" s="30"/>
      <c r="O826" s="30"/>
      <c r="P826" s="30"/>
      <c r="Q826" s="30"/>
    </row>
    <row r="827" spans="1:17" ht="12.75" customHeight="1">
      <c r="A827" s="85">
        <v>15</v>
      </c>
      <c r="B827" s="16" t="s">
        <v>46</v>
      </c>
      <c r="C827" s="16" t="s">
        <v>52</v>
      </c>
      <c r="D827" s="29" t="s">
        <v>36</v>
      </c>
      <c r="K827" s="49">
        <f>ROUND(AVERAGE(K811:K823),0)</f>
        <v>0</v>
      </c>
      <c r="L827" s="49">
        <f>ROUND(AVERAGE(L811:L823),0)</f>
        <v>0</v>
      </c>
      <c r="M827" s="13">
        <f>ROUND(IF(K827=0,0,L827*1000/K827),2)</f>
        <v>0</v>
      </c>
      <c r="N827" s="30"/>
      <c r="O827" s="30"/>
      <c r="P827" s="30"/>
      <c r="Q827" s="30"/>
    </row>
    <row r="828" spans="1:17" s="30" customFormat="1" ht="12.75" customHeight="1">
      <c r="A828" s="85"/>
      <c r="B828" s="16"/>
      <c r="C828" s="16"/>
      <c r="D828" s="29"/>
      <c r="E828" s="48"/>
      <c r="F828" s="48"/>
      <c r="G828" s="32"/>
      <c r="H828" s="48"/>
      <c r="I828" s="48"/>
      <c r="J828" s="32"/>
      <c r="K828" s="49"/>
      <c r="L828" s="49"/>
      <c r="M828" s="13"/>
    </row>
    <row r="829" spans="1:17" s="30" customFormat="1" ht="12.75" customHeight="1">
      <c r="A829" s="85"/>
      <c r="B829" s="16"/>
      <c r="C829" s="16"/>
      <c r="D829" s="29"/>
      <c r="E829" s="48"/>
      <c r="F829" s="48"/>
      <c r="G829" s="32"/>
      <c r="H829" s="48"/>
      <c r="I829" s="48"/>
      <c r="J829" s="32"/>
      <c r="K829" s="49"/>
      <c r="L829" s="49"/>
      <c r="M829" s="13"/>
    </row>
    <row r="830" spans="1:17" s="30" customFormat="1" ht="12.75" customHeight="1">
      <c r="A830" s="85"/>
      <c r="B830" s="16"/>
      <c r="C830" s="16"/>
      <c r="D830" s="29"/>
      <c r="E830" s="48"/>
      <c r="F830" s="48"/>
      <c r="G830" s="32"/>
      <c r="H830" s="48"/>
      <c r="I830" s="48"/>
      <c r="J830" s="32"/>
      <c r="K830" s="49"/>
      <c r="L830" s="49"/>
      <c r="M830" s="13"/>
    </row>
    <row r="831" spans="1:17" s="30" customFormat="1" ht="12.75" customHeight="1">
      <c r="A831" s="85"/>
      <c r="B831" s="16"/>
      <c r="C831" s="16"/>
      <c r="D831" s="29"/>
      <c r="E831" s="48"/>
      <c r="F831" s="48"/>
      <c r="G831" s="32"/>
      <c r="H831" s="48"/>
      <c r="I831" s="48"/>
      <c r="J831" s="32"/>
      <c r="K831" s="49"/>
      <c r="L831" s="49"/>
      <c r="M831" s="13"/>
    </row>
    <row r="832" spans="1:17" ht="12.75" customHeight="1">
      <c r="N832" s="30"/>
      <c r="O832" s="30"/>
      <c r="P832" s="30"/>
      <c r="Q832" s="30"/>
    </row>
    <row r="833" spans="1:17" ht="12.75" customHeight="1">
      <c r="A833" s="85">
        <v>16</v>
      </c>
      <c r="B833" s="32" t="s">
        <v>157</v>
      </c>
      <c r="N833" s="30"/>
      <c r="O833" s="30"/>
      <c r="P833" s="30"/>
      <c r="Q833" s="30"/>
    </row>
    <row r="834" spans="1:17" ht="12.75" customHeight="1">
      <c r="A834" s="25"/>
      <c r="B834" s="25"/>
      <c r="N834" s="30"/>
      <c r="O834" s="30"/>
      <c r="P834" s="30"/>
      <c r="Q834" s="30"/>
    </row>
    <row r="835" spans="1:17" ht="12.75" customHeight="1">
      <c r="N835" s="30"/>
      <c r="O835" s="30"/>
      <c r="P835" s="30"/>
      <c r="Q835" s="30"/>
    </row>
    <row r="836" spans="1:17" ht="12.75" customHeight="1">
      <c r="A836" s="80" t="s">
        <v>32</v>
      </c>
      <c r="B836" s="9"/>
      <c r="C836" s="10"/>
      <c r="D836" s="11"/>
      <c r="E836" s="40"/>
      <c r="F836" s="40"/>
      <c r="G836" s="9"/>
      <c r="H836" s="40"/>
      <c r="I836" s="40"/>
      <c r="J836" s="9"/>
      <c r="K836" s="40"/>
      <c r="L836" s="40"/>
      <c r="M836" s="12" t="s">
        <v>33</v>
      </c>
      <c r="N836" s="30"/>
      <c r="O836" s="30"/>
      <c r="P836" s="30"/>
      <c r="Q836" s="30"/>
    </row>
    <row r="837" spans="1:17" ht="12.75" customHeight="1">
      <c r="A837" s="79" t="s">
        <v>0</v>
      </c>
      <c r="B837" s="14"/>
      <c r="C837" s="15"/>
      <c r="D837" s="7"/>
      <c r="E837" s="39"/>
      <c r="F837" s="39" t="s">
        <v>1</v>
      </c>
      <c r="G837" s="14"/>
      <c r="H837" s="39"/>
      <c r="I837" s="39"/>
      <c r="J837" s="14"/>
      <c r="K837" s="39"/>
      <c r="L837" s="39" t="s">
        <v>79</v>
      </c>
      <c r="M837" s="14"/>
      <c r="N837" s="30"/>
      <c r="O837" s="30"/>
      <c r="P837" s="30"/>
      <c r="Q837" s="30"/>
    </row>
    <row r="838" spans="1:17" ht="12.75" customHeight="1">
      <c r="A838" s="80" t="s">
        <v>2</v>
      </c>
      <c r="B838" s="9"/>
      <c r="C838" s="9"/>
      <c r="D838" s="9"/>
      <c r="E838" s="40"/>
      <c r="F838" s="87" t="s">
        <v>3</v>
      </c>
      <c r="G838" s="87"/>
      <c r="H838" s="87"/>
      <c r="I838" s="87"/>
      <c r="J838" s="9" t="s">
        <v>4</v>
      </c>
      <c r="K838" s="40"/>
      <c r="L838" s="40"/>
      <c r="M838" s="9"/>
      <c r="N838" s="30"/>
      <c r="O838" s="30"/>
      <c r="P838" s="30"/>
      <c r="Q838" s="30"/>
    </row>
    <row r="839" spans="1:17" ht="12.75" customHeight="1">
      <c r="A839" s="81"/>
      <c r="B839" s="1"/>
      <c r="C839" s="1"/>
      <c r="D839" s="1"/>
      <c r="E839" s="41"/>
      <c r="F839" s="88"/>
      <c r="G839" s="88"/>
      <c r="H839" s="88"/>
      <c r="I839" s="88"/>
      <c r="J839" s="14"/>
      <c r="K839" s="41" t="s">
        <v>5</v>
      </c>
      <c r="L839" s="41"/>
      <c r="M839" s="1"/>
      <c r="N839" s="30"/>
      <c r="O839" s="30"/>
      <c r="P839" s="30"/>
      <c r="Q839" s="30"/>
    </row>
    <row r="840" spans="1:17" ht="12.75" customHeight="1">
      <c r="A840" s="81" t="s">
        <v>54</v>
      </c>
      <c r="B840" s="1"/>
      <c r="C840" s="77"/>
      <c r="D840" s="2"/>
      <c r="E840" s="41"/>
      <c r="F840" s="88"/>
      <c r="G840" s="88"/>
      <c r="H840" s="88"/>
      <c r="I840" s="88"/>
      <c r="J840" s="14"/>
      <c r="K840" s="41" t="s">
        <v>6</v>
      </c>
      <c r="L840" s="41"/>
      <c r="M840" s="1"/>
      <c r="N840" s="30"/>
      <c r="O840" s="30"/>
      <c r="P840" s="30"/>
      <c r="Q840" s="30"/>
    </row>
    <row r="841" spans="1:17" ht="12.75" customHeight="1">
      <c r="A841" s="81"/>
      <c r="B841" s="1"/>
      <c r="C841" s="77"/>
      <c r="D841" s="2"/>
      <c r="E841" s="41"/>
      <c r="F841" s="88"/>
      <c r="G841" s="88"/>
      <c r="H841" s="88"/>
      <c r="I841" s="88"/>
      <c r="J841" s="15" t="s">
        <v>40</v>
      </c>
      <c r="K841" s="41" t="s">
        <v>55</v>
      </c>
      <c r="L841" s="41"/>
      <c r="M841" s="1"/>
      <c r="N841" s="30"/>
      <c r="O841" s="30"/>
      <c r="P841" s="30"/>
      <c r="Q841" s="30"/>
    </row>
    <row r="842" spans="1:17" ht="12.75" customHeight="1">
      <c r="A842" s="79" t="s">
        <v>53</v>
      </c>
      <c r="B842" s="14"/>
      <c r="C842" s="15"/>
      <c r="D842" s="7"/>
      <c r="E842" s="39"/>
      <c r="F842" s="89"/>
      <c r="G842" s="89"/>
      <c r="H842" s="89"/>
      <c r="I842" s="89"/>
      <c r="J842" s="3" t="s">
        <v>158</v>
      </c>
      <c r="K842" s="39"/>
      <c r="L842" s="39"/>
      <c r="M842" s="14"/>
      <c r="N842" s="30"/>
      <c r="O842" s="30"/>
      <c r="P842" s="30"/>
      <c r="Q842" s="30"/>
    </row>
    <row r="843" spans="1:17" ht="12.75" customHeight="1">
      <c r="A843" s="80"/>
      <c r="B843" s="9"/>
      <c r="C843" s="10"/>
      <c r="D843" s="11"/>
      <c r="E843" s="40"/>
      <c r="F843" s="42"/>
      <c r="G843" s="4"/>
      <c r="H843" s="42"/>
      <c r="I843" s="42"/>
      <c r="J843" s="9"/>
      <c r="K843" s="40"/>
      <c r="L843" s="40"/>
      <c r="M843" s="9"/>
      <c r="N843" s="30"/>
      <c r="O843" s="30"/>
      <c r="P843" s="30"/>
      <c r="Q843" s="30"/>
    </row>
    <row r="844" spans="1:17" ht="13.5" customHeight="1">
      <c r="A844" s="82" t="s">
        <v>7</v>
      </c>
      <c r="B844" s="5" t="s">
        <v>8</v>
      </c>
      <c r="C844" s="5" t="s">
        <v>9</v>
      </c>
      <c r="D844" s="5" t="s">
        <v>10</v>
      </c>
      <c r="E844" s="43" t="s">
        <v>11</v>
      </c>
      <c r="F844" s="43" t="s">
        <v>12</v>
      </c>
      <c r="G844" s="5" t="s">
        <v>13</v>
      </c>
      <c r="H844" s="43" t="s">
        <v>14</v>
      </c>
      <c r="I844" s="43" t="s">
        <v>15</v>
      </c>
      <c r="J844" s="5" t="s">
        <v>16</v>
      </c>
      <c r="K844" s="43" t="s">
        <v>17</v>
      </c>
      <c r="L844" s="43" t="s">
        <v>18</v>
      </c>
      <c r="M844" s="5" t="s">
        <v>19</v>
      </c>
      <c r="N844" s="30"/>
      <c r="O844" s="30"/>
      <c r="P844" s="30"/>
      <c r="Q844" s="30"/>
    </row>
    <row r="845" spans="1:17" ht="12.75" customHeight="1">
      <c r="B845" s="77"/>
      <c r="D845" s="17"/>
      <c r="E845" s="44"/>
      <c r="F845" s="44"/>
      <c r="G845" s="16"/>
      <c r="H845" s="44"/>
      <c r="I845" s="44"/>
      <c r="J845" s="16"/>
      <c r="K845" s="44"/>
      <c r="L845" s="44"/>
      <c r="M845" s="16"/>
      <c r="N845" s="30"/>
      <c r="O845" s="30"/>
      <c r="P845" s="30"/>
      <c r="Q845" s="30"/>
    </row>
    <row r="846" spans="1:17">
      <c r="B846" s="16"/>
      <c r="E846" s="90" t="s">
        <v>20</v>
      </c>
      <c r="F846" s="90"/>
      <c r="G846" s="90"/>
      <c r="H846" s="90" t="s">
        <v>21</v>
      </c>
      <c r="I846" s="90"/>
      <c r="J846" s="90"/>
      <c r="K846" s="90" t="s">
        <v>22</v>
      </c>
      <c r="L846" s="90"/>
      <c r="M846" s="90"/>
      <c r="N846" s="30"/>
      <c r="O846" s="30"/>
      <c r="P846" s="30"/>
      <c r="Q846" s="30"/>
    </row>
    <row r="847" spans="1:17">
      <c r="B847" s="16"/>
      <c r="E847" s="45" t="s">
        <v>23</v>
      </c>
      <c r="F847" s="45"/>
      <c r="G847" s="6"/>
      <c r="H847" s="45" t="s">
        <v>24</v>
      </c>
      <c r="I847" s="45"/>
      <c r="J847" s="6"/>
      <c r="K847" s="45" t="s">
        <v>24</v>
      </c>
      <c r="L847" s="45"/>
      <c r="M847" s="6"/>
      <c r="N847" s="30"/>
      <c r="O847" s="30"/>
      <c r="P847" s="30"/>
      <c r="Q847" s="30"/>
    </row>
    <row r="848" spans="1:17" ht="28.5" customHeight="1">
      <c r="A848" s="84" t="s">
        <v>25</v>
      </c>
      <c r="B848" s="15" t="s">
        <v>26</v>
      </c>
      <c r="C848" s="15" t="s">
        <v>27</v>
      </c>
      <c r="D848" s="7" t="s">
        <v>28</v>
      </c>
      <c r="E848" s="46" t="s">
        <v>29</v>
      </c>
      <c r="F848" s="47" t="s">
        <v>30</v>
      </c>
      <c r="G848" s="15" t="s">
        <v>31</v>
      </c>
      <c r="H848" s="46" t="s">
        <v>29</v>
      </c>
      <c r="I848" s="47" t="s">
        <v>30</v>
      </c>
      <c r="J848" s="15" t="s">
        <v>31</v>
      </c>
      <c r="K848" s="46" t="s">
        <v>29</v>
      </c>
      <c r="L848" s="47" t="s">
        <v>30</v>
      </c>
      <c r="M848" s="15" t="s">
        <v>31</v>
      </c>
      <c r="N848" s="30"/>
      <c r="O848" s="30"/>
      <c r="P848" s="30"/>
      <c r="Q848" s="30"/>
    </row>
    <row r="849" spans="1:17">
      <c r="A849" s="85">
        <v>1</v>
      </c>
      <c r="B849" s="16" t="s">
        <v>49</v>
      </c>
      <c r="C849" s="16" t="s">
        <v>52</v>
      </c>
      <c r="D849" s="29">
        <v>40148</v>
      </c>
      <c r="E849" s="44">
        <v>0</v>
      </c>
      <c r="F849" s="44">
        <v>0</v>
      </c>
      <c r="G849" s="13">
        <f>IF(E849=0,0,F849*1000/E849)</f>
        <v>0</v>
      </c>
      <c r="H849" s="44">
        <v>0</v>
      </c>
      <c r="I849" s="44">
        <v>0</v>
      </c>
      <c r="J849" s="13">
        <f t="shared" ref="J849:J861" si="127">IF(H849=0,0,I849*1000/H849)</f>
        <v>0</v>
      </c>
      <c r="K849" s="74">
        <v>0</v>
      </c>
      <c r="L849" s="74">
        <v>0</v>
      </c>
      <c r="M849" s="13">
        <f t="shared" ref="M849:M861" si="128">IF(K849=0,0,L849*1000/K849)</f>
        <v>0</v>
      </c>
      <c r="N849" s="30"/>
      <c r="O849" s="30"/>
      <c r="P849" s="30"/>
      <c r="Q849" s="30"/>
    </row>
    <row r="850" spans="1:17">
      <c r="A850" s="85">
        <v>2</v>
      </c>
      <c r="B850" s="16" t="s">
        <v>49</v>
      </c>
      <c r="C850" s="16" t="s">
        <v>52</v>
      </c>
      <c r="D850" s="29">
        <v>40179</v>
      </c>
      <c r="E850" s="44">
        <v>0</v>
      </c>
      <c r="F850" s="44">
        <v>0</v>
      </c>
      <c r="G850" s="13">
        <f t="shared" ref="G850:G861" si="129">IF(E850=0,0,F850*1000/E850)</f>
        <v>0</v>
      </c>
      <c r="H850" s="74">
        <v>468136</v>
      </c>
      <c r="I850" s="74">
        <v>4885</v>
      </c>
      <c r="J850" s="13">
        <f t="shared" si="127"/>
        <v>10.435001794350359</v>
      </c>
      <c r="K850" s="74">
        <v>468136</v>
      </c>
      <c r="L850" s="74">
        <v>4885</v>
      </c>
      <c r="M850" s="13">
        <f t="shared" si="128"/>
        <v>10.435001794350359</v>
      </c>
      <c r="N850" s="30"/>
      <c r="O850" s="30"/>
      <c r="P850" s="30"/>
      <c r="Q850" s="30"/>
    </row>
    <row r="851" spans="1:17" ht="12.75" customHeight="1">
      <c r="A851" s="85">
        <v>3</v>
      </c>
      <c r="B851" s="16" t="s">
        <v>49</v>
      </c>
      <c r="C851" s="16" t="s">
        <v>52</v>
      </c>
      <c r="D851" s="29">
        <v>40210</v>
      </c>
      <c r="E851" s="44">
        <v>0</v>
      </c>
      <c r="F851" s="44">
        <v>0</v>
      </c>
      <c r="G851" s="13">
        <f t="shared" si="129"/>
        <v>0</v>
      </c>
      <c r="H851" s="74">
        <v>49</v>
      </c>
      <c r="I851" s="74">
        <v>0</v>
      </c>
      <c r="J851" s="13">
        <f t="shared" si="127"/>
        <v>0</v>
      </c>
      <c r="K851" s="74">
        <v>49</v>
      </c>
      <c r="L851" s="74">
        <v>0</v>
      </c>
      <c r="M851" s="13">
        <f t="shared" si="128"/>
        <v>0</v>
      </c>
      <c r="N851" s="30"/>
      <c r="O851" s="30"/>
      <c r="P851" s="30"/>
      <c r="Q851" s="30"/>
    </row>
    <row r="852" spans="1:17" ht="12.75" customHeight="1">
      <c r="A852" s="85">
        <v>4</v>
      </c>
      <c r="B852" s="16" t="s">
        <v>49</v>
      </c>
      <c r="C852" s="16" t="s">
        <v>52</v>
      </c>
      <c r="D852" s="29">
        <v>40238</v>
      </c>
      <c r="E852" s="44">
        <v>0</v>
      </c>
      <c r="F852" s="44">
        <v>0</v>
      </c>
      <c r="G852" s="13">
        <f t="shared" si="129"/>
        <v>0</v>
      </c>
      <c r="H852" s="74">
        <v>0</v>
      </c>
      <c r="I852" s="74">
        <v>0</v>
      </c>
      <c r="J852" s="13">
        <f t="shared" si="127"/>
        <v>0</v>
      </c>
      <c r="K852" s="74">
        <v>0</v>
      </c>
      <c r="L852" s="74">
        <v>0</v>
      </c>
      <c r="M852" s="13">
        <f t="shared" si="128"/>
        <v>0</v>
      </c>
      <c r="N852" s="30"/>
      <c r="O852" s="30"/>
      <c r="P852" s="30"/>
      <c r="Q852" s="30"/>
    </row>
    <row r="853" spans="1:17" ht="12.75" customHeight="1">
      <c r="A853" s="85">
        <v>5</v>
      </c>
      <c r="B853" s="16" t="s">
        <v>49</v>
      </c>
      <c r="C853" s="16" t="s">
        <v>52</v>
      </c>
      <c r="D853" s="29">
        <v>40269</v>
      </c>
      <c r="E853" s="44">
        <v>0</v>
      </c>
      <c r="F853" s="44">
        <v>0</v>
      </c>
      <c r="G853" s="13">
        <f t="shared" si="129"/>
        <v>0</v>
      </c>
      <c r="H853" s="74">
        <v>1654081</v>
      </c>
      <c r="I853" s="74">
        <v>11437</v>
      </c>
      <c r="J853" s="13">
        <f t="shared" si="127"/>
        <v>6.914413502119908</v>
      </c>
      <c r="K853" s="74">
        <v>1654081</v>
      </c>
      <c r="L853" s="74">
        <v>11437</v>
      </c>
      <c r="M853" s="13">
        <f t="shared" si="128"/>
        <v>6.914413502119908</v>
      </c>
      <c r="N853" s="30"/>
      <c r="O853" s="30"/>
      <c r="P853" s="30"/>
      <c r="Q853" s="30"/>
    </row>
    <row r="854" spans="1:17" ht="12.75" customHeight="1">
      <c r="A854" s="85">
        <v>6</v>
      </c>
      <c r="B854" s="16" t="s">
        <v>49</v>
      </c>
      <c r="C854" s="16" t="s">
        <v>52</v>
      </c>
      <c r="D854" s="29">
        <v>40299</v>
      </c>
      <c r="E854" s="44">
        <v>0</v>
      </c>
      <c r="F854" s="44">
        <v>0</v>
      </c>
      <c r="G854" s="13">
        <f t="shared" si="129"/>
        <v>0</v>
      </c>
      <c r="H854" s="74">
        <v>2534133</v>
      </c>
      <c r="I854" s="74">
        <v>10938</v>
      </c>
      <c r="J854" s="13">
        <f t="shared" si="127"/>
        <v>4.3162691145255598</v>
      </c>
      <c r="K854" s="74">
        <v>2534133</v>
      </c>
      <c r="L854" s="74">
        <v>10938</v>
      </c>
      <c r="M854" s="13">
        <f t="shared" si="128"/>
        <v>4.3162691145255598</v>
      </c>
      <c r="N854" s="30"/>
      <c r="O854" s="30"/>
      <c r="P854" s="30"/>
      <c r="Q854" s="30"/>
    </row>
    <row r="855" spans="1:17" ht="12.75" customHeight="1">
      <c r="A855" s="85">
        <v>7</v>
      </c>
      <c r="B855" s="16" t="s">
        <v>49</v>
      </c>
      <c r="C855" s="16" t="s">
        <v>52</v>
      </c>
      <c r="D855" s="29">
        <v>40330</v>
      </c>
      <c r="E855" s="44">
        <v>0</v>
      </c>
      <c r="F855" s="44">
        <v>0</v>
      </c>
      <c r="G855" s="13">
        <f t="shared" si="129"/>
        <v>0</v>
      </c>
      <c r="H855" s="74">
        <v>2212045</v>
      </c>
      <c r="I855" s="74">
        <v>11181</v>
      </c>
      <c r="J855" s="13">
        <f t="shared" si="127"/>
        <v>5.0545987988490291</v>
      </c>
      <c r="K855" s="74">
        <v>2212045</v>
      </c>
      <c r="L855" s="74">
        <v>11181</v>
      </c>
      <c r="M855" s="13">
        <f t="shared" si="128"/>
        <v>5.0545987988490291</v>
      </c>
      <c r="N855" s="30"/>
      <c r="O855" s="30"/>
      <c r="P855" s="30"/>
      <c r="Q855" s="30"/>
    </row>
    <row r="856" spans="1:17" ht="12.75" customHeight="1">
      <c r="A856" s="85">
        <v>8</v>
      </c>
      <c r="B856" s="16" t="s">
        <v>49</v>
      </c>
      <c r="C856" s="16" t="s">
        <v>52</v>
      </c>
      <c r="D856" s="29">
        <v>40360</v>
      </c>
      <c r="E856" s="44">
        <v>0</v>
      </c>
      <c r="F856" s="44">
        <v>0</v>
      </c>
      <c r="G856" s="13">
        <f t="shared" si="129"/>
        <v>0</v>
      </c>
      <c r="H856" s="74">
        <v>19</v>
      </c>
      <c r="I856" s="74">
        <v>0</v>
      </c>
      <c r="J856" s="13">
        <f t="shared" si="127"/>
        <v>0</v>
      </c>
      <c r="K856" s="74">
        <v>19</v>
      </c>
      <c r="L856" s="74">
        <v>0</v>
      </c>
      <c r="M856" s="13">
        <f t="shared" si="128"/>
        <v>0</v>
      </c>
      <c r="N856" s="30"/>
      <c r="O856" s="30"/>
      <c r="P856" s="30"/>
      <c r="Q856" s="30"/>
    </row>
    <row r="857" spans="1:17" ht="12.75" customHeight="1">
      <c r="A857" s="85">
        <v>9</v>
      </c>
      <c r="B857" s="16" t="s">
        <v>49</v>
      </c>
      <c r="C857" s="16" t="s">
        <v>52</v>
      </c>
      <c r="D857" s="29">
        <v>40391</v>
      </c>
      <c r="E857" s="44">
        <v>0</v>
      </c>
      <c r="F857" s="44">
        <v>0</v>
      </c>
      <c r="G857" s="13">
        <f t="shared" si="129"/>
        <v>0</v>
      </c>
      <c r="H857" s="74">
        <v>2985370</v>
      </c>
      <c r="I857" s="74">
        <v>13496</v>
      </c>
      <c r="J857" s="13">
        <f t="shared" si="127"/>
        <v>4.5207126754807616</v>
      </c>
      <c r="K857" s="74">
        <v>2985370</v>
      </c>
      <c r="L857" s="74">
        <v>13496</v>
      </c>
      <c r="M857" s="13">
        <f t="shared" si="128"/>
        <v>4.5207126754807616</v>
      </c>
      <c r="N857" s="30"/>
      <c r="O857" s="30"/>
      <c r="P857" s="30"/>
      <c r="Q857" s="30"/>
    </row>
    <row r="858" spans="1:17" ht="12.75" customHeight="1">
      <c r="A858" s="85">
        <v>10</v>
      </c>
      <c r="B858" s="16" t="s">
        <v>49</v>
      </c>
      <c r="C858" s="16" t="s">
        <v>52</v>
      </c>
      <c r="D858" s="29">
        <v>40422</v>
      </c>
      <c r="E858" s="44">
        <v>0</v>
      </c>
      <c r="F858" s="44">
        <v>0</v>
      </c>
      <c r="G858" s="13">
        <f t="shared" si="129"/>
        <v>0</v>
      </c>
      <c r="H858" s="74">
        <v>297666</v>
      </c>
      <c r="I858" s="74">
        <v>1295</v>
      </c>
      <c r="J858" s="13">
        <f t="shared" si="127"/>
        <v>4.3505136629645307</v>
      </c>
      <c r="K858" s="74">
        <v>297666</v>
      </c>
      <c r="L858" s="74">
        <v>1295</v>
      </c>
      <c r="M858" s="13">
        <f t="shared" si="128"/>
        <v>4.3505136629645307</v>
      </c>
      <c r="N858" s="30"/>
      <c r="O858" s="30"/>
      <c r="P858" s="30"/>
      <c r="Q858" s="30"/>
    </row>
    <row r="859" spans="1:17" ht="12.75" customHeight="1">
      <c r="A859" s="85">
        <v>11</v>
      </c>
      <c r="B859" s="16" t="s">
        <v>49</v>
      </c>
      <c r="C859" s="16" t="s">
        <v>52</v>
      </c>
      <c r="D859" s="29">
        <v>40452</v>
      </c>
      <c r="E859" s="44">
        <v>0</v>
      </c>
      <c r="F859" s="44">
        <v>0</v>
      </c>
      <c r="G859" s="13">
        <f t="shared" si="129"/>
        <v>0</v>
      </c>
      <c r="H859" s="74">
        <v>958217</v>
      </c>
      <c r="I859" s="74">
        <v>3375</v>
      </c>
      <c r="J859" s="13">
        <f t="shared" si="127"/>
        <v>3.5221666908435147</v>
      </c>
      <c r="K859" s="74">
        <v>958217</v>
      </c>
      <c r="L859" s="74">
        <v>3375</v>
      </c>
      <c r="M859" s="13">
        <f t="shared" si="128"/>
        <v>3.5221666908435147</v>
      </c>
      <c r="N859" s="30"/>
      <c r="O859" s="30"/>
      <c r="P859" s="30"/>
      <c r="Q859" s="30"/>
    </row>
    <row r="860" spans="1:17" ht="12.75" customHeight="1">
      <c r="A860" s="85">
        <v>12</v>
      </c>
      <c r="B860" s="16" t="s">
        <v>49</v>
      </c>
      <c r="C860" s="16" t="s">
        <v>52</v>
      </c>
      <c r="D860" s="29">
        <v>40483</v>
      </c>
      <c r="E860" s="44">
        <v>0</v>
      </c>
      <c r="F860" s="44">
        <v>0</v>
      </c>
      <c r="G860" s="13">
        <f t="shared" si="129"/>
        <v>0</v>
      </c>
      <c r="H860" s="74">
        <v>993954</v>
      </c>
      <c r="I860" s="74">
        <v>3823</v>
      </c>
      <c r="J860" s="13">
        <f t="shared" si="127"/>
        <v>3.8462544544314929</v>
      </c>
      <c r="K860" s="74">
        <v>993954</v>
      </c>
      <c r="L860" s="74">
        <v>3823</v>
      </c>
      <c r="M860" s="13">
        <f t="shared" si="128"/>
        <v>3.8462544544314929</v>
      </c>
      <c r="N860" s="30"/>
      <c r="O860" s="30"/>
      <c r="P860" s="30"/>
      <c r="Q860" s="30"/>
    </row>
    <row r="861" spans="1:17" ht="12.75" customHeight="1">
      <c r="A861" s="85">
        <v>13</v>
      </c>
      <c r="B861" s="16" t="s">
        <v>49</v>
      </c>
      <c r="C861" s="16" t="s">
        <v>52</v>
      </c>
      <c r="D861" s="29">
        <v>40513</v>
      </c>
      <c r="E861" s="44">
        <v>0</v>
      </c>
      <c r="F861" s="44">
        <v>0</v>
      </c>
      <c r="G861" s="13">
        <f t="shared" si="129"/>
        <v>0</v>
      </c>
      <c r="H861" s="74">
        <v>875</v>
      </c>
      <c r="I861" s="74">
        <v>6</v>
      </c>
      <c r="J861" s="13">
        <f t="shared" si="127"/>
        <v>6.8571428571428568</v>
      </c>
      <c r="K861" s="74">
        <v>875</v>
      </c>
      <c r="L861" s="74">
        <v>6</v>
      </c>
      <c r="M861" s="13">
        <f t="shared" si="128"/>
        <v>6.8571428571428568</v>
      </c>
      <c r="N861" s="30"/>
      <c r="O861" s="30"/>
      <c r="P861" s="30"/>
      <c r="Q861" s="30"/>
    </row>
    <row r="862" spans="1:17" ht="12.75" customHeight="1">
      <c r="N862" s="30"/>
      <c r="O862" s="30"/>
      <c r="P862" s="30"/>
      <c r="Q862" s="30"/>
    </row>
    <row r="863" spans="1:17" ht="12.75" customHeight="1">
      <c r="A863" s="85"/>
      <c r="B863" s="16"/>
      <c r="C863" s="16"/>
      <c r="D863" s="29"/>
      <c r="E863" s="44"/>
      <c r="F863" s="44"/>
      <c r="G863" s="13"/>
      <c r="H863" s="44"/>
      <c r="I863" s="44"/>
      <c r="J863" s="13"/>
      <c r="K863" s="44"/>
      <c r="L863" s="44"/>
      <c r="M863" s="13"/>
      <c r="N863" s="30"/>
      <c r="O863" s="30"/>
      <c r="P863" s="30"/>
      <c r="Q863" s="30"/>
    </row>
    <row r="864" spans="1:17" s="30" customFormat="1" ht="12.75" customHeight="1">
      <c r="A864" s="85"/>
      <c r="B864" s="16"/>
      <c r="C864" s="16"/>
      <c r="D864" s="29"/>
      <c r="E864" s="44"/>
      <c r="F864" s="44"/>
      <c r="G864" s="13"/>
      <c r="H864" s="44"/>
      <c r="I864" s="44"/>
      <c r="J864" s="13"/>
      <c r="K864" s="44"/>
      <c r="L864" s="44"/>
      <c r="M864" s="13"/>
    </row>
    <row r="865" spans="1:17" s="30" customFormat="1" ht="12.75" customHeight="1">
      <c r="A865" s="85"/>
      <c r="B865" s="16"/>
      <c r="C865" s="16"/>
      <c r="D865" s="29"/>
      <c r="E865" s="44"/>
      <c r="F865" s="44"/>
      <c r="G865" s="13"/>
      <c r="H865" s="44"/>
      <c r="I865" s="44"/>
      <c r="J865" s="13"/>
      <c r="K865" s="44"/>
      <c r="L865" s="44"/>
      <c r="M865" s="13"/>
    </row>
    <row r="866" spans="1:17" s="30" customFormat="1" ht="12.75" customHeight="1">
      <c r="A866" s="85"/>
      <c r="B866" s="16"/>
      <c r="C866" s="16"/>
      <c r="D866" s="29"/>
      <c r="E866" s="44"/>
      <c r="F866" s="44"/>
      <c r="G866" s="13"/>
      <c r="H866" s="44"/>
      <c r="I866" s="44"/>
      <c r="J866" s="13"/>
      <c r="K866" s="44"/>
      <c r="L866" s="44"/>
      <c r="M866" s="13"/>
    </row>
    <row r="867" spans="1:17" s="30" customFormat="1" ht="12.75" customHeight="1">
      <c r="A867" s="85"/>
      <c r="B867" s="16"/>
      <c r="C867" s="16"/>
      <c r="D867" s="29"/>
      <c r="E867" s="44"/>
      <c r="F867" s="44"/>
      <c r="G867" s="13"/>
      <c r="H867" s="44"/>
      <c r="I867" s="44"/>
      <c r="J867" s="13"/>
      <c r="K867" s="44"/>
      <c r="L867" s="44"/>
      <c r="M867" s="13"/>
    </row>
    <row r="868" spans="1:17" ht="12.75" customHeight="1">
      <c r="N868" s="30"/>
      <c r="O868" s="30"/>
      <c r="P868" s="30"/>
      <c r="Q868" s="30"/>
    </row>
    <row r="869" spans="1:17" ht="12.75" customHeight="1">
      <c r="A869" s="85">
        <v>14</v>
      </c>
      <c r="B869" s="32" t="s">
        <v>157</v>
      </c>
      <c r="C869" s="16"/>
      <c r="D869" s="29"/>
      <c r="K869" s="49"/>
      <c r="L869" s="49"/>
      <c r="M869" s="13"/>
      <c r="N869" s="30"/>
      <c r="O869" s="30"/>
      <c r="P869" s="30"/>
      <c r="Q869" s="30"/>
    </row>
    <row r="870" spans="1:17" ht="12.75" customHeight="1">
      <c r="N870" s="30"/>
      <c r="O870" s="30"/>
      <c r="P870" s="30"/>
      <c r="Q870" s="30"/>
    </row>
    <row r="871" spans="1:17" ht="12.75" customHeight="1">
      <c r="A871" s="25"/>
      <c r="B871" s="25"/>
      <c r="N871" s="30"/>
      <c r="O871" s="30"/>
      <c r="P871" s="30"/>
      <c r="Q871" s="30"/>
    </row>
    <row r="872" spans="1:17" ht="12.75" customHeight="1">
      <c r="N872" s="30"/>
      <c r="O872" s="30"/>
      <c r="P872" s="30"/>
      <c r="Q872" s="30"/>
    </row>
    <row r="873" spans="1:17" ht="12.75" customHeight="1">
      <c r="N873" s="30"/>
      <c r="O873" s="30"/>
      <c r="P873" s="30"/>
      <c r="Q873" s="30"/>
    </row>
    <row r="874" spans="1:17" ht="12.75" customHeight="1">
      <c r="A874" s="80" t="s">
        <v>32</v>
      </c>
      <c r="B874" s="9"/>
      <c r="C874" s="10"/>
      <c r="D874" s="11"/>
      <c r="E874" s="40"/>
      <c r="F874" s="40"/>
      <c r="G874" s="9"/>
      <c r="H874" s="40"/>
      <c r="I874" s="40"/>
      <c r="J874" s="9"/>
      <c r="K874" s="40"/>
      <c r="L874" s="40"/>
      <c r="M874" s="12" t="s">
        <v>33</v>
      </c>
      <c r="N874" s="30"/>
      <c r="O874" s="30"/>
      <c r="P874" s="30"/>
      <c r="Q874" s="30"/>
    </row>
    <row r="875" spans="1:17" ht="12.75" customHeight="1">
      <c r="A875" s="79" t="s">
        <v>0</v>
      </c>
      <c r="B875" s="14"/>
      <c r="C875" s="15"/>
      <c r="D875" s="7"/>
      <c r="E875" s="39"/>
      <c r="F875" s="39" t="s">
        <v>1</v>
      </c>
      <c r="G875" s="14"/>
      <c r="H875" s="39"/>
      <c r="I875" s="39"/>
      <c r="J875" s="14"/>
      <c r="K875" s="39"/>
      <c r="L875" s="39" t="s">
        <v>80</v>
      </c>
      <c r="M875" s="14"/>
      <c r="N875" s="30"/>
      <c r="O875" s="30"/>
      <c r="P875" s="30"/>
      <c r="Q875" s="30"/>
    </row>
    <row r="876" spans="1:17" ht="12.75" customHeight="1">
      <c r="A876" s="80" t="s">
        <v>2</v>
      </c>
      <c r="B876" s="9"/>
      <c r="C876" s="9"/>
      <c r="D876" s="9"/>
      <c r="E876" s="40"/>
      <c r="F876" s="87" t="s">
        <v>3</v>
      </c>
      <c r="G876" s="87"/>
      <c r="H876" s="87"/>
      <c r="I876" s="87"/>
      <c r="J876" s="9" t="s">
        <v>4</v>
      </c>
      <c r="K876" s="40"/>
      <c r="L876" s="40"/>
      <c r="M876" s="9"/>
      <c r="N876" s="30"/>
      <c r="O876" s="30"/>
      <c r="P876" s="30"/>
      <c r="Q876" s="30"/>
    </row>
    <row r="877" spans="1:17" ht="12.75" customHeight="1">
      <c r="A877" s="81"/>
      <c r="B877" s="1"/>
      <c r="C877" s="1"/>
      <c r="D877" s="1"/>
      <c r="E877" s="41"/>
      <c r="F877" s="88"/>
      <c r="G877" s="88"/>
      <c r="H877" s="88"/>
      <c r="I877" s="88"/>
      <c r="J877" s="14"/>
      <c r="K877" s="41" t="s">
        <v>5</v>
      </c>
      <c r="L877" s="41"/>
      <c r="M877" s="1"/>
      <c r="N877" s="30"/>
      <c r="O877" s="30"/>
      <c r="P877" s="30"/>
      <c r="Q877" s="30"/>
    </row>
    <row r="878" spans="1:17" ht="12.75" customHeight="1">
      <c r="A878" s="81" t="s">
        <v>54</v>
      </c>
      <c r="B878" s="1"/>
      <c r="C878" s="86"/>
      <c r="D878" s="2"/>
      <c r="E878" s="41"/>
      <c r="F878" s="88"/>
      <c r="G878" s="88"/>
      <c r="H878" s="88"/>
      <c r="I878" s="88"/>
      <c r="J878" s="14"/>
      <c r="K878" s="41" t="s">
        <v>6</v>
      </c>
      <c r="L878" s="41"/>
      <c r="M878" s="1"/>
      <c r="N878" s="30"/>
      <c r="O878" s="30"/>
      <c r="P878" s="30"/>
      <c r="Q878" s="30"/>
    </row>
    <row r="879" spans="1:17" ht="12.75" customHeight="1">
      <c r="A879" s="81"/>
      <c r="B879" s="1"/>
      <c r="C879" s="86"/>
      <c r="D879" s="2"/>
      <c r="E879" s="41"/>
      <c r="F879" s="88"/>
      <c r="G879" s="88"/>
      <c r="H879" s="88"/>
      <c r="I879" s="88"/>
      <c r="J879" s="15" t="s">
        <v>40</v>
      </c>
      <c r="K879" s="41" t="s">
        <v>55</v>
      </c>
      <c r="L879" s="41"/>
      <c r="M879" s="1"/>
      <c r="N879" s="30"/>
      <c r="O879" s="30"/>
      <c r="P879" s="30"/>
      <c r="Q879" s="30"/>
    </row>
    <row r="880" spans="1:17" ht="12.75" customHeight="1">
      <c r="A880" s="79" t="s">
        <v>53</v>
      </c>
      <c r="B880" s="14"/>
      <c r="C880" s="15"/>
      <c r="D880" s="7"/>
      <c r="E880" s="39"/>
      <c r="F880" s="89"/>
      <c r="G880" s="89"/>
      <c r="H880" s="89"/>
      <c r="I880" s="89"/>
      <c r="J880" s="3" t="s">
        <v>158</v>
      </c>
      <c r="K880" s="39"/>
      <c r="L880" s="39"/>
      <c r="M880" s="14"/>
      <c r="N880" s="30"/>
      <c r="O880" s="30"/>
      <c r="P880" s="30"/>
      <c r="Q880" s="30"/>
    </row>
    <row r="881" spans="1:17" ht="12.75" customHeight="1">
      <c r="A881" s="80"/>
      <c r="B881" s="9"/>
      <c r="C881" s="10"/>
      <c r="D881" s="11"/>
      <c r="E881" s="40"/>
      <c r="F881" s="42"/>
      <c r="G881" s="4"/>
      <c r="H881" s="42"/>
      <c r="I881" s="42"/>
      <c r="J881" s="9"/>
      <c r="K881" s="40"/>
      <c r="L881" s="40"/>
      <c r="M881" s="9"/>
      <c r="N881" s="30"/>
      <c r="O881" s="30"/>
      <c r="P881" s="30"/>
      <c r="Q881" s="30"/>
    </row>
    <row r="882" spans="1:17" ht="12.75" customHeight="1">
      <c r="A882" s="82" t="s">
        <v>7</v>
      </c>
      <c r="B882" s="5" t="s">
        <v>8</v>
      </c>
      <c r="C882" s="5" t="s">
        <v>9</v>
      </c>
      <c r="D882" s="5" t="s">
        <v>10</v>
      </c>
      <c r="E882" s="43" t="s">
        <v>11</v>
      </c>
      <c r="F882" s="43" t="s">
        <v>12</v>
      </c>
      <c r="G882" s="5" t="s">
        <v>13</v>
      </c>
      <c r="H882" s="43" t="s">
        <v>14</v>
      </c>
      <c r="I882" s="43" t="s">
        <v>15</v>
      </c>
      <c r="J882" s="5" t="s">
        <v>16</v>
      </c>
      <c r="K882" s="43" t="s">
        <v>17</v>
      </c>
      <c r="L882" s="43" t="s">
        <v>18</v>
      </c>
      <c r="M882" s="5" t="s">
        <v>19</v>
      </c>
      <c r="N882" s="30"/>
      <c r="O882" s="30"/>
      <c r="P882" s="30"/>
      <c r="Q882" s="30"/>
    </row>
    <row r="883" spans="1:17" ht="12.75" customHeight="1">
      <c r="B883" s="86"/>
      <c r="D883" s="17"/>
      <c r="E883" s="44"/>
      <c r="F883" s="44"/>
      <c r="G883" s="16"/>
      <c r="H883" s="44"/>
      <c r="I883" s="44"/>
      <c r="J883" s="16"/>
      <c r="K883" s="44"/>
      <c r="L883" s="44"/>
      <c r="M883" s="16"/>
      <c r="N883" s="30"/>
      <c r="O883" s="30"/>
      <c r="P883" s="30"/>
      <c r="Q883" s="30"/>
    </row>
    <row r="884" spans="1:17" ht="12.75" customHeight="1">
      <c r="B884" s="16"/>
      <c r="E884" s="90" t="s">
        <v>37</v>
      </c>
      <c r="F884" s="90"/>
      <c r="G884" s="90"/>
      <c r="H884" s="90" t="s">
        <v>38</v>
      </c>
      <c r="I884" s="90"/>
      <c r="J884" s="90"/>
      <c r="K884" s="90" t="s">
        <v>39</v>
      </c>
      <c r="L884" s="90"/>
      <c r="M884" s="90"/>
      <c r="N884" s="30"/>
      <c r="O884" s="30"/>
      <c r="P884" s="30"/>
      <c r="Q884" s="30"/>
    </row>
    <row r="885" spans="1:17" ht="12.75" customHeight="1">
      <c r="B885" s="16"/>
      <c r="E885" s="45" t="s">
        <v>23</v>
      </c>
      <c r="F885" s="45"/>
      <c r="G885" s="6"/>
      <c r="H885" s="45" t="s">
        <v>24</v>
      </c>
      <c r="I885" s="45"/>
      <c r="J885" s="6"/>
      <c r="K885" s="45" t="s">
        <v>24</v>
      </c>
      <c r="L885" s="45"/>
      <c r="M885" s="6"/>
      <c r="N885" s="30"/>
      <c r="O885" s="30"/>
      <c r="P885" s="30"/>
      <c r="Q885" s="30"/>
    </row>
    <row r="886" spans="1:17" ht="28.5" customHeight="1">
      <c r="A886" s="84" t="s">
        <v>25</v>
      </c>
      <c r="B886" s="15" t="s">
        <v>26</v>
      </c>
      <c r="C886" s="15" t="s">
        <v>27</v>
      </c>
      <c r="D886" s="7" t="s">
        <v>28</v>
      </c>
      <c r="E886" s="46" t="s">
        <v>29</v>
      </c>
      <c r="F886" s="47" t="s">
        <v>30</v>
      </c>
      <c r="G886" s="15" t="s">
        <v>31</v>
      </c>
      <c r="H886" s="46" t="s">
        <v>29</v>
      </c>
      <c r="I886" s="47" t="s">
        <v>30</v>
      </c>
      <c r="J886" s="15" t="s">
        <v>31</v>
      </c>
      <c r="K886" s="46" t="s">
        <v>29</v>
      </c>
      <c r="L886" s="47" t="s">
        <v>30</v>
      </c>
      <c r="M886" s="15" t="s">
        <v>31</v>
      </c>
      <c r="N886" s="30"/>
      <c r="O886" s="30"/>
      <c r="P886" s="30"/>
      <c r="Q886" s="30"/>
    </row>
    <row r="887" spans="1:17" ht="12.75" customHeight="1">
      <c r="A887" s="85">
        <v>1</v>
      </c>
      <c r="B887" s="16" t="s">
        <v>49</v>
      </c>
      <c r="C887" s="16" t="s">
        <v>52</v>
      </c>
      <c r="D887" s="29">
        <v>40148</v>
      </c>
      <c r="E887" s="44">
        <v>0</v>
      </c>
      <c r="F887" s="44">
        <v>0</v>
      </c>
      <c r="G887" s="13">
        <f t="shared" ref="G887:G899" si="130">IF(E887=0,0,F887*1000/E887)</f>
        <v>0</v>
      </c>
      <c r="H887" s="44">
        <v>0</v>
      </c>
      <c r="I887" s="44">
        <v>0</v>
      </c>
      <c r="J887" s="13">
        <f t="shared" ref="J887:J899" si="131">IF(H887=0,0,I887*1000/H887)</f>
        <v>0</v>
      </c>
      <c r="K887" s="44">
        <v>0</v>
      </c>
      <c r="L887" s="44">
        <v>0</v>
      </c>
      <c r="M887" s="13">
        <f t="shared" ref="M887:M899" si="132">IF(K887=0,0,L887*1000/K887)</f>
        <v>0</v>
      </c>
      <c r="N887" s="30"/>
      <c r="O887" s="30"/>
      <c r="P887" s="30"/>
      <c r="Q887" s="30"/>
    </row>
    <row r="888" spans="1:17">
      <c r="A888" s="85">
        <v>2</v>
      </c>
      <c r="B888" s="16" t="s">
        <v>49</v>
      </c>
      <c r="C888" s="16" t="s">
        <v>52</v>
      </c>
      <c r="D888" s="29">
        <v>40179</v>
      </c>
      <c r="E888" s="44">
        <v>0</v>
      </c>
      <c r="F888" s="44">
        <v>0</v>
      </c>
      <c r="G888" s="13">
        <f t="shared" si="130"/>
        <v>0</v>
      </c>
      <c r="H888" s="44">
        <v>0</v>
      </c>
      <c r="I888" s="44">
        <v>0</v>
      </c>
      <c r="J888" s="13">
        <f t="shared" si="131"/>
        <v>0</v>
      </c>
      <c r="K888" s="44">
        <v>0</v>
      </c>
      <c r="L888" s="44">
        <v>0</v>
      </c>
      <c r="M888" s="13">
        <f t="shared" si="132"/>
        <v>0</v>
      </c>
      <c r="N888" s="30"/>
      <c r="O888" s="30"/>
      <c r="P888" s="30"/>
      <c r="Q888" s="30"/>
    </row>
    <row r="889" spans="1:17">
      <c r="A889" s="85">
        <v>3</v>
      </c>
      <c r="B889" s="16" t="s">
        <v>49</v>
      </c>
      <c r="C889" s="16" t="s">
        <v>52</v>
      </c>
      <c r="D889" s="29">
        <v>40210</v>
      </c>
      <c r="E889" s="44">
        <v>0</v>
      </c>
      <c r="F889" s="44">
        <v>0</v>
      </c>
      <c r="G889" s="13">
        <f t="shared" si="130"/>
        <v>0</v>
      </c>
      <c r="H889" s="44">
        <v>0</v>
      </c>
      <c r="I889" s="44">
        <v>0</v>
      </c>
      <c r="J889" s="13">
        <f t="shared" si="131"/>
        <v>0</v>
      </c>
      <c r="K889" s="44">
        <v>0</v>
      </c>
      <c r="L889" s="44">
        <v>0</v>
      </c>
      <c r="M889" s="13">
        <f t="shared" si="132"/>
        <v>0</v>
      </c>
      <c r="N889" s="30"/>
      <c r="O889" s="30"/>
      <c r="P889" s="30"/>
      <c r="Q889" s="30"/>
    </row>
    <row r="890" spans="1:17">
      <c r="A890" s="85">
        <v>4</v>
      </c>
      <c r="B890" s="16" t="s">
        <v>49</v>
      </c>
      <c r="C890" s="16" t="s">
        <v>52</v>
      </c>
      <c r="D890" s="29">
        <v>40238</v>
      </c>
      <c r="E890" s="44">
        <v>0</v>
      </c>
      <c r="F890" s="44">
        <v>0</v>
      </c>
      <c r="G890" s="13">
        <f t="shared" si="130"/>
        <v>0</v>
      </c>
      <c r="H890" s="44">
        <v>0</v>
      </c>
      <c r="I890" s="44">
        <v>0</v>
      </c>
      <c r="J890" s="13">
        <f t="shared" si="131"/>
        <v>0</v>
      </c>
      <c r="K890" s="44">
        <v>0</v>
      </c>
      <c r="L890" s="44">
        <v>0</v>
      </c>
      <c r="M890" s="13">
        <f t="shared" si="132"/>
        <v>0</v>
      </c>
      <c r="N890" s="30"/>
      <c r="O890" s="30"/>
      <c r="P890" s="30"/>
      <c r="Q890" s="30"/>
    </row>
    <row r="891" spans="1:17">
      <c r="A891" s="85">
        <v>5</v>
      </c>
      <c r="B891" s="16" t="s">
        <v>49</v>
      </c>
      <c r="C891" s="16" t="s">
        <v>52</v>
      </c>
      <c r="D891" s="29">
        <v>40269</v>
      </c>
      <c r="E891" s="44">
        <v>0</v>
      </c>
      <c r="F891" s="44">
        <v>0</v>
      </c>
      <c r="G891" s="13">
        <f t="shared" si="130"/>
        <v>0</v>
      </c>
      <c r="H891" s="44">
        <v>0</v>
      </c>
      <c r="I891" s="44">
        <v>0</v>
      </c>
      <c r="J891" s="13">
        <f t="shared" si="131"/>
        <v>0</v>
      </c>
      <c r="K891" s="44">
        <v>0</v>
      </c>
      <c r="L891" s="44">
        <v>0</v>
      </c>
      <c r="M891" s="13">
        <f t="shared" si="132"/>
        <v>0</v>
      </c>
      <c r="N891" s="30"/>
      <c r="O891" s="30"/>
      <c r="P891" s="30"/>
      <c r="Q891" s="30"/>
    </row>
    <row r="892" spans="1:17">
      <c r="A892" s="85">
        <v>6</v>
      </c>
      <c r="B892" s="16" t="s">
        <v>49</v>
      </c>
      <c r="C892" s="16" t="s">
        <v>52</v>
      </c>
      <c r="D892" s="29">
        <v>40299</v>
      </c>
      <c r="E892" s="44">
        <v>0</v>
      </c>
      <c r="F892" s="44">
        <v>0</v>
      </c>
      <c r="G892" s="13">
        <f t="shared" si="130"/>
        <v>0</v>
      </c>
      <c r="H892" s="44">
        <v>0</v>
      </c>
      <c r="I892" s="44">
        <v>0</v>
      </c>
      <c r="J892" s="13">
        <f t="shared" si="131"/>
        <v>0</v>
      </c>
      <c r="K892" s="44">
        <v>0</v>
      </c>
      <c r="L892" s="44">
        <v>0</v>
      </c>
      <c r="M892" s="13">
        <f t="shared" si="132"/>
        <v>0</v>
      </c>
      <c r="N892" s="30"/>
      <c r="O892" s="30"/>
      <c r="P892" s="30"/>
      <c r="Q892" s="30"/>
    </row>
    <row r="893" spans="1:17" ht="12.75" customHeight="1">
      <c r="A893" s="85">
        <v>7</v>
      </c>
      <c r="B893" s="16" t="s">
        <v>49</v>
      </c>
      <c r="C893" s="16" t="s">
        <v>52</v>
      </c>
      <c r="D893" s="29">
        <v>40330</v>
      </c>
      <c r="E893" s="44">
        <v>0</v>
      </c>
      <c r="F893" s="44">
        <v>0</v>
      </c>
      <c r="G893" s="13">
        <f t="shared" si="130"/>
        <v>0</v>
      </c>
      <c r="H893" s="44">
        <v>0</v>
      </c>
      <c r="I893" s="44">
        <v>0</v>
      </c>
      <c r="J893" s="13">
        <f t="shared" si="131"/>
        <v>0</v>
      </c>
      <c r="K893" s="44">
        <v>0</v>
      </c>
      <c r="L893" s="44">
        <v>0</v>
      </c>
      <c r="M893" s="13">
        <f t="shared" si="132"/>
        <v>0</v>
      </c>
      <c r="N893" s="30"/>
      <c r="O893" s="30"/>
      <c r="P893" s="30"/>
      <c r="Q893" s="30"/>
    </row>
    <row r="894" spans="1:17" ht="12.75" customHeight="1">
      <c r="A894" s="85">
        <v>8</v>
      </c>
      <c r="B894" s="16" t="s">
        <v>49</v>
      </c>
      <c r="C894" s="16" t="s">
        <v>52</v>
      </c>
      <c r="D894" s="29">
        <v>40360</v>
      </c>
      <c r="E894" s="44">
        <v>0</v>
      </c>
      <c r="F894" s="44">
        <v>0</v>
      </c>
      <c r="G894" s="13">
        <f t="shared" si="130"/>
        <v>0</v>
      </c>
      <c r="H894" s="44">
        <v>0</v>
      </c>
      <c r="I894" s="44">
        <v>0</v>
      </c>
      <c r="J894" s="13">
        <f t="shared" si="131"/>
        <v>0</v>
      </c>
      <c r="K894" s="44">
        <v>0</v>
      </c>
      <c r="L894" s="44">
        <v>0</v>
      </c>
      <c r="M894" s="13">
        <f t="shared" si="132"/>
        <v>0</v>
      </c>
      <c r="N894" s="30"/>
      <c r="O894" s="30"/>
      <c r="P894" s="30"/>
      <c r="Q894" s="30"/>
    </row>
    <row r="895" spans="1:17" ht="12.75" customHeight="1">
      <c r="A895" s="85">
        <v>9</v>
      </c>
      <c r="B895" s="16" t="s">
        <v>49</v>
      </c>
      <c r="C895" s="16" t="s">
        <v>52</v>
      </c>
      <c r="D895" s="29">
        <v>40391</v>
      </c>
      <c r="E895" s="44">
        <v>0</v>
      </c>
      <c r="F895" s="44">
        <v>0</v>
      </c>
      <c r="G895" s="13">
        <f t="shared" si="130"/>
        <v>0</v>
      </c>
      <c r="H895" s="44">
        <v>0</v>
      </c>
      <c r="I895" s="44">
        <v>0</v>
      </c>
      <c r="J895" s="13">
        <f t="shared" si="131"/>
        <v>0</v>
      </c>
      <c r="K895" s="44">
        <v>0</v>
      </c>
      <c r="L895" s="44">
        <v>0</v>
      </c>
      <c r="M895" s="13">
        <f t="shared" si="132"/>
        <v>0</v>
      </c>
      <c r="N895" s="30"/>
      <c r="O895" s="30"/>
      <c r="P895" s="30"/>
      <c r="Q895" s="30"/>
    </row>
    <row r="896" spans="1:17" ht="12.75" customHeight="1">
      <c r="A896" s="85">
        <v>10</v>
      </c>
      <c r="B896" s="16" t="s">
        <v>49</v>
      </c>
      <c r="C896" s="16" t="s">
        <v>52</v>
      </c>
      <c r="D896" s="29">
        <v>40422</v>
      </c>
      <c r="E896" s="44">
        <v>0</v>
      </c>
      <c r="F896" s="44">
        <v>0</v>
      </c>
      <c r="G896" s="13">
        <f t="shared" si="130"/>
        <v>0</v>
      </c>
      <c r="H896" s="44">
        <v>0</v>
      </c>
      <c r="I896" s="44">
        <v>0</v>
      </c>
      <c r="J896" s="13">
        <f t="shared" si="131"/>
        <v>0</v>
      </c>
      <c r="K896" s="44">
        <v>0</v>
      </c>
      <c r="L896" s="44">
        <v>0</v>
      </c>
      <c r="M896" s="13">
        <f t="shared" si="132"/>
        <v>0</v>
      </c>
      <c r="N896" s="30"/>
      <c r="O896" s="30"/>
      <c r="P896" s="30"/>
      <c r="Q896" s="30"/>
    </row>
    <row r="897" spans="1:17" ht="12.75" customHeight="1">
      <c r="A897" s="85">
        <v>11</v>
      </c>
      <c r="B897" s="16" t="s">
        <v>49</v>
      </c>
      <c r="C897" s="16" t="s">
        <v>52</v>
      </c>
      <c r="D897" s="29">
        <v>40452</v>
      </c>
      <c r="E897" s="44">
        <v>0</v>
      </c>
      <c r="F897" s="44">
        <v>0</v>
      </c>
      <c r="G897" s="13">
        <f t="shared" si="130"/>
        <v>0</v>
      </c>
      <c r="H897" s="44">
        <v>0</v>
      </c>
      <c r="I897" s="44">
        <v>0</v>
      </c>
      <c r="J897" s="13">
        <f t="shared" si="131"/>
        <v>0</v>
      </c>
      <c r="K897" s="44">
        <v>0</v>
      </c>
      <c r="L897" s="44">
        <v>0</v>
      </c>
      <c r="M897" s="13">
        <f t="shared" si="132"/>
        <v>0</v>
      </c>
      <c r="N897" s="30"/>
      <c r="O897" s="30"/>
      <c r="P897" s="30"/>
      <c r="Q897" s="30"/>
    </row>
    <row r="898" spans="1:17" ht="12" customHeight="1">
      <c r="A898" s="85">
        <v>12</v>
      </c>
      <c r="B898" s="16" t="s">
        <v>49</v>
      </c>
      <c r="C898" s="16" t="s">
        <v>52</v>
      </c>
      <c r="D898" s="29">
        <v>40483</v>
      </c>
      <c r="E898" s="44">
        <v>0</v>
      </c>
      <c r="F898" s="44">
        <v>0</v>
      </c>
      <c r="G898" s="13">
        <f t="shared" si="130"/>
        <v>0</v>
      </c>
      <c r="H898" s="44">
        <v>0</v>
      </c>
      <c r="I898" s="44">
        <v>0</v>
      </c>
      <c r="J898" s="13">
        <f t="shared" si="131"/>
        <v>0</v>
      </c>
      <c r="K898" s="44">
        <v>0</v>
      </c>
      <c r="L898" s="44">
        <v>0</v>
      </c>
      <c r="M898" s="13">
        <f t="shared" si="132"/>
        <v>0</v>
      </c>
      <c r="N898" s="30"/>
      <c r="O898" s="30"/>
      <c r="P898" s="30"/>
      <c r="Q898" s="30"/>
    </row>
    <row r="899" spans="1:17" ht="12.75" customHeight="1">
      <c r="A899" s="85">
        <v>13</v>
      </c>
      <c r="B899" s="16" t="s">
        <v>49</v>
      </c>
      <c r="C899" s="16" t="s">
        <v>52</v>
      </c>
      <c r="D899" s="29">
        <v>40513</v>
      </c>
      <c r="E899" s="44">
        <v>0</v>
      </c>
      <c r="F899" s="44">
        <v>0</v>
      </c>
      <c r="G899" s="13">
        <f t="shared" si="130"/>
        <v>0</v>
      </c>
      <c r="H899" s="44">
        <v>0</v>
      </c>
      <c r="I899" s="44">
        <v>0</v>
      </c>
      <c r="J899" s="13">
        <f t="shared" si="131"/>
        <v>0</v>
      </c>
      <c r="K899" s="44">
        <v>0</v>
      </c>
      <c r="L899" s="44">
        <v>0</v>
      </c>
      <c r="M899" s="13">
        <f t="shared" si="132"/>
        <v>0</v>
      </c>
      <c r="N899" s="30"/>
      <c r="O899" s="30"/>
      <c r="P899" s="30"/>
      <c r="Q899" s="30"/>
    </row>
    <row r="900" spans="1:17" ht="12.75" customHeight="1">
      <c r="A900" s="85"/>
      <c r="B900" s="16"/>
      <c r="C900" s="16"/>
      <c r="D900" s="29"/>
      <c r="E900" s="44"/>
      <c r="F900" s="44"/>
      <c r="G900" s="13"/>
      <c r="H900" s="44"/>
      <c r="I900" s="44"/>
      <c r="J900" s="13"/>
      <c r="K900" s="44"/>
      <c r="L900" s="44"/>
      <c r="M900" s="13"/>
      <c r="N900" s="30"/>
      <c r="O900" s="30"/>
      <c r="P900" s="30"/>
      <c r="Q900" s="30"/>
    </row>
    <row r="901" spans="1:17" ht="12.75" customHeight="1">
      <c r="A901" s="85">
        <v>14</v>
      </c>
      <c r="B901" s="16" t="s">
        <v>44</v>
      </c>
      <c r="C901" s="16"/>
      <c r="D901" s="29"/>
      <c r="E901" s="44"/>
      <c r="F901" s="44"/>
      <c r="G901" s="13"/>
      <c r="H901" s="44"/>
      <c r="I901" s="44"/>
      <c r="J901" s="13"/>
      <c r="K901" s="44">
        <f>ROUND(SUM(K887:K899),0)</f>
        <v>0</v>
      </c>
      <c r="L901" s="44">
        <f>ROUND(SUM(L887:L899),0)</f>
        <v>0</v>
      </c>
      <c r="M901" s="13"/>
      <c r="N901" s="30"/>
      <c r="O901" s="30"/>
      <c r="P901" s="30"/>
      <c r="Q901" s="30"/>
    </row>
    <row r="902" spans="1:17" ht="12.75" customHeight="1">
      <c r="N902" s="30"/>
      <c r="O902" s="30"/>
      <c r="P902" s="30"/>
      <c r="Q902" s="30"/>
    </row>
    <row r="903" spans="1:17" ht="12.75" customHeight="1">
      <c r="A903" s="85">
        <v>15</v>
      </c>
      <c r="B903" s="16" t="s">
        <v>49</v>
      </c>
      <c r="C903" s="16" t="s">
        <v>52</v>
      </c>
      <c r="D903" s="29" t="s">
        <v>36</v>
      </c>
      <c r="K903" s="49">
        <f>ROUND(AVERAGE(K887:K899),0)</f>
        <v>0</v>
      </c>
      <c r="L903" s="49">
        <f>ROUND(AVERAGE(L887:L899),0)</f>
        <v>0</v>
      </c>
      <c r="M903" s="13">
        <f>ROUND(IF(K903=0,0,L903*1000/K903),2)</f>
        <v>0</v>
      </c>
      <c r="N903" s="30"/>
      <c r="O903" s="30"/>
      <c r="P903" s="30"/>
      <c r="Q903" s="30"/>
    </row>
    <row r="904" spans="1:17" s="30" customFormat="1" ht="12.75" customHeight="1">
      <c r="A904" s="85"/>
      <c r="B904" s="16"/>
      <c r="C904" s="16"/>
      <c r="D904" s="29"/>
      <c r="E904" s="48"/>
      <c r="F904" s="48"/>
      <c r="G904" s="32"/>
      <c r="H904" s="48"/>
      <c r="I904" s="48"/>
      <c r="J904" s="32"/>
      <c r="K904" s="49"/>
      <c r="L904" s="49"/>
      <c r="M904" s="13"/>
    </row>
    <row r="905" spans="1:17" s="30" customFormat="1" ht="12.75" customHeight="1">
      <c r="A905" s="85"/>
      <c r="B905" s="16"/>
      <c r="C905" s="16"/>
      <c r="D905" s="29"/>
      <c r="E905" s="48"/>
      <c r="F905" s="48"/>
      <c r="G905" s="32"/>
      <c r="H905" s="48"/>
      <c r="I905" s="48"/>
      <c r="J905" s="32"/>
      <c r="K905" s="49"/>
      <c r="L905" s="49"/>
      <c r="M905" s="13"/>
    </row>
    <row r="906" spans="1:17" s="30" customFormat="1" ht="12.75" customHeight="1">
      <c r="A906" s="85"/>
      <c r="B906" s="16"/>
      <c r="C906" s="16"/>
      <c r="D906" s="29"/>
      <c r="E906" s="48"/>
      <c r="F906" s="48"/>
      <c r="G906" s="32"/>
      <c r="H906" s="48"/>
      <c r="I906" s="48"/>
      <c r="J906" s="32"/>
      <c r="K906" s="49"/>
      <c r="L906" s="49"/>
      <c r="M906" s="13"/>
    </row>
    <row r="907" spans="1:17" s="30" customFormat="1" ht="12.75" customHeight="1">
      <c r="A907" s="85"/>
      <c r="B907" s="16"/>
      <c r="C907" s="16"/>
      <c r="D907" s="29"/>
      <c r="E907" s="48"/>
      <c r="F907" s="48"/>
      <c r="G907" s="32"/>
      <c r="H907" s="48"/>
      <c r="I907" s="48"/>
      <c r="J907" s="32"/>
      <c r="K907" s="49"/>
      <c r="L907" s="49"/>
      <c r="M907" s="13"/>
    </row>
    <row r="908" spans="1:17" ht="12.75" customHeight="1">
      <c r="N908" s="30"/>
      <c r="O908" s="30"/>
      <c r="P908" s="30"/>
      <c r="Q908" s="30"/>
    </row>
    <row r="909" spans="1:17" ht="12.75" customHeight="1">
      <c r="A909" s="85">
        <v>16</v>
      </c>
      <c r="B909" s="32" t="s">
        <v>157</v>
      </c>
      <c r="N909" s="30"/>
      <c r="O909" s="30"/>
      <c r="P909" s="30"/>
      <c r="Q909" s="30"/>
    </row>
    <row r="910" spans="1:17" ht="12.75" customHeight="1">
      <c r="A910" s="30"/>
      <c r="B910" s="30"/>
      <c r="N910" s="30"/>
      <c r="O910" s="30"/>
      <c r="P910" s="30"/>
      <c r="Q910" s="30"/>
    </row>
    <row r="911" spans="1:17" ht="12.75" customHeight="1">
      <c r="N911" s="30"/>
      <c r="O911" s="30"/>
      <c r="P911" s="30"/>
      <c r="Q911" s="30"/>
    </row>
    <row r="912" spans="1:17" ht="12.75" customHeight="1">
      <c r="A912" s="80" t="s">
        <v>32</v>
      </c>
      <c r="B912" s="9"/>
      <c r="C912" s="10"/>
      <c r="D912" s="11"/>
      <c r="E912" s="40"/>
      <c r="F912" s="40"/>
      <c r="G912" s="9"/>
      <c r="H912" s="40"/>
      <c r="I912" s="40"/>
      <c r="J912" s="9"/>
      <c r="K912" s="40"/>
      <c r="L912" s="40"/>
      <c r="M912" s="12" t="s">
        <v>33</v>
      </c>
      <c r="N912" s="30"/>
      <c r="O912" s="30"/>
      <c r="P912" s="30"/>
      <c r="Q912" s="30"/>
    </row>
    <row r="913" spans="1:17" ht="12.75" customHeight="1">
      <c r="A913" s="79" t="s">
        <v>0</v>
      </c>
      <c r="B913" s="14"/>
      <c r="C913" s="15"/>
      <c r="D913" s="7"/>
      <c r="E913" s="39"/>
      <c r="F913" s="39" t="s">
        <v>1</v>
      </c>
      <c r="G913" s="14"/>
      <c r="H913" s="39"/>
      <c r="I913" s="39"/>
      <c r="J913" s="14"/>
      <c r="K913" s="39"/>
      <c r="L913" s="39" t="s">
        <v>81</v>
      </c>
      <c r="M913" s="14"/>
      <c r="N913" s="30"/>
      <c r="O913" s="30"/>
      <c r="P913" s="30"/>
      <c r="Q913" s="30"/>
    </row>
    <row r="914" spans="1:17" ht="12.75" customHeight="1">
      <c r="A914" s="80" t="s">
        <v>2</v>
      </c>
      <c r="B914" s="9"/>
      <c r="C914" s="9"/>
      <c r="D914" s="9"/>
      <c r="E914" s="40"/>
      <c r="F914" s="87" t="s">
        <v>3</v>
      </c>
      <c r="G914" s="87"/>
      <c r="H914" s="87"/>
      <c r="I914" s="87"/>
      <c r="J914" s="9" t="s">
        <v>4</v>
      </c>
      <c r="K914" s="40"/>
      <c r="L914" s="40"/>
      <c r="M914" s="9"/>
      <c r="N914" s="30"/>
      <c r="O914" s="30"/>
      <c r="P914" s="30"/>
      <c r="Q914" s="30"/>
    </row>
    <row r="915" spans="1:17" ht="12.75" customHeight="1">
      <c r="A915" s="81"/>
      <c r="B915" s="1"/>
      <c r="C915" s="1"/>
      <c r="D915" s="1"/>
      <c r="E915" s="41"/>
      <c r="F915" s="88"/>
      <c r="G915" s="88"/>
      <c r="H915" s="88"/>
      <c r="I915" s="88"/>
      <c r="J915" s="14"/>
      <c r="K915" s="41" t="s">
        <v>5</v>
      </c>
      <c r="L915" s="41"/>
      <c r="M915" s="1"/>
      <c r="N915" s="30"/>
      <c r="O915" s="30"/>
      <c r="P915" s="30"/>
      <c r="Q915" s="30"/>
    </row>
    <row r="916" spans="1:17" ht="12.75" customHeight="1">
      <c r="A916" s="81" t="s">
        <v>54</v>
      </c>
      <c r="B916" s="1"/>
      <c r="C916" s="77"/>
      <c r="D916" s="2"/>
      <c r="E916" s="41"/>
      <c r="F916" s="88"/>
      <c r="G916" s="88"/>
      <c r="H916" s="88"/>
      <c r="I916" s="88"/>
      <c r="J916" s="14"/>
      <c r="K916" s="41" t="s">
        <v>6</v>
      </c>
      <c r="L916" s="41"/>
      <c r="M916" s="1"/>
      <c r="N916" s="30"/>
      <c r="O916" s="30"/>
      <c r="P916" s="30"/>
      <c r="Q916" s="30"/>
    </row>
    <row r="917" spans="1:17" ht="12.75" customHeight="1">
      <c r="A917" s="81"/>
      <c r="B917" s="1"/>
      <c r="C917" s="77"/>
      <c r="D917" s="2"/>
      <c r="E917" s="41"/>
      <c r="F917" s="88"/>
      <c r="G917" s="88"/>
      <c r="H917" s="88"/>
      <c r="I917" s="88"/>
      <c r="J917" s="15" t="s">
        <v>40</v>
      </c>
      <c r="K917" s="41" t="s">
        <v>55</v>
      </c>
      <c r="L917" s="41"/>
      <c r="M917" s="1"/>
      <c r="N917" s="30"/>
      <c r="O917" s="30"/>
      <c r="P917" s="30"/>
      <c r="Q917" s="30"/>
    </row>
    <row r="918" spans="1:17" ht="12.75" customHeight="1">
      <c r="A918" s="79" t="s">
        <v>53</v>
      </c>
      <c r="B918" s="14"/>
      <c r="C918" s="15"/>
      <c r="D918" s="7"/>
      <c r="E918" s="39"/>
      <c r="F918" s="89"/>
      <c r="G918" s="89"/>
      <c r="H918" s="89"/>
      <c r="I918" s="89"/>
      <c r="J918" s="3" t="s">
        <v>158</v>
      </c>
      <c r="K918" s="39"/>
      <c r="L918" s="39"/>
      <c r="M918" s="14"/>
      <c r="N918" s="30"/>
      <c r="O918" s="30"/>
      <c r="P918" s="30"/>
      <c r="Q918" s="30"/>
    </row>
    <row r="919" spans="1:17" ht="12.75" customHeight="1">
      <c r="A919" s="80"/>
      <c r="B919" s="9"/>
      <c r="C919" s="10"/>
      <c r="D919" s="11"/>
      <c r="E919" s="40"/>
      <c r="F919" s="42"/>
      <c r="G919" s="4"/>
      <c r="H919" s="42"/>
      <c r="I919" s="42"/>
      <c r="J919" s="9"/>
      <c r="K919" s="40"/>
      <c r="L919" s="40"/>
      <c r="M919" s="9"/>
      <c r="N919" s="30"/>
      <c r="O919" s="30"/>
      <c r="P919" s="30"/>
      <c r="Q919" s="30"/>
    </row>
    <row r="920" spans="1:17" ht="12.75" customHeight="1">
      <c r="A920" s="82" t="s">
        <v>7</v>
      </c>
      <c r="B920" s="5" t="s">
        <v>8</v>
      </c>
      <c r="C920" s="5" t="s">
        <v>9</v>
      </c>
      <c r="D920" s="5" t="s">
        <v>10</v>
      </c>
      <c r="E920" s="43" t="s">
        <v>11</v>
      </c>
      <c r="F920" s="43" t="s">
        <v>12</v>
      </c>
      <c r="G920" s="5" t="s">
        <v>13</v>
      </c>
      <c r="H920" s="43" t="s">
        <v>14</v>
      </c>
      <c r="I920" s="43" t="s">
        <v>15</v>
      </c>
      <c r="J920" s="5" t="s">
        <v>16</v>
      </c>
      <c r="K920" s="43" t="s">
        <v>17</v>
      </c>
      <c r="L920" s="43" t="s">
        <v>18</v>
      </c>
      <c r="M920" s="5" t="s">
        <v>19</v>
      </c>
      <c r="N920" s="30"/>
      <c r="O920" s="30"/>
      <c r="P920" s="30"/>
      <c r="Q920" s="30"/>
    </row>
    <row r="921" spans="1:17" ht="12.75" customHeight="1">
      <c r="B921" s="77"/>
      <c r="D921" s="17"/>
      <c r="E921" s="44"/>
      <c r="F921" s="44"/>
      <c r="G921" s="16"/>
      <c r="H921" s="44"/>
      <c r="I921" s="44"/>
      <c r="J921" s="16"/>
      <c r="K921" s="44"/>
      <c r="L921" s="44"/>
      <c r="M921" s="16"/>
      <c r="N921" s="30"/>
      <c r="O921" s="30"/>
      <c r="P921" s="30"/>
      <c r="Q921" s="30"/>
    </row>
    <row r="922" spans="1:17" ht="12.75" customHeight="1">
      <c r="B922" s="16"/>
      <c r="E922" s="90" t="s">
        <v>20</v>
      </c>
      <c r="F922" s="90"/>
      <c r="G922" s="90"/>
      <c r="H922" s="90" t="s">
        <v>21</v>
      </c>
      <c r="I922" s="90"/>
      <c r="J922" s="90"/>
      <c r="K922" s="90" t="s">
        <v>22</v>
      </c>
      <c r="L922" s="90"/>
      <c r="M922" s="90"/>
      <c r="N922" s="30"/>
      <c r="O922" s="30"/>
      <c r="P922" s="30"/>
      <c r="Q922" s="30"/>
    </row>
    <row r="923" spans="1:17" ht="12.75" customHeight="1">
      <c r="B923" s="16"/>
      <c r="E923" s="45" t="s">
        <v>23</v>
      </c>
      <c r="F923" s="45"/>
      <c r="G923" s="6"/>
      <c r="H923" s="45" t="s">
        <v>24</v>
      </c>
      <c r="I923" s="45"/>
      <c r="J923" s="6"/>
      <c r="K923" s="45" t="s">
        <v>24</v>
      </c>
      <c r="L923" s="45"/>
      <c r="M923" s="6"/>
      <c r="N923" s="30"/>
      <c r="O923" s="30"/>
      <c r="P923" s="30"/>
      <c r="Q923" s="30"/>
    </row>
    <row r="924" spans="1:17" ht="29.25" customHeight="1">
      <c r="A924" s="84" t="s">
        <v>25</v>
      </c>
      <c r="B924" s="15" t="s">
        <v>26</v>
      </c>
      <c r="C924" s="15" t="s">
        <v>27</v>
      </c>
      <c r="D924" s="7" t="s">
        <v>28</v>
      </c>
      <c r="E924" s="46" t="s">
        <v>29</v>
      </c>
      <c r="F924" s="47" t="s">
        <v>30</v>
      </c>
      <c r="G924" s="15" t="s">
        <v>31</v>
      </c>
      <c r="H924" s="46" t="s">
        <v>29</v>
      </c>
      <c r="I924" s="47" t="s">
        <v>30</v>
      </c>
      <c r="J924" s="15" t="s">
        <v>31</v>
      </c>
      <c r="K924" s="46" t="s">
        <v>29</v>
      </c>
      <c r="L924" s="47" t="s">
        <v>30</v>
      </c>
      <c r="M924" s="15" t="s">
        <v>31</v>
      </c>
      <c r="N924" s="30"/>
      <c r="O924" s="30"/>
      <c r="P924" s="30"/>
      <c r="Q924" s="30"/>
    </row>
    <row r="925" spans="1:17" ht="12.75" customHeight="1">
      <c r="A925" s="85">
        <v>1</v>
      </c>
      <c r="B925" s="16" t="s">
        <v>47</v>
      </c>
      <c r="C925" s="16" t="s">
        <v>52</v>
      </c>
      <c r="D925" s="29">
        <v>40148</v>
      </c>
      <c r="E925" s="44">
        <v>0</v>
      </c>
      <c r="F925" s="44">
        <v>0</v>
      </c>
      <c r="G925" s="13">
        <f>IF(E925=0,0,F925*1000/E925)</f>
        <v>0</v>
      </c>
      <c r="H925" s="44">
        <v>0</v>
      </c>
      <c r="I925" s="44">
        <v>0</v>
      </c>
      <c r="J925" s="13">
        <f t="shared" ref="J925:J937" si="133">IF(H925=0,0,I925*1000/H925)</f>
        <v>0</v>
      </c>
      <c r="K925" s="75">
        <v>0</v>
      </c>
      <c r="L925" s="75">
        <v>0</v>
      </c>
      <c r="M925" s="13">
        <f t="shared" ref="M925:M937" si="134">IF(K925=0,0,L925*1000/K925)</f>
        <v>0</v>
      </c>
      <c r="N925" s="30"/>
      <c r="O925" s="30"/>
      <c r="P925" s="30"/>
      <c r="Q925" s="30"/>
    </row>
    <row r="926" spans="1:17" ht="12.75" customHeight="1">
      <c r="A926" s="85">
        <v>2</v>
      </c>
      <c r="B926" s="16" t="s">
        <v>47</v>
      </c>
      <c r="C926" s="16" t="s">
        <v>52</v>
      </c>
      <c r="D926" s="29">
        <v>40179</v>
      </c>
      <c r="E926" s="44">
        <v>0</v>
      </c>
      <c r="F926" s="44">
        <v>0</v>
      </c>
      <c r="G926" s="13">
        <f t="shared" ref="G926:G937" si="135">IF(E926=0,0,F926*1000/E926)</f>
        <v>0</v>
      </c>
      <c r="H926" s="75">
        <v>12214</v>
      </c>
      <c r="I926" s="75">
        <v>68</v>
      </c>
      <c r="J926" s="13">
        <f t="shared" si="133"/>
        <v>5.567381693139021</v>
      </c>
      <c r="K926" s="75">
        <v>12214</v>
      </c>
      <c r="L926" s="75">
        <v>68</v>
      </c>
      <c r="M926" s="13">
        <f t="shared" si="134"/>
        <v>5.567381693139021</v>
      </c>
      <c r="N926" s="30"/>
      <c r="O926" s="30"/>
      <c r="P926" s="30"/>
      <c r="Q926" s="30"/>
    </row>
    <row r="927" spans="1:17" ht="12.75" customHeight="1">
      <c r="A927" s="85">
        <v>3</v>
      </c>
      <c r="B927" s="16" t="s">
        <v>47</v>
      </c>
      <c r="C927" s="16" t="s">
        <v>52</v>
      </c>
      <c r="D927" s="29">
        <v>40210</v>
      </c>
      <c r="E927" s="44">
        <v>0</v>
      </c>
      <c r="F927" s="44">
        <v>0</v>
      </c>
      <c r="G927" s="13">
        <f t="shared" si="135"/>
        <v>0</v>
      </c>
      <c r="H927" s="75">
        <v>65</v>
      </c>
      <c r="I927" s="75">
        <v>0</v>
      </c>
      <c r="J927" s="13">
        <f t="shared" si="133"/>
        <v>0</v>
      </c>
      <c r="K927" s="75">
        <v>65</v>
      </c>
      <c r="L927" s="75">
        <v>0</v>
      </c>
      <c r="M927" s="13">
        <f t="shared" si="134"/>
        <v>0</v>
      </c>
      <c r="N927" s="30"/>
      <c r="O927" s="30"/>
      <c r="P927" s="30"/>
      <c r="Q927" s="30"/>
    </row>
    <row r="928" spans="1:17">
      <c r="A928" s="85">
        <v>4</v>
      </c>
      <c r="B928" s="16" t="s">
        <v>47</v>
      </c>
      <c r="C928" s="16" t="s">
        <v>52</v>
      </c>
      <c r="D928" s="29">
        <v>40238</v>
      </c>
      <c r="E928" s="44">
        <v>0</v>
      </c>
      <c r="F928" s="44">
        <v>0</v>
      </c>
      <c r="G928" s="13">
        <f t="shared" si="135"/>
        <v>0</v>
      </c>
      <c r="H928" s="75">
        <v>34910</v>
      </c>
      <c r="I928" s="75">
        <v>175</v>
      </c>
      <c r="J928" s="13">
        <f t="shared" si="133"/>
        <v>5.0128902893153828</v>
      </c>
      <c r="K928" s="75">
        <v>34910</v>
      </c>
      <c r="L928" s="75">
        <v>175</v>
      </c>
      <c r="M928" s="13">
        <f t="shared" si="134"/>
        <v>5.0128902893153828</v>
      </c>
      <c r="N928" s="30"/>
      <c r="O928" s="30"/>
      <c r="P928" s="30"/>
      <c r="Q928" s="30"/>
    </row>
    <row r="929" spans="1:17">
      <c r="A929" s="85">
        <v>5</v>
      </c>
      <c r="B929" s="16" t="s">
        <v>47</v>
      </c>
      <c r="C929" s="16" t="s">
        <v>52</v>
      </c>
      <c r="D929" s="29">
        <v>40269</v>
      </c>
      <c r="E929" s="44">
        <v>0</v>
      </c>
      <c r="F929" s="44">
        <v>0</v>
      </c>
      <c r="G929" s="13">
        <f t="shared" si="135"/>
        <v>0</v>
      </c>
      <c r="H929" s="75">
        <v>0</v>
      </c>
      <c r="I929" s="75">
        <v>0</v>
      </c>
      <c r="J929" s="13">
        <f t="shared" si="133"/>
        <v>0</v>
      </c>
      <c r="K929" s="75">
        <v>0</v>
      </c>
      <c r="L929" s="75">
        <v>0</v>
      </c>
      <c r="M929" s="13">
        <f t="shared" si="134"/>
        <v>0</v>
      </c>
      <c r="N929" s="30"/>
      <c r="O929" s="30"/>
      <c r="P929" s="30"/>
      <c r="Q929" s="30"/>
    </row>
    <row r="930" spans="1:17">
      <c r="A930" s="85">
        <v>6</v>
      </c>
      <c r="B930" s="16" t="s">
        <v>47</v>
      </c>
      <c r="C930" s="16" t="s">
        <v>52</v>
      </c>
      <c r="D930" s="29">
        <v>40299</v>
      </c>
      <c r="E930" s="44">
        <v>0</v>
      </c>
      <c r="F930" s="44">
        <v>0</v>
      </c>
      <c r="G930" s="13">
        <f t="shared" si="135"/>
        <v>0</v>
      </c>
      <c r="H930" s="75">
        <v>21076</v>
      </c>
      <c r="I930" s="75">
        <v>152</v>
      </c>
      <c r="J930" s="13">
        <f t="shared" si="133"/>
        <v>7.2119946858986523</v>
      </c>
      <c r="K930" s="75">
        <v>21076</v>
      </c>
      <c r="L930" s="75">
        <v>152</v>
      </c>
      <c r="M930" s="13">
        <f t="shared" si="134"/>
        <v>7.2119946858986523</v>
      </c>
      <c r="N930" s="30"/>
      <c r="O930" s="30"/>
      <c r="P930" s="30"/>
      <c r="Q930" s="30"/>
    </row>
    <row r="931" spans="1:17">
      <c r="A931" s="85">
        <v>7</v>
      </c>
      <c r="B931" s="16" t="s">
        <v>47</v>
      </c>
      <c r="C931" s="16" t="s">
        <v>52</v>
      </c>
      <c r="D931" s="29">
        <v>40330</v>
      </c>
      <c r="E931" s="44">
        <v>0</v>
      </c>
      <c r="F931" s="44">
        <v>0</v>
      </c>
      <c r="G931" s="13">
        <f t="shared" si="135"/>
        <v>0</v>
      </c>
      <c r="H931" s="75">
        <v>10610</v>
      </c>
      <c r="I931" s="75">
        <v>138</v>
      </c>
      <c r="J931" s="13">
        <f t="shared" si="133"/>
        <v>13.00659754948162</v>
      </c>
      <c r="K931" s="75">
        <v>10610</v>
      </c>
      <c r="L931" s="75">
        <v>138</v>
      </c>
      <c r="M931" s="13">
        <f t="shared" si="134"/>
        <v>13.00659754948162</v>
      </c>
      <c r="N931" s="30"/>
      <c r="O931" s="30"/>
      <c r="P931" s="30"/>
      <c r="Q931" s="30"/>
    </row>
    <row r="932" spans="1:17">
      <c r="A932" s="85">
        <v>8</v>
      </c>
      <c r="B932" s="16" t="s">
        <v>47</v>
      </c>
      <c r="C932" s="16" t="s">
        <v>52</v>
      </c>
      <c r="D932" s="29">
        <v>40360</v>
      </c>
      <c r="E932" s="44">
        <v>0</v>
      </c>
      <c r="F932" s="44">
        <v>0</v>
      </c>
      <c r="G932" s="13">
        <f t="shared" si="135"/>
        <v>0</v>
      </c>
      <c r="H932" s="75">
        <v>171344</v>
      </c>
      <c r="I932" s="75">
        <v>897</v>
      </c>
      <c r="J932" s="13">
        <f t="shared" si="133"/>
        <v>5.2350826407694466</v>
      </c>
      <c r="K932" s="75">
        <v>171344</v>
      </c>
      <c r="L932" s="75">
        <v>897</v>
      </c>
      <c r="M932" s="13">
        <f t="shared" si="134"/>
        <v>5.2350826407694466</v>
      </c>
      <c r="N932" s="30"/>
      <c r="O932" s="30"/>
      <c r="P932" s="30"/>
      <c r="Q932" s="30"/>
    </row>
    <row r="933" spans="1:17">
      <c r="A933" s="85">
        <v>9</v>
      </c>
      <c r="B933" s="16" t="s">
        <v>47</v>
      </c>
      <c r="C933" s="16" t="s">
        <v>52</v>
      </c>
      <c r="D933" s="29">
        <v>40391</v>
      </c>
      <c r="E933" s="44">
        <v>0</v>
      </c>
      <c r="F933" s="44">
        <v>0</v>
      </c>
      <c r="G933" s="13">
        <f t="shared" si="135"/>
        <v>0</v>
      </c>
      <c r="H933" s="75">
        <v>197959</v>
      </c>
      <c r="I933" s="75">
        <v>1047</v>
      </c>
      <c r="J933" s="13">
        <f t="shared" si="133"/>
        <v>5.2889739794603932</v>
      </c>
      <c r="K933" s="75">
        <v>197959</v>
      </c>
      <c r="L933" s="75">
        <v>1047</v>
      </c>
      <c r="M933" s="13">
        <f t="shared" si="134"/>
        <v>5.2889739794603932</v>
      </c>
      <c r="N933" s="30"/>
      <c r="O933" s="30"/>
      <c r="P933" s="30"/>
      <c r="Q933" s="30"/>
    </row>
    <row r="934" spans="1:17">
      <c r="A934" s="85">
        <v>10</v>
      </c>
      <c r="B934" s="16" t="s">
        <v>47</v>
      </c>
      <c r="C934" s="16" t="s">
        <v>52</v>
      </c>
      <c r="D934" s="29">
        <v>40422</v>
      </c>
      <c r="E934" s="44">
        <v>0</v>
      </c>
      <c r="F934" s="44">
        <v>0</v>
      </c>
      <c r="G934" s="13">
        <f t="shared" si="135"/>
        <v>0</v>
      </c>
      <c r="H934" s="75">
        <v>73026</v>
      </c>
      <c r="I934" s="75">
        <v>379</v>
      </c>
      <c r="J934" s="13">
        <f t="shared" si="133"/>
        <v>5.1899323528606249</v>
      </c>
      <c r="K934" s="75">
        <v>73026</v>
      </c>
      <c r="L934" s="75">
        <v>379</v>
      </c>
      <c r="M934" s="13">
        <f t="shared" si="134"/>
        <v>5.1899323528606249</v>
      </c>
      <c r="N934" s="30"/>
      <c r="O934" s="30"/>
      <c r="P934" s="30"/>
      <c r="Q934" s="30"/>
    </row>
    <row r="935" spans="1:17">
      <c r="A935" s="85">
        <v>11</v>
      </c>
      <c r="B935" s="16" t="s">
        <v>47</v>
      </c>
      <c r="C935" s="16" t="s">
        <v>52</v>
      </c>
      <c r="D935" s="29">
        <v>40452</v>
      </c>
      <c r="E935" s="44">
        <v>0</v>
      </c>
      <c r="F935" s="44">
        <v>0</v>
      </c>
      <c r="G935" s="13">
        <f t="shared" si="135"/>
        <v>0</v>
      </c>
      <c r="H935" s="75">
        <v>14378</v>
      </c>
      <c r="I935" s="75">
        <v>53</v>
      </c>
      <c r="J935" s="13">
        <f t="shared" si="133"/>
        <v>3.6861872304910279</v>
      </c>
      <c r="K935" s="75">
        <v>14378</v>
      </c>
      <c r="L935" s="75">
        <v>53</v>
      </c>
      <c r="M935" s="13">
        <f t="shared" si="134"/>
        <v>3.6861872304910279</v>
      </c>
      <c r="N935" s="30"/>
      <c r="O935" s="30"/>
      <c r="P935" s="30"/>
      <c r="Q935" s="30"/>
    </row>
    <row r="936" spans="1:17">
      <c r="A936" s="85">
        <v>12</v>
      </c>
      <c r="B936" s="16" t="s">
        <v>47</v>
      </c>
      <c r="C936" s="16" t="s">
        <v>52</v>
      </c>
      <c r="D936" s="29">
        <v>40483</v>
      </c>
      <c r="E936" s="44">
        <v>0</v>
      </c>
      <c r="F936" s="44">
        <v>0</v>
      </c>
      <c r="G936" s="13">
        <f t="shared" si="135"/>
        <v>0</v>
      </c>
      <c r="H936" s="75">
        <v>140</v>
      </c>
      <c r="I936" s="75">
        <v>4</v>
      </c>
      <c r="J936" s="13">
        <f t="shared" si="133"/>
        <v>28.571428571428573</v>
      </c>
      <c r="K936" s="75">
        <v>140</v>
      </c>
      <c r="L936" s="75">
        <v>4</v>
      </c>
      <c r="M936" s="13">
        <f t="shared" si="134"/>
        <v>28.571428571428573</v>
      </c>
      <c r="N936" s="30"/>
      <c r="O936" s="30"/>
      <c r="P936" s="30"/>
      <c r="Q936" s="30"/>
    </row>
    <row r="937" spans="1:17">
      <c r="A937" s="85">
        <v>13</v>
      </c>
      <c r="B937" s="16" t="s">
        <v>47</v>
      </c>
      <c r="C937" s="16" t="s">
        <v>52</v>
      </c>
      <c r="D937" s="29">
        <v>40513</v>
      </c>
      <c r="E937" s="44">
        <v>0</v>
      </c>
      <c r="F937" s="44">
        <v>0</v>
      </c>
      <c r="G937" s="13">
        <f t="shared" si="135"/>
        <v>0</v>
      </c>
      <c r="H937" s="75">
        <v>257</v>
      </c>
      <c r="I937" s="75">
        <v>9</v>
      </c>
      <c r="J937" s="13">
        <f t="shared" si="133"/>
        <v>35.019455252918291</v>
      </c>
      <c r="K937" s="75">
        <v>257</v>
      </c>
      <c r="L937" s="75">
        <v>9</v>
      </c>
      <c r="M937" s="13">
        <f t="shared" si="134"/>
        <v>35.019455252918291</v>
      </c>
      <c r="N937" s="30"/>
      <c r="O937" s="30"/>
      <c r="P937" s="30"/>
      <c r="Q937" s="30"/>
    </row>
    <row r="938" spans="1:17">
      <c r="N938" s="30"/>
      <c r="O938" s="30"/>
      <c r="P938" s="30"/>
      <c r="Q938" s="30"/>
    </row>
    <row r="939" spans="1:17">
      <c r="A939" s="85"/>
      <c r="B939" s="16"/>
      <c r="C939" s="16"/>
      <c r="D939" s="29"/>
      <c r="E939" s="44"/>
      <c r="F939" s="44"/>
      <c r="G939" s="13"/>
      <c r="H939" s="44"/>
      <c r="I939" s="44"/>
      <c r="J939" s="13"/>
      <c r="K939" s="44"/>
      <c r="L939" s="44"/>
      <c r="M939" s="13"/>
      <c r="N939" s="30"/>
      <c r="O939" s="30"/>
      <c r="P939" s="30"/>
      <c r="Q939" s="30"/>
    </row>
    <row r="940" spans="1:17">
      <c r="N940" s="30"/>
      <c r="O940" s="30"/>
      <c r="P940" s="30"/>
      <c r="Q940" s="30"/>
    </row>
    <row r="941" spans="1:17" s="30" customFormat="1">
      <c r="A941" s="83"/>
      <c r="B941" s="32"/>
      <c r="C941" s="32"/>
      <c r="D941" s="32"/>
      <c r="E941" s="48"/>
      <c r="F941" s="48"/>
      <c r="G941" s="32"/>
      <c r="H941" s="48"/>
      <c r="I941" s="48"/>
      <c r="J941" s="32"/>
      <c r="K941" s="48"/>
      <c r="L941" s="48"/>
      <c r="M941" s="32"/>
    </row>
    <row r="942" spans="1:17">
      <c r="A942" s="85"/>
      <c r="B942" s="16"/>
      <c r="C942" s="16"/>
      <c r="D942" s="29"/>
      <c r="K942" s="49"/>
      <c r="L942" s="49"/>
      <c r="M942" s="13"/>
      <c r="N942" s="30"/>
      <c r="O942" s="30"/>
      <c r="P942" s="30"/>
      <c r="Q942" s="30"/>
    </row>
    <row r="943" spans="1:17">
      <c r="N943" s="30"/>
      <c r="O943" s="30"/>
      <c r="P943" s="30"/>
      <c r="Q943" s="30"/>
    </row>
    <row r="944" spans="1:17">
      <c r="A944" s="85">
        <v>14</v>
      </c>
      <c r="B944" s="32" t="s">
        <v>157</v>
      </c>
      <c r="N944" s="30"/>
      <c r="O944" s="30"/>
      <c r="P944" s="30"/>
      <c r="Q944" s="30"/>
    </row>
    <row r="945" spans="1:17" s="30" customFormat="1">
      <c r="A945" s="85"/>
      <c r="B945" s="32"/>
      <c r="C945" s="32"/>
      <c r="D945" s="32"/>
      <c r="E945" s="48"/>
      <c r="F945" s="48"/>
      <c r="G945" s="32"/>
      <c r="H945" s="48"/>
      <c r="I945" s="48"/>
      <c r="J945" s="32"/>
      <c r="K945" s="48"/>
      <c r="L945" s="48"/>
      <c r="M945" s="32"/>
    </row>
    <row r="946" spans="1:17">
      <c r="N946" s="30"/>
      <c r="O946" s="30"/>
      <c r="P946" s="30"/>
      <c r="Q946" s="30"/>
    </row>
    <row r="947" spans="1:17">
      <c r="A947" s="80" t="s">
        <v>32</v>
      </c>
      <c r="B947" s="9"/>
      <c r="C947" s="10"/>
      <c r="D947" s="11"/>
      <c r="E947" s="40"/>
      <c r="F947" s="40"/>
      <c r="G947" s="9"/>
      <c r="H947" s="40"/>
      <c r="I947" s="40"/>
      <c r="J947" s="9"/>
      <c r="K947" s="40"/>
      <c r="L947" s="40"/>
      <c r="M947" s="12" t="s">
        <v>33</v>
      </c>
      <c r="N947" s="30"/>
      <c r="O947" s="30"/>
      <c r="P947" s="30"/>
      <c r="Q947" s="30"/>
    </row>
    <row r="948" spans="1:17">
      <c r="A948" s="79" t="s">
        <v>0</v>
      </c>
      <c r="B948" s="14"/>
      <c r="C948" s="15"/>
      <c r="D948" s="7"/>
      <c r="E948" s="39"/>
      <c r="F948" s="39" t="s">
        <v>1</v>
      </c>
      <c r="G948" s="14"/>
      <c r="H948" s="39"/>
      <c r="I948" s="39"/>
      <c r="J948" s="14"/>
      <c r="K948" s="39"/>
      <c r="L948" s="39" t="s">
        <v>82</v>
      </c>
      <c r="M948" s="14"/>
      <c r="N948" s="30"/>
      <c r="O948" s="30"/>
      <c r="P948" s="30"/>
      <c r="Q948" s="30"/>
    </row>
    <row r="949" spans="1:17">
      <c r="A949" s="80" t="s">
        <v>2</v>
      </c>
      <c r="B949" s="9"/>
      <c r="C949" s="9"/>
      <c r="D949" s="9"/>
      <c r="E949" s="40"/>
      <c r="F949" s="87" t="s">
        <v>3</v>
      </c>
      <c r="G949" s="87"/>
      <c r="H949" s="87"/>
      <c r="I949" s="87"/>
      <c r="J949" s="9" t="s">
        <v>4</v>
      </c>
      <c r="K949" s="40"/>
      <c r="L949" s="40"/>
      <c r="M949" s="9"/>
      <c r="N949" s="30"/>
      <c r="O949" s="30"/>
      <c r="P949" s="30"/>
      <c r="Q949" s="30"/>
    </row>
    <row r="950" spans="1:17">
      <c r="A950" s="81"/>
      <c r="B950" s="1"/>
      <c r="C950" s="1"/>
      <c r="D950" s="1"/>
      <c r="E950" s="41"/>
      <c r="F950" s="88"/>
      <c r="G950" s="88"/>
      <c r="H950" s="88"/>
      <c r="I950" s="88"/>
      <c r="J950" s="14"/>
      <c r="K950" s="41" t="s">
        <v>5</v>
      </c>
      <c r="L950" s="41"/>
      <c r="M950" s="1"/>
      <c r="N950" s="30"/>
      <c r="O950" s="30"/>
      <c r="P950" s="30"/>
      <c r="Q950" s="30"/>
    </row>
    <row r="951" spans="1:17">
      <c r="A951" s="81" t="s">
        <v>54</v>
      </c>
      <c r="B951" s="1"/>
      <c r="C951" s="77"/>
      <c r="D951" s="2"/>
      <c r="E951" s="41"/>
      <c r="F951" s="88"/>
      <c r="G951" s="88"/>
      <c r="H951" s="88"/>
      <c r="I951" s="88"/>
      <c r="J951" s="14"/>
      <c r="K951" s="41" t="s">
        <v>6</v>
      </c>
      <c r="L951" s="41"/>
      <c r="M951" s="1"/>
      <c r="N951" s="30"/>
      <c r="O951" s="30"/>
      <c r="P951" s="30"/>
      <c r="Q951" s="30"/>
    </row>
    <row r="952" spans="1:17">
      <c r="A952" s="81"/>
      <c r="B952" s="1"/>
      <c r="C952" s="77"/>
      <c r="D952" s="2"/>
      <c r="E952" s="41"/>
      <c r="F952" s="88"/>
      <c r="G952" s="88"/>
      <c r="H952" s="88"/>
      <c r="I952" s="88"/>
      <c r="J952" s="15" t="s">
        <v>40</v>
      </c>
      <c r="K952" s="41" t="s">
        <v>55</v>
      </c>
      <c r="L952" s="41"/>
      <c r="M952" s="1"/>
      <c r="N952" s="30"/>
      <c r="O952" s="30"/>
      <c r="P952" s="30"/>
      <c r="Q952" s="30"/>
    </row>
    <row r="953" spans="1:17">
      <c r="A953" s="79" t="s">
        <v>53</v>
      </c>
      <c r="B953" s="14"/>
      <c r="C953" s="15"/>
      <c r="D953" s="7"/>
      <c r="E953" s="39"/>
      <c r="F953" s="89"/>
      <c r="G953" s="89"/>
      <c r="H953" s="89"/>
      <c r="I953" s="89"/>
      <c r="J953" s="3" t="s">
        <v>158</v>
      </c>
      <c r="K953" s="39"/>
      <c r="L953" s="39"/>
      <c r="M953" s="14"/>
      <c r="N953" s="30"/>
      <c r="O953" s="30"/>
      <c r="P953" s="30"/>
      <c r="Q953" s="30"/>
    </row>
    <row r="954" spans="1:17">
      <c r="A954" s="80"/>
      <c r="B954" s="9"/>
      <c r="C954" s="10"/>
      <c r="D954" s="11"/>
      <c r="E954" s="40"/>
      <c r="F954" s="42"/>
      <c r="G954" s="4"/>
      <c r="H954" s="42"/>
      <c r="I954" s="42"/>
      <c r="J954" s="9"/>
      <c r="K954" s="40"/>
      <c r="L954" s="40"/>
      <c r="M954" s="9"/>
      <c r="N954" s="30"/>
      <c r="O954" s="30"/>
      <c r="P954" s="30"/>
      <c r="Q954" s="30"/>
    </row>
    <row r="955" spans="1:17">
      <c r="A955" s="82" t="s">
        <v>7</v>
      </c>
      <c r="B955" s="5" t="s">
        <v>8</v>
      </c>
      <c r="C955" s="5" t="s">
        <v>9</v>
      </c>
      <c r="D955" s="5" t="s">
        <v>10</v>
      </c>
      <c r="E955" s="43" t="s">
        <v>11</v>
      </c>
      <c r="F955" s="43" t="s">
        <v>12</v>
      </c>
      <c r="G955" s="5" t="s">
        <v>13</v>
      </c>
      <c r="H955" s="43" t="s">
        <v>14</v>
      </c>
      <c r="I955" s="43" t="s">
        <v>15</v>
      </c>
      <c r="J955" s="5" t="s">
        <v>16</v>
      </c>
      <c r="K955" s="43" t="s">
        <v>17</v>
      </c>
      <c r="L955" s="43" t="s">
        <v>18</v>
      </c>
      <c r="M955" s="5" t="s">
        <v>19</v>
      </c>
      <c r="N955" s="30"/>
      <c r="O955" s="30"/>
      <c r="P955" s="30"/>
      <c r="Q955" s="30"/>
    </row>
    <row r="956" spans="1:17">
      <c r="B956" s="77"/>
      <c r="D956" s="17"/>
      <c r="E956" s="44"/>
      <c r="F956" s="44"/>
      <c r="G956" s="16"/>
      <c r="H956" s="44"/>
      <c r="I956" s="44"/>
      <c r="J956" s="16"/>
      <c r="K956" s="44"/>
      <c r="L956" s="44"/>
      <c r="M956" s="16"/>
      <c r="N956" s="30"/>
      <c r="O956" s="30"/>
      <c r="P956" s="30"/>
      <c r="Q956" s="30"/>
    </row>
    <row r="957" spans="1:17">
      <c r="B957" s="16"/>
      <c r="E957" s="90" t="s">
        <v>37</v>
      </c>
      <c r="F957" s="90"/>
      <c r="G957" s="90"/>
      <c r="H957" s="90" t="s">
        <v>38</v>
      </c>
      <c r="I957" s="90"/>
      <c r="J957" s="90"/>
      <c r="K957" s="90" t="s">
        <v>39</v>
      </c>
      <c r="L957" s="90"/>
      <c r="M957" s="90"/>
      <c r="N957" s="30"/>
      <c r="O957" s="30"/>
      <c r="P957" s="30"/>
      <c r="Q957" s="30"/>
    </row>
    <row r="958" spans="1:17">
      <c r="B958" s="16"/>
      <c r="E958" s="45" t="s">
        <v>23</v>
      </c>
      <c r="F958" s="45"/>
      <c r="G958" s="6"/>
      <c r="H958" s="45" t="s">
        <v>24</v>
      </c>
      <c r="I958" s="45"/>
      <c r="J958" s="6"/>
      <c r="K958" s="45" t="s">
        <v>24</v>
      </c>
      <c r="L958" s="45"/>
      <c r="M958" s="6"/>
      <c r="N958" s="30"/>
      <c r="O958" s="30"/>
      <c r="P958" s="30"/>
      <c r="Q958" s="30"/>
    </row>
    <row r="959" spans="1:17" ht="24.75">
      <c r="A959" s="84" t="s">
        <v>25</v>
      </c>
      <c r="B959" s="15" t="s">
        <v>26</v>
      </c>
      <c r="C959" s="15" t="s">
        <v>27</v>
      </c>
      <c r="D959" s="7" t="s">
        <v>28</v>
      </c>
      <c r="E959" s="46" t="s">
        <v>29</v>
      </c>
      <c r="F959" s="47" t="s">
        <v>30</v>
      </c>
      <c r="G959" s="15" t="s">
        <v>31</v>
      </c>
      <c r="H959" s="46" t="s">
        <v>29</v>
      </c>
      <c r="I959" s="47" t="s">
        <v>30</v>
      </c>
      <c r="J959" s="15" t="s">
        <v>31</v>
      </c>
      <c r="K959" s="46" t="s">
        <v>29</v>
      </c>
      <c r="L959" s="47" t="s">
        <v>30</v>
      </c>
      <c r="M959" s="15" t="s">
        <v>31</v>
      </c>
      <c r="N959" s="30"/>
      <c r="O959" s="30"/>
      <c r="P959" s="30"/>
      <c r="Q959" s="30"/>
    </row>
    <row r="960" spans="1:17">
      <c r="A960" s="85">
        <v>1</v>
      </c>
      <c r="B960" s="16" t="s">
        <v>47</v>
      </c>
      <c r="C960" s="16" t="s">
        <v>52</v>
      </c>
      <c r="D960" s="29">
        <v>40148</v>
      </c>
      <c r="E960" s="44">
        <v>0</v>
      </c>
      <c r="F960" s="44">
        <v>0</v>
      </c>
      <c r="G960" s="13">
        <f t="shared" ref="G960:G972" si="136">IF(E960=0,0,F960*1000/E960)</f>
        <v>0</v>
      </c>
      <c r="H960" s="44">
        <v>0</v>
      </c>
      <c r="I960" s="44">
        <v>0</v>
      </c>
      <c r="J960" s="13">
        <f t="shared" ref="J960:J972" si="137">IF(H960=0,0,I960*1000/H960)</f>
        <v>0</v>
      </c>
      <c r="K960" s="44">
        <v>0</v>
      </c>
      <c r="L960" s="44">
        <v>0</v>
      </c>
      <c r="M960" s="13">
        <f t="shared" ref="M960:M972" si="138">IF(K960=0,0,L960*1000/K960)</f>
        <v>0</v>
      </c>
      <c r="N960" s="30"/>
      <c r="O960" s="30"/>
      <c r="P960" s="30"/>
      <c r="Q960" s="30"/>
    </row>
    <row r="961" spans="1:17">
      <c r="A961" s="85">
        <v>2</v>
      </c>
      <c r="B961" s="16" t="s">
        <v>47</v>
      </c>
      <c r="C961" s="16" t="s">
        <v>52</v>
      </c>
      <c r="D961" s="29">
        <v>40179</v>
      </c>
      <c r="E961" s="44">
        <v>0</v>
      </c>
      <c r="F961" s="44">
        <v>0</v>
      </c>
      <c r="G961" s="13">
        <f t="shared" si="136"/>
        <v>0</v>
      </c>
      <c r="H961" s="44">
        <v>0</v>
      </c>
      <c r="I961" s="44">
        <v>0</v>
      </c>
      <c r="J961" s="13">
        <f t="shared" si="137"/>
        <v>0</v>
      </c>
      <c r="K961" s="44">
        <v>0</v>
      </c>
      <c r="L961" s="44">
        <v>0</v>
      </c>
      <c r="M961" s="13">
        <f t="shared" si="138"/>
        <v>0</v>
      </c>
      <c r="N961" s="30"/>
      <c r="O961" s="30"/>
      <c r="P961" s="30"/>
      <c r="Q961" s="30"/>
    </row>
    <row r="962" spans="1:17">
      <c r="A962" s="85">
        <v>3</v>
      </c>
      <c r="B962" s="16" t="s">
        <v>47</v>
      </c>
      <c r="C962" s="16" t="s">
        <v>52</v>
      </c>
      <c r="D962" s="29">
        <v>40210</v>
      </c>
      <c r="E962" s="44">
        <v>0</v>
      </c>
      <c r="F962" s="44">
        <v>0</v>
      </c>
      <c r="G962" s="13">
        <f t="shared" si="136"/>
        <v>0</v>
      </c>
      <c r="H962" s="44">
        <v>0</v>
      </c>
      <c r="I962" s="44">
        <v>0</v>
      </c>
      <c r="J962" s="13">
        <f t="shared" si="137"/>
        <v>0</v>
      </c>
      <c r="K962" s="44">
        <v>0</v>
      </c>
      <c r="L962" s="44">
        <v>0</v>
      </c>
      <c r="M962" s="13">
        <f t="shared" si="138"/>
        <v>0</v>
      </c>
      <c r="N962" s="30"/>
      <c r="O962" s="30"/>
      <c r="P962" s="30"/>
      <c r="Q962" s="30"/>
    </row>
    <row r="963" spans="1:17">
      <c r="A963" s="85">
        <v>4</v>
      </c>
      <c r="B963" s="16" t="s">
        <v>47</v>
      </c>
      <c r="C963" s="16" t="s">
        <v>52</v>
      </c>
      <c r="D963" s="29">
        <v>40238</v>
      </c>
      <c r="E963" s="44">
        <v>0</v>
      </c>
      <c r="F963" s="44">
        <v>0</v>
      </c>
      <c r="G963" s="13">
        <f t="shared" si="136"/>
        <v>0</v>
      </c>
      <c r="H963" s="44">
        <v>0</v>
      </c>
      <c r="I963" s="44">
        <v>0</v>
      </c>
      <c r="J963" s="13">
        <f t="shared" si="137"/>
        <v>0</v>
      </c>
      <c r="K963" s="44">
        <v>0</v>
      </c>
      <c r="L963" s="44">
        <v>0</v>
      </c>
      <c r="M963" s="13">
        <f t="shared" si="138"/>
        <v>0</v>
      </c>
      <c r="N963" s="30"/>
      <c r="O963" s="30"/>
      <c r="P963" s="30"/>
      <c r="Q963" s="30"/>
    </row>
    <row r="964" spans="1:17">
      <c r="A964" s="85">
        <v>5</v>
      </c>
      <c r="B964" s="16" t="s">
        <v>47</v>
      </c>
      <c r="C964" s="16" t="s">
        <v>52</v>
      </c>
      <c r="D964" s="29">
        <v>40269</v>
      </c>
      <c r="E964" s="44">
        <v>0</v>
      </c>
      <c r="F964" s="44">
        <v>0</v>
      </c>
      <c r="G964" s="13">
        <f t="shared" si="136"/>
        <v>0</v>
      </c>
      <c r="H964" s="44">
        <v>0</v>
      </c>
      <c r="I964" s="44">
        <v>0</v>
      </c>
      <c r="J964" s="13">
        <f t="shared" si="137"/>
        <v>0</v>
      </c>
      <c r="K964" s="44">
        <v>0</v>
      </c>
      <c r="L964" s="44">
        <v>0</v>
      </c>
      <c r="M964" s="13">
        <f t="shared" si="138"/>
        <v>0</v>
      </c>
      <c r="N964" s="30"/>
      <c r="O964" s="30"/>
      <c r="P964" s="30"/>
      <c r="Q964" s="30"/>
    </row>
    <row r="965" spans="1:17">
      <c r="A965" s="85">
        <v>6</v>
      </c>
      <c r="B965" s="16" t="s">
        <v>47</v>
      </c>
      <c r="C965" s="16" t="s">
        <v>52</v>
      </c>
      <c r="D965" s="29">
        <v>40299</v>
      </c>
      <c r="E965" s="44">
        <v>0</v>
      </c>
      <c r="F965" s="44">
        <v>0</v>
      </c>
      <c r="G965" s="13">
        <f t="shared" si="136"/>
        <v>0</v>
      </c>
      <c r="H965" s="44">
        <v>0</v>
      </c>
      <c r="I965" s="44">
        <v>0</v>
      </c>
      <c r="J965" s="13">
        <f t="shared" si="137"/>
        <v>0</v>
      </c>
      <c r="K965" s="44">
        <v>0</v>
      </c>
      <c r="L965" s="44">
        <v>0</v>
      </c>
      <c r="M965" s="13">
        <f t="shared" si="138"/>
        <v>0</v>
      </c>
      <c r="N965" s="30"/>
      <c r="O965" s="30"/>
      <c r="P965" s="30"/>
      <c r="Q965" s="30"/>
    </row>
    <row r="966" spans="1:17">
      <c r="A966" s="85">
        <v>7</v>
      </c>
      <c r="B966" s="16" t="s">
        <v>47</v>
      </c>
      <c r="C966" s="16" t="s">
        <v>52</v>
      </c>
      <c r="D966" s="29">
        <v>40330</v>
      </c>
      <c r="E966" s="44">
        <v>0</v>
      </c>
      <c r="F966" s="44">
        <v>0</v>
      </c>
      <c r="G966" s="13">
        <f t="shared" si="136"/>
        <v>0</v>
      </c>
      <c r="H966" s="44">
        <v>0</v>
      </c>
      <c r="I966" s="44">
        <v>0</v>
      </c>
      <c r="J966" s="13">
        <f t="shared" si="137"/>
        <v>0</v>
      </c>
      <c r="K966" s="44">
        <v>0</v>
      </c>
      <c r="L966" s="44">
        <v>0</v>
      </c>
      <c r="M966" s="13">
        <f t="shared" si="138"/>
        <v>0</v>
      </c>
      <c r="N966" s="30"/>
      <c r="O966" s="30"/>
      <c r="P966" s="30"/>
      <c r="Q966" s="30"/>
    </row>
    <row r="967" spans="1:17">
      <c r="A967" s="85">
        <v>8</v>
      </c>
      <c r="B967" s="16" t="s">
        <v>47</v>
      </c>
      <c r="C967" s="16" t="s">
        <v>52</v>
      </c>
      <c r="D967" s="29">
        <v>40360</v>
      </c>
      <c r="E967" s="44">
        <v>0</v>
      </c>
      <c r="F967" s="44">
        <v>0</v>
      </c>
      <c r="G967" s="13">
        <f t="shared" si="136"/>
        <v>0</v>
      </c>
      <c r="H967" s="44">
        <v>0</v>
      </c>
      <c r="I967" s="44">
        <v>0</v>
      </c>
      <c r="J967" s="13">
        <f t="shared" si="137"/>
        <v>0</v>
      </c>
      <c r="K967" s="44">
        <v>0</v>
      </c>
      <c r="L967" s="44">
        <v>0</v>
      </c>
      <c r="M967" s="13">
        <f t="shared" si="138"/>
        <v>0</v>
      </c>
      <c r="N967" s="30"/>
      <c r="O967" s="30"/>
      <c r="P967" s="30"/>
      <c r="Q967" s="30"/>
    </row>
    <row r="968" spans="1:17">
      <c r="A968" s="85">
        <v>9</v>
      </c>
      <c r="B968" s="16" t="s">
        <v>47</v>
      </c>
      <c r="C968" s="16" t="s">
        <v>52</v>
      </c>
      <c r="D968" s="29">
        <v>40391</v>
      </c>
      <c r="E968" s="44">
        <v>0</v>
      </c>
      <c r="F968" s="44">
        <v>0</v>
      </c>
      <c r="G968" s="13">
        <f t="shared" si="136"/>
        <v>0</v>
      </c>
      <c r="H968" s="44">
        <v>0</v>
      </c>
      <c r="I968" s="44">
        <v>0</v>
      </c>
      <c r="J968" s="13">
        <f t="shared" si="137"/>
        <v>0</v>
      </c>
      <c r="K968" s="44">
        <v>0</v>
      </c>
      <c r="L968" s="44">
        <v>0</v>
      </c>
      <c r="M968" s="13">
        <f t="shared" si="138"/>
        <v>0</v>
      </c>
      <c r="N968" s="30"/>
      <c r="O968" s="30"/>
      <c r="P968" s="30"/>
      <c r="Q968" s="30"/>
    </row>
    <row r="969" spans="1:17">
      <c r="A969" s="85">
        <v>10</v>
      </c>
      <c r="B969" s="16" t="s">
        <v>47</v>
      </c>
      <c r="C969" s="16" t="s">
        <v>52</v>
      </c>
      <c r="D969" s="29">
        <v>40422</v>
      </c>
      <c r="E969" s="44">
        <v>0</v>
      </c>
      <c r="F969" s="44">
        <v>0</v>
      </c>
      <c r="G969" s="13">
        <f t="shared" si="136"/>
        <v>0</v>
      </c>
      <c r="H969" s="44">
        <v>0</v>
      </c>
      <c r="I969" s="44">
        <v>0</v>
      </c>
      <c r="J969" s="13">
        <f t="shared" si="137"/>
        <v>0</v>
      </c>
      <c r="K969" s="44">
        <v>0</v>
      </c>
      <c r="L969" s="44">
        <v>0</v>
      </c>
      <c r="M969" s="13">
        <f t="shared" si="138"/>
        <v>0</v>
      </c>
      <c r="N969" s="30"/>
      <c r="O969" s="30"/>
      <c r="P969" s="30"/>
      <c r="Q969" s="30"/>
    </row>
    <row r="970" spans="1:17">
      <c r="A970" s="85">
        <v>11</v>
      </c>
      <c r="B970" s="16" t="s">
        <v>47</v>
      </c>
      <c r="C970" s="16" t="s">
        <v>52</v>
      </c>
      <c r="D970" s="29">
        <v>40452</v>
      </c>
      <c r="E970" s="44">
        <v>0</v>
      </c>
      <c r="F970" s="44">
        <v>0</v>
      </c>
      <c r="G970" s="13">
        <f t="shared" si="136"/>
        <v>0</v>
      </c>
      <c r="H970" s="44">
        <v>0</v>
      </c>
      <c r="I970" s="44">
        <v>0</v>
      </c>
      <c r="J970" s="13">
        <f t="shared" si="137"/>
        <v>0</v>
      </c>
      <c r="K970" s="44">
        <v>0</v>
      </c>
      <c r="L970" s="44">
        <v>0</v>
      </c>
      <c r="M970" s="13">
        <f t="shared" si="138"/>
        <v>0</v>
      </c>
      <c r="N970" s="30"/>
      <c r="O970" s="30"/>
      <c r="P970" s="30"/>
      <c r="Q970" s="30"/>
    </row>
    <row r="971" spans="1:17">
      <c r="A971" s="85">
        <v>12</v>
      </c>
      <c r="B971" s="16" t="s">
        <v>47</v>
      </c>
      <c r="C971" s="16" t="s">
        <v>52</v>
      </c>
      <c r="D971" s="29">
        <v>40483</v>
      </c>
      <c r="E971" s="44">
        <v>0</v>
      </c>
      <c r="F971" s="44">
        <v>0</v>
      </c>
      <c r="G971" s="13">
        <f t="shared" si="136"/>
        <v>0</v>
      </c>
      <c r="H971" s="44">
        <v>0</v>
      </c>
      <c r="I971" s="44">
        <v>0</v>
      </c>
      <c r="J971" s="13">
        <f t="shared" si="137"/>
        <v>0</v>
      </c>
      <c r="K971" s="44">
        <v>0</v>
      </c>
      <c r="L971" s="44">
        <v>0</v>
      </c>
      <c r="M971" s="13">
        <f t="shared" si="138"/>
        <v>0</v>
      </c>
      <c r="N971" s="30"/>
      <c r="O971" s="30"/>
      <c r="P971" s="30"/>
      <c r="Q971" s="30"/>
    </row>
    <row r="972" spans="1:17">
      <c r="A972" s="85">
        <v>13</v>
      </c>
      <c r="B972" s="16" t="s">
        <v>47</v>
      </c>
      <c r="C972" s="16" t="s">
        <v>52</v>
      </c>
      <c r="D972" s="29">
        <v>40513</v>
      </c>
      <c r="E972" s="44">
        <v>0</v>
      </c>
      <c r="F972" s="44">
        <v>0</v>
      </c>
      <c r="G972" s="13">
        <f t="shared" si="136"/>
        <v>0</v>
      </c>
      <c r="H972" s="44">
        <v>0</v>
      </c>
      <c r="I972" s="44">
        <v>0</v>
      </c>
      <c r="J972" s="13">
        <f t="shared" si="137"/>
        <v>0</v>
      </c>
      <c r="K972" s="44">
        <v>0</v>
      </c>
      <c r="L972" s="44">
        <v>0</v>
      </c>
      <c r="M972" s="13">
        <f t="shared" si="138"/>
        <v>0</v>
      </c>
      <c r="N972" s="30"/>
      <c r="O972" s="30"/>
      <c r="P972" s="30"/>
      <c r="Q972" s="30"/>
    </row>
    <row r="973" spans="1:17">
      <c r="A973" s="85"/>
      <c r="B973" s="16"/>
      <c r="C973" s="16"/>
      <c r="D973" s="29"/>
      <c r="E973" s="44"/>
      <c r="F973" s="44"/>
      <c r="G973" s="13"/>
      <c r="H973" s="44"/>
      <c r="I973" s="44"/>
      <c r="J973" s="13"/>
      <c r="K973" s="44"/>
      <c r="L973" s="44"/>
      <c r="M973" s="13"/>
      <c r="N973" s="30"/>
      <c r="O973" s="30"/>
      <c r="P973" s="30"/>
      <c r="Q973" s="30"/>
    </row>
    <row r="974" spans="1:17">
      <c r="A974" s="85">
        <v>14</v>
      </c>
      <c r="B974" s="16" t="s">
        <v>44</v>
      </c>
      <c r="C974" s="16"/>
      <c r="D974" s="29"/>
      <c r="E974" s="44"/>
      <c r="F974" s="44"/>
      <c r="G974" s="13"/>
      <c r="H974" s="44"/>
      <c r="I974" s="44"/>
      <c r="J974" s="13"/>
      <c r="K974" s="44">
        <f>ROUND(SUM(K960:K972),0)</f>
        <v>0</v>
      </c>
      <c r="L974" s="44">
        <f>ROUND(SUM(L960:L972),0)</f>
        <v>0</v>
      </c>
      <c r="M974" s="13"/>
      <c r="N974" s="30"/>
      <c r="O974" s="30"/>
      <c r="P974" s="30"/>
      <c r="Q974" s="30"/>
    </row>
    <row r="975" spans="1:17">
      <c r="N975" s="30"/>
      <c r="O975" s="30"/>
      <c r="P975" s="30"/>
      <c r="Q975" s="30"/>
    </row>
    <row r="976" spans="1:17">
      <c r="A976" s="85">
        <v>15</v>
      </c>
      <c r="B976" s="16" t="s">
        <v>47</v>
      </c>
      <c r="C976" s="16" t="s">
        <v>52</v>
      </c>
      <c r="D976" s="29" t="s">
        <v>36</v>
      </c>
      <c r="K976" s="49">
        <f>ROUND(AVERAGE(K960:K972),0)</f>
        <v>0</v>
      </c>
      <c r="L976" s="49">
        <f>ROUND(AVERAGE(L960:L972),0)</f>
        <v>0</v>
      </c>
      <c r="M976" s="13">
        <f>ROUND(IF(K976=0,0,L976*1000/K976),2)</f>
        <v>0</v>
      </c>
      <c r="N976" s="30"/>
      <c r="O976" s="30"/>
      <c r="P976" s="30"/>
      <c r="Q976" s="30"/>
    </row>
    <row r="977" spans="1:17" s="30" customFormat="1">
      <c r="A977" s="85"/>
      <c r="B977" s="16"/>
      <c r="C977" s="16"/>
      <c r="D977" s="29"/>
      <c r="E977" s="48"/>
      <c r="F977" s="48"/>
      <c r="G977" s="32"/>
      <c r="H977" s="48"/>
      <c r="I977" s="48"/>
      <c r="J977" s="32"/>
      <c r="K977" s="49"/>
      <c r="L977" s="49"/>
      <c r="M977" s="13"/>
    </row>
    <row r="978" spans="1:17">
      <c r="N978" s="30"/>
      <c r="O978" s="30"/>
      <c r="P978" s="30"/>
      <c r="Q978" s="30"/>
    </row>
    <row r="979" spans="1:17">
      <c r="A979" s="85">
        <v>16</v>
      </c>
      <c r="B979" s="32" t="s">
        <v>157</v>
      </c>
      <c r="N979" s="30"/>
      <c r="O979" s="30"/>
      <c r="P979" s="30"/>
      <c r="Q979" s="30"/>
    </row>
    <row r="980" spans="1:17" s="30" customFormat="1">
      <c r="A980" s="85"/>
      <c r="B980" s="32"/>
      <c r="C980" s="32"/>
      <c r="D980" s="32"/>
      <c r="E980" s="48"/>
      <c r="F980" s="48"/>
      <c r="G980" s="32"/>
      <c r="H980" s="48"/>
      <c r="I980" s="48"/>
      <c r="J980" s="32"/>
      <c r="K980" s="48"/>
      <c r="L980" s="48"/>
      <c r="M980" s="32"/>
    </row>
    <row r="981" spans="1:17">
      <c r="A981" s="80" t="s">
        <v>32</v>
      </c>
      <c r="B981" s="9"/>
      <c r="C981" s="10"/>
      <c r="D981" s="11"/>
      <c r="E981" s="40"/>
      <c r="F981" s="40"/>
      <c r="G981" s="9"/>
      <c r="H981" s="40"/>
      <c r="I981" s="40"/>
      <c r="J981" s="9"/>
      <c r="K981" s="40"/>
      <c r="L981" s="40"/>
      <c r="M981" s="12" t="s">
        <v>33</v>
      </c>
      <c r="N981" s="30"/>
      <c r="O981" s="30"/>
      <c r="P981" s="30"/>
      <c r="Q981" s="30"/>
    </row>
    <row r="982" spans="1:17">
      <c r="N982" s="30"/>
      <c r="O982" s="30"/>
      <c r="P982" s="30"/>
      <c r="Q982" s="30"/>
    </row>
    <row r="983" spans="1:17">
      <c r="N983" s="30"/>
      <c r="O983" s="30"/>
      <c r="P983" s="30"/>
      <c r="Q983" s="30"/>
    </row>
    <row r="984" spans="1:17">
      <c r="N984" s="30"/>
      <c r="O984" s="30"/>
      <c r="P984" s="30"/>
      <c r="Q984" s="30"/>
    </row>
    <row r="985" spans="1:17">
      <c r="N985" s="30"/>
      <c r="O985" s="30"/>
      <c r="P985" s="30"/>
      <c r="Q985" s="30"/>
    </row>
    <row r="986" spans="1:17">
      <c r="J986" s="48"/>
      <c r="M986" s="48"/>
      <c r="N986" s="30"/>
      <c r="O986" s="30"/>
      <c r="P986" s="30"/>
      <c r="Q986" s="30"/>
    </row>
    <row r="987" spans="1:17">
      <c r="J987" s="48"/>
      <c r="M987" s="48"/>
      <c r="N987" s="30"/>
      <c r="O987" s="30"/>
      <c r="P987" s="30"/>
      <c r="Q987" s="30"/>
    </row>
    <row r="988" spans="1:17">
      <c r="J988" s="48"/>
      <c r="M988" s="48"/>
      <c r="N988" s="30"/>
      <c r="O988" s="30"/>
      <c r="P988" s="30"/>
      <c r="Q988" s="30"/>
    </row>
    <row r="989" spans="1:17">
      <c r="J989" s="48"/>
      <c r="M989" s="48"/>
      <c r="N989" s="30"/>
      <c r="O989" s="30"/>
      <c r="P989" s="30"/>
      <c r="Q989" s="30"/>
    </row>
    <row r="990" spans="1:17">
      <c r="J990" s="48"/>
      <c r="M990" s="48"/>
      <c r="N990" s="30"/>
      <c r="O990" s="30"/>
      <c r="P990" s="30"/>
      <c r="Q990" s="30"/>
    </row>
    <row r="991" spans="1:17">
      <c r="J991" s="48"/>
      <c r="M991" s="48"/>
      <c r="N991" s="30"/>
      <c r="O991" s="30"/>
      <c r="P991" s="30"/>
      <c r="Q991" s="30"/>
    </row>
    <row r="992" spans="1:17">
      <c r="J992" s="48"/>
      <c r="M992" s="48"/>
      <c r="N992" s="30"/>
      <c r="O992" s="30"/>
      <c r="P992" s="30"/>
      <c r="Q992" s="30"/>
    </row>
    <row r="993" spans="10:17">
      <c r="J993" s="48"/>
      <c r="M993" s="48"/>
      <c r="N993" s="30"/>
      <c r="O993" s="30"/>
      <c r="P993" s="30"/>
      <c r="Q993" s="30"/>
    </row>
    <row r="994" spans="10:17">
      <c r="J994" s="48"/>
      <c r="M994" s="48"/>
      <c r="N994" s="30"/>
      <c r="O994" s="30"/>
      <c r="P994" s="30"/>
      <c r="Q994" s="30"/>
    </row>
    <row r="995" spans="10:17">
      <c r="J995" s="48"/>
      <c r="M995" s="48"/>
      <c r="N995" s="30"/>
      <c r="O995" s="30"/>
      <c r="P995" s="30"/>
      <c r="Q995" s="30"/>
    </row>
    <row r="996" spans="10:17">
      <c r="J996" s="48"/>
      <c r="M996" s="48"/>
      <c r="N996" s="30"/>
      <c r="O996" s="30"/>
      <c r="P996" s="30"/>
      <c r="Q996" s="30"/>
    </row>
    <row r="997" spans="10:17">
      <c r="J997" s="48"/>
      <c r="M997" s="48"/>
      <c r="N997" s="30"/>
      <c r="O997" s="30"/>
      <c r="P997" s="30"/>
      <c r="Q997" s="30"/>
    </row>
    <row r="998" spans="10:17">
      <c r="J998" s="48"/>
      <c r="M998" s="48"/>
      <c r="N998" s="30"/>
      <c r="O998" s="30"/>
      <c r="P998" s="30"/>
      <c r="Q998" s="30"/>
    </row>
    <row r="999" spans="10:17">
      <c r="J999" s="48"/>
      <c r="M999" s="48"/>
      <c r="N999" s="30"/>
      <c r="O999" s="30"/>
      <c r="P999" s="30"/>
      <c r="Q999" s="30"/>
    </row>
    <row r="1000" spans="10:17">
      <c r="J1000" s="48"/>
      <c r="M1000" s="48"/>
      <c r="N1000" s="30"/>
      <c r="O1000" s="30"/>
      <c r="P1000" s="30"/>
      <c r="Q1000" s="30"/>
    </row>
    <row r="1001" spans="10:17">
      <c r="J1001" s="48"/>
      <c r="M1001" s="48"/>
      <c r="N1001" s="30"/>
      <c r="O1001" s="30"/>
      <c r="P1001" s="30"/>
      <c r="Q1001" s="30"/>
    </row>
    <row r="1002" spans="10:17">
      <c r="J1002" s="48"/>
      <c r="M1002" s="48"/>
      <c r="N1002" s="30"/>
      <c r="O1002" s="30"/>
      <c r="P1002" s="30"/>
      <c r="Q1002" s="30"/>
    </row>
    <row r="1003" spans="10:17">
      <c r="J1003" s="48"/>
      <c r="M1003" s="48"/>
      <c r="N1003" s="30"/>
      <c r="O1003" s="30"/>
      <c r="P1003" s="30"/>
      <c r="Q1003" s="30"/>
    </row>
    <row r="1004" spans="10:17">
      <c r="J1004" s="48"/>
      <c r="M1004" s="48"/>
      <c r="N1004" s="30"/>
      <c r="O1004" s="30"/>
      <c r="P1004" s="30"/>
      <c r="Q1004" s="30"/>
    </row>
    <row r="1005" spans="10:17">
      <c r="J1005" s="48"/>
      <c r="M1005" s="48"/>
      <c r="N1005" s="30"/>
      <c r="O1005" s="30"/>
      <c r="P1005" s="30"/>
      <c r="Q1005" s="30"/>
    </row>
    <row r="1006" spans="10:17">
      <c r="J1006" s="48"/>
      <c r="M1006" s="48"/>
      <c r="N1006" s="30"/>
      <c r="O1006" s="30"/>
      <c r="P1006" s="30"/>
      <c r="Q1006" s="30"/>
    </row>
    <row r="1007" spans="10:17">
      <c r="J1007" s="48"/>
      <c r="M1007" s="48"/>
      <c r="N1007" s="30"/>
      <c r="O1007" s="30"/>
      <c r="P1007" s="30"/>
      <c r="Q1007" s="30"/>
    </row>
    <row r="1008" spans="10:17">
      <c r="J1008" s="48"/>
      <c r="M1008" s="48"/>
      <c r="N1008" s="30"/>
      <c r="O1008" s="30"/>
      <c r="P1008" s="30"/>
      <c r="Q1008" s="30"/>
    </row>
    <row r="1009" spans="10:17">
      <c r="J1009" s="48"/>
      <c r="M1009" s="48"/>
      <c r="N1009" s="30"/>
      <c r="O1009" s="30"/>
      <c r="P1009" s="30"/>
      <c r="Q1009" s="30"/>
    </row>
    <row r="1010" spans="10:17">
      <c r="J1010" s="48"/>
      <c r="M1010" s="48"/>
      <c r="N1010" s="30"/>
      <c r="O1010" s="30"/>
      <c r="P1010" s="30"/>
      <c r="Q1010" s="30"/>
    </row>
    <row r="1011" spans="10:17">
      <c r="J1011" s="48"/>
      <c r="M1011" s="48"/>
      <c r="N1011" s="30"/>
      <c r="O1011" s="30"/>
      <c r="P1011" s="30"/>
      <c r="Q1011" s="30"/>
    </row>
    <row r="1012" spans="10:17">
      <c r="J1012" s="48"/>
      <c r="M1012" s="48"/>
      <c r="N1012" s="30"/>
      <c r="O1012" s="30"/>
      <c r="P1012" s="30"/>
      <c r="Q1012" s="30"/>
    </row>
    <row r="1013" spans="10:17">
      <c r="J1013" s="48"/>
      <c r="M1013" s="48"/>
      <c r="N1013" s="30"/>
      <c r="O1013" s="30"/>
      <c r="P1013" s="30"/>
      <c r="Q1013" s="30"/>
    </row>
    <row r="1014" spans="10:17">
      <c r="J1014" s="48"/>
      <c r="M1014" s="48"/>
      <c r="N1014" s="30"/>
      <c r="O1014" s="30"/>
      <c r="P1014" s="30"/>
      <c r="Q1014" s="30"/>
    </row>
    <row r="1015" spans="10:17">
      <c r="J1015" s="48"/>
      <c r="M1015" s="48"/>
      <c r="N1015" s="30"/>
      <c r="O1015" s="30"/>
      <c r="P1015" s="30"/>
      <c r="Q1015" s="30"/>
    </row>
    <row r="1016" spans="10:17">
      <c r="J1016" s="48"/>
      <c r="M1016" s="48"/>
      <c r="N1016" s="30"/>
      <c r="O1016" s="30"/>
      <c r="P1016" s="30"/>
      <c r="Q1016" s="30"/>
    </row>
    <row r="1017" spans="10:17">
      <c r="J1017" s="48"/>
      <c r="M1017" s="48"/>
      <c r="N1017" s="30"/>
      <c r="O1017" s="30"/>
      <c r="P1017" s="30"/>
      <c r="Q1017" s="30"/>
    </row>
    <row r="1018" spans="10:17">
      <c r="J1018" s="48"/>
      <c r="M1018" s="48"/>
      <c r="N1018" s="30"/>
      <c r="O1018" s="30"/>
      <c r="P1018" s="30"/>
      <c r="Q1018" s="30"/>
    </row>
    <row r="1019" spans="10:17">
      <c r="J1019" s="48"/>
      <c r="M1019" s="48"/>
      <c r="N1019" s="30"/>
      <c r="O1019" s="30"/>
      <c r="P1019" s="30"/>
      <c r="Q1019" s="30"/>
    </row>
    <row r="1020" spans="10:17">
      <c r="J1020" s="48"/>
      <c r="M1020" s="48"/>
      <c r="N1020" s="30"/>
      <c r="O1020" s="30"/>
      <c r="P1020" s="30"/>
      <c r="Q1020" s="30"/>
    </row>
    <row r="1021" spans="10:17">
      <c r="J1021" s="48"/>
      <c r="M1021" s="48"/>
      <c r="N1021" s="30"/>
      <c r="O1021" s="30"/>
      <c r="P1021" s="30"/>
      <c r="Q1021" s="30"/>
    </row>
    <row r="1022" spans="10:17">
      <c r="J1022" s="48"/>
      <c r="M1022" s="48"/>
      <c r="N1022" s="30"/>
      <c r="O1022" s="30"/>
      <c r="P1022" s="30"/>
      <c r="Q1022" s="30"/>
    </row>
    <row r="1023" spans="10:17">
      <c r="J1023" s="48"/>
      <c r="M1023" s="48"/>
      <c r="N1023" s="30"/>
      <c r="O1023" s="30"/>
      <c r="P1023" s="30"/>
      <c r="Q1023" s="30"/>
    </row>
    <row r="1024" spans="10:17">
      <c r="J1024" s="48"/>
      <c r="M1024" s="48"/>
      <c r="N1024" s="30"/>
      <c r="O1024" s="30"/>
      <c r="P1024" s="30"/>
      <c r="Q1024" s="30"/>
    </row>
    <row r="1025" spans="10:17">
      <c r="J1025" s="48"/>
      <c r="M1025" s="48"/>
      <c r="N1025" s="30"/>
      <c r="O1025" s="30"/>
      <c r="P1025" s="30"/>
      <c r="Q1025" s="30"/>
    </row>
    <row r="1026" spans="10:17">
      <c r="J1026" s="48"/>
      <c r="M1026" s="48"/>
      <c r="N1026" s="30"/>
      <c r="O1026" s="30"/>
      <c r="P1026" s="30"/>
      <c r="Q1026" s="30"/>
    </row>
    <row r="1027" spans="10:17">
      <c r="J1027" s="48"/>
      <c r="M1027" s="48"/>
      <c r="N1027" s="30"/>
      <c r="O1027" s="30"/>
      <c r="P1027" s="30"/>
      <c r="Q1027" s="30"/>
    </row>
    <row r="1028" spans="10:17">
      <c r="J1028" s="48"/>
      <c r="M1028" s="48"/>
      <c r="N1028" s="30"/>
      <c r="O1028" s="30"/>
      <c r="P1028" s="30"/>
      <c r="Q1028" s="30"/>
    </row>
    <row r="1029" spans="10:17">
      <c r="J1029" s="48"/>
      <c r="M1029" s="48"/>
      <c r="N1029" s="30"/>
      <c r="O1029" s="30"/>
      <c r="P1029" s="30"/>
      <c r="Q1029" s="30"/>
    </row>
    <row r="1030" spans="10:17">
      <c r="J1030" s="48"/>
      <c r="M1030" s="48"/>
      <c r="N1030" s="30"/>
      <c r="O1030" s="30"/>
      <c r="P1030" s="30"/>
      <c r="Q1030" s="30"/>
    </row>
    <row r="1031" spans="10:17">
      <c r="J1031" s="48"/>
      <c r="M1031" s="48"/>
      <c r="N1031" s="30"/>
      <c r="O1031" s="30"/>
      <c r="P1031" s="30"/>
      <c r="Q1031" s="30"/>
    </row>
    <row r="1032" spans="10:17">
      <c r="J1032" s="48"/>
      <c r="M1032" s="48"/>
      <c r="N1032" s="30"/>
      <c r="O1032" s="30"/>
      <c r="P1032" s="30"/>
      <c r="Q1032" s="30"/>
    </row>
    <row r="1033" spans="10:17">
      <c r="J1033" s="48"/>
      <c r="M1033" s="48"/>
      <c r="N1033" s="30"/>
      <c r="O1033" s="30"/>
      <c r="P1033" s="30"/>
      <c r="Q1033" s="30"/>
    </row>
    <row r="1034" spans="10:17">
      <c r="J1034" s="48"/>
      <c r="M1034" s="48"/>
      <c r="N1034" s="30"/>
      <c r="O1034" s="30"/>
      <c r="P1034" s="30"/>
      <c r="Q1034" s="30"/>
    </row>
    <row r="1035" spans="10:17">
      <c r="N1035" s="30"/>
      <c r="O1035" s="30"/>
      <c r="P1035" s="30"/>
      <c r="Q1035" s="30"/>
    </row>
    <row r="1036" spans="10:17">
      <c r="N1036" s="30"/>
      <c r="O1036" s="30"/>
      <c r="P1036" s="30"/>
      <c r="Q1036" s="30"/>
    </row>
    <row r="1037" spans="10:17">
      <c r="N1037" s="30"/>
      <c r="O1037" s="30"/>
      <c r="P1037" s="30"/>
      <c r="Q1037" s="30"/>
    </row>
    <row r="1038" spans="10:17">
      <c r="N1038" s="30"/>
      <c r="O1038" s="30"/>
      <c r="P1038" s="30"/>
      <c r="Q1038" s="30"/>
    </row>
    <row r="1039" spans="10:17">
      <c r="N1039" s="30"/>
      <c r="O1039" s="30"/>
      <c r="P1039" s="30"/>
      <c r="Q1039" s="30"/>
    </row>
    <row r="1040" spans="10:17">
      <c r="N1040" s="30"/>
      <c r="O1040" s="30"/>
      <c r="P1040" s="30"/>
      <c r="Q1040" s="30"/>
    </row>
    <row r="1041" spans="14:17">
      <c r="N1041" s="30"/>
      <c r="O1041" s="30"/>
      <c r="P1041" s="30"/>
      <c r="Q1041" s="30"/>
    </row>
    <row r="1042" spans="14:17">
      <c r="N1042" s="30"/>
      <c r="O1042" s="30"/>
      <c r="P1042" s="30"/>
      <c r="Q1042" s="30"/>
    </row>
    <row r="1043" spans="14:17">
      <c r="N1043" s="30"/>
      <c r="O1043" s="30"/>
      <c r="P1043" s="30"/>
      <c r="Q1043" s="30"/>
    </row>
    <row r="1044" spans="14:17">
      <c r="N1044" s="30"/>
      <c r="O1044" s="30"/>
      <c r="P1044" s="30"/>
      <c r="Q1044" s="30"/>
    </row>
    <row r="1045" spans="14:17">
      <c r="N1045" s="30"/>
      <c r="O1045" s="30"/>
      <c r="P1045" s="30"/>
      <c r="Q1045" s="30"/>
    </row>
    <row r="1046" spans="14:17">
      <c r="N1046" s="30"/>
      <c r="O1046" s="30"/>
      <c r="P1046" s="30"/>
      <c r="Q1046" s="30"/>
    </row>
    <row r="1047" spans="14:17">
      <c r="N1047" s="30"/>
      <c r="O1047" s="30"/>
      <c r="P1047" s="30"/>
      <c r="Q1047" s="30"/>
    </row>
    <row r="1048" spans="14:17">
      <c r="N1048" s="30"/>
      <c r="O1048" s="30"/>
      <c r="P1048" s="30"/>
      <c r="Q1048" s="30"/>
    </row>
    <row r="1049" spans="14:17">
      <c r="N1049" s="30"/>
      <c r="O1049" s="30"/>
      <c r="P1049" s="30"/>
      <c r="Q1049" s="30"/>
    </row>
    <row r="1050" spans="14:17">
      <c r="N1050" s="30"/>
      <c r="O1050" s="30"/>
      <c r="P1050" s="30"/>
      <c r="Q1050" s="30"/>
    </row>
    <row r="1051" spans="14:17">
      <c r="N1051" s="30"/>
      <c r="O1051" s="30"/>
      <c r="P1051" s="30"/>
      <c r="Q1051" s="30"/>
    </row>
    <row r="1052" spans="14:17">
      <c r="N1052" s="30"/>
      <c r="O1052" s="30"/>
      <c r="P1052" s="30"/>
      <c r="Q1052" s="30"/>
    </row>
    <row r="1053" spans="14:17">
      <c r="N1053" s="30"/>
      <c r="O1053" s="30"/>
      <c r="P1053" s="30"/>
      <c r="Q1053" s="30"/>
    </row>
    <row r="1054" spans="14:17">
      <c r="N1054" s="30"/>
      <c r="O1054" s="30"/>
      <c r="P1054" s="30"/>
      <c r="Q1054" s="30"/>
    </row>
    <row r="1055" spans="14:17">
      <c r="N1055" s="30"/>
      <c r="O1055" s="30"/>
      <c r="P1055" s="30"/>
      <c r="Q1055" s="30"/>
    </row>
    <row r="1056" spans="14:17">
      <c r="N1056" s="30"/>
      <c r="O1056" s="30"/>
      <c r="P1056" s="30"/>
      <c r="Q1056" s="30"/>
    </row>
    <row r="1057" spans="14:17">
      <c r="N1057" s="30"/>
      <c r="O1057" s="30"/>
      <c r="P1057" s="30"/>
      <c r="Q1057" s="30"/>
    </row>
    <row r="1058" spans="14:17">
      <c r="N1058" s="30"/>
      <c r="O1058" s="30"/>
      <c r="P1058" s="30"/>
      <c r="Q1058" s="30"/>
    </row>
    <row r="1059" spans="14:17">
      <c r="N1059" s="30"/>
      <c r="O1059" s="30"/>
      <c r="P1059" s="30"/>
      <c r="Q1059" s="30"/>
    </row>
    <row r="1060" spans="14:17">
      <c r="N1060" s="30"/>
      <c r="O1060" s="30"/>
      <c r="P1060" s="30"/>
      <c r="Q1060" s="30"/>
    </row>
    <row r="1061" spans="14:17">
      <c r="N1061" s="30"/>
      <c r="O1061" s="30"/>
      <c r="P1061" s="30"/>
      <c r="Q1061" s="30"/>
    </row>
    <row r="1062" spans="14:17">
      <c r="N1062" s="30"/>
      <c r="O1062" s="30"/>
      <c r="P1062" s="30"/>
      <c r="Q1062" s="30"/>
    </row>
    <row r="1063" spans="14:17">
      <c r="N1063" s="30"/>
      <c r="O1063" s="30"/>
      <c r="P1063" s="30"/>
      <c r="Q1063" s="30"/>
    </row>
    <row r="1064" spans="14:17">
      <c r="N1064" s="30"/>
      <c r="O1064" s="30"/>
      <c r="P1064" s="30"/>
      <c r="Q1064" s="30"/>
    </row>
    <row r="1065" spans="14:17">
      <c r="N1065" s="30"/>
      <c r="O1065" s="30"/>
      <c r="P1065" s="30"/>
      <c r="Q1065" s="30"/>
    </row>
    <row r="1066" spans="14:17">
      <c r="N1066" s="30"/>
      <c r="O1066" s="30"/>
      <c r="P1066" s="30"/>
      <c r="Q1066" s="30"/>
    </row>
    <row r="1067" spans="14:17">
      <c r="N1067" s="30"/>
      <c r="O1067" s="30"/>
      <c r="P1067" s="30"/>
      <c r="Q1067" s="30"/>
    </row>
    <row r="1068" spans="14:17">
      <c r="N1068" s="30"/>
      <c r="O1068" s="30"/>
      <c r="P1068" s="30"/>
      <c r="Q1068" s="30"/>
    </row>
    <row r="1069" spans="14:17">
      <c r="N1069" s="30"/>
      <c r="O1069" s="30"/>
      <c r="P1069" s="30"/>
      <c r="Q1069" s="30"/>
    </row>
    <row r="1070" spans="14:17">
      <c r="N1070" s="30"/>
      <c r="O1070" s="30"/>
      <c r="P1070" s="30"/>
      <c r="Q1070" s="30"/>
    </row>
    <row r="1071" spans="14:17">
      <c r="N1071" s="30"/>
      <c r="O1071" s="30"/>
      <c r="P1071" s="30"/>
      <c r="Q1071" s="30"/>
    </row>
    <row r="1072" spans="14:17">
      <c r="N1072" s="30"/>
      <c r="O1072" s="30"/>
      <c r="P1072" s="30"/>
      <c r="Q1072" s="30"/>
    </row>
  </sheetData>
  <mergeCells count="104">
    <mergeCell ref="F2:I6"/>
    <mergeCell ref="E10:G10"/>
    <mergeCell ref="H10:J10"/>
    <mergeCell ref="K10:M10"/>
    <mergeCell ref="F40:I44"/>
    <mergeCell ref="E48:G48"/>
    <mergeCell ref="H48:J48"/>
    <mergeCell ref="K48:M48"/>
    <mergeCell ref="F154:I158"/>
    <mergeCell ref="E162:G162"/>
    <mergeCell ref="H162:J162"/>
    <mergeCell ref="K162:M162"/>
    <mergeCell ref="F192:I196"/>
    <mergeCell ref="E200:G200"/>
    <mergeCell ref="H200:J200"/>
    <mergeCell ref="K200:M200"/>
    <mergeCell ref="F78:I82"/>
    <mergeCell ref="E86:G86"/>
    <mergeCell ref="H86:J86"/>
    <mergeCell ref="K86:M86"/>
    <mergeCell ref="F116:I120"/>
    <mergeCell ref="E124:G124"/>
    <mergeCell ref="H124:J124"/>
    <mergeCell ref="K124:M124"/>
    <mergeCell ref="F306:I310"/>
    <mergeCell ref="E314:G314"/>
    <mergeCell ref="H314:J314"/>
    <mergeCell ref="K314:M314"/>
    <mergeCell ref="F344:I348"/>
    <mergeCell ref="E352:G352"/>
    <mergeCell ref="H352:J352"/>
    <mergeCell ref="K352:M352"/>
    <mergeCell ref="F230:I234"/>
    <mergeCell ref="E238:G238"/>
    <mergeCell ref="H238:J238"/>
    <mergeCell ref="K238:M238"/>
    <mergeCell ref="F268:I272"/>
    <mergeCell ref="E276:G276"/>
    <mergeCell ref="H276:J276"/>
    <mergeCell ref="K276:M276"/>
    <mergeCell ref="F458:I462"/>
    <mergeCell ref="E466:G466"/>
    <mergeCell ref="H466:J466"/>
    <mergeCell ref="K466:M466"/>
    <mergeCell ref="F496:I500"/>
    <mergeCell ref="E504:G504"/>
    <mergeCell ref="H504:J504"/>
    <mergeCell ref="K504:M504"/>
    <mergeCell ref="F382:I386"/>
    <mergeCell ref="E390:G390"/>
    <mergeCell ref="H390:J390"/>
    <mergeCell ref="K390:M390"/>
    <mergeCell ref="F420:I424"/>
    <mergeCell ref="E428:G428"/>
    <mergeCell ref="H428:J428"/>
    <mergeCell ref="K428:M428"/>
    <mergeCell ref="F610:I614"/>
    <mergeCell ref="E618:G618"/>
    <mergeCell ref="H618:J618"/>
    <mergeCell ref="K618:M618"/>
    <mergeCell ref="F648:I652"/>
    <mergeCell ref="E656:G656"/>
    <mergeCell ref="H656:J656"/>
    <mergeCell ref="K656:M656"/>
    <mergeCell ref="F534:I538"/>
    <mergeCell ref="E542:G542"/>
    <mergeCell ref="H542:J542"/>
    <mergeCell ref="K542:M542"/>
    <mergeCell ref="F572:I576"/>
    <mergeCell ref="E580:G580"/>
    <mergeCell ref="H580:J580"/>
    <mergeCell ref="K580:M580"/>
    <mergeCell ref="F762:I766"/>
    <mergeCell ref="E770:G770"/>
    <mergeCell ref="H770:J770"/>
    <mergeCell ref="K770:M770"/>
    <mergeCell ref="F800:I804"/>
    <mergeCell ref="E808:G808"/>
    <mergeCell ref="H808:J808"/>
    <mergeCell ref="K808:M808"/>
    <mergeCell ref="F686:I690"/>
    <mergeCell ref="E694:G694"/>
    <mergeCell ref="H694:J694"/>
    <mergeCell ref="K694:M694"/>
    <mergeCell ref="F724:I728"/>
    <mergeCell ref="E732:G732"/>
    <mergeCell ref="H732:J732"/>
    <mergeCell ref="K732:M732"/>
    <mergeCell ref="F914:I918"/>
    <mergeCell ref="E922:G922"/>
    <mergeCell ref="H922:J922"/>
    <mergeCell ref="K922:M922"/>
    <mergeCell ref="F949:I953"/>
    <mergeCell ref="E957:G957"/>
    <mergeCell ref="H957:J957"/>
    <mergeCell ref="K957:M957"/>
    <mergeCell ref="F838:I842"/>
    <mergeCell ref="E846:G846"/>
    <mergeCell ref="H846:J846"/>
    <mergeCell ref="K846:M846"/>
    <mergeCell ref="F876:I880"/>
    <mergeCell ref="E884:G884"/>
    <mergeCell ref="H884:J884"/>
    <mergeCell ref="K884:M884"/>
  </mergeCells>
  <pageMargins left="0.75" right="0.5" top="1" bottom="0.5" header="0.3" footer="0.3"/>
  <pageSetup orientation="landscape" r:id="rId1"/>
  <rowBreaks count="5" manualBreakCount="5">
    <brk id="798" max="12" man="1"/>
    <brk id="836" max="12" man="1"/>
    <brk id="874" max="12" man="1"/>
    <brk id="912" max="12" man="1"/>
    <brk id="94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Coal</vt:lpstr>
      <vt:lpstr>Oil 1</vt:lpstr>
      <vt:lpstr>Oil 2</vt:lpstr>
      <vt:lpstr>Natural Gas</vt:lpstr>
      <vt:lpstr>Coal!Print_Area</vt:lpstr>
      <vt:lpstr>'Natural Gas'!Print_Area</vt:lpstr>
      <vt:lpstr>'Oil 1'!Print_Area</vt:lpstr>
      <vt:lpstr>'Oil 2'!Print_Area</vt:lpstr>
    </vt:vector>
  </TitlesOfParts>
  <Company>Information Technology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tlcristofoletti</dc:creator>
  <cp:lastModifiedBy>mayoung</cp:lastModifiedBy>
  <cp:lastPrinted>2011-08-23T19:49:35Z</cp:lastPrinted>
  <dcterms:created xsi:type="dcterms:W3CDTF">2011-03-25T20:06:12Z</dcterms:created>
  <dcterms:modified xsi:type="dcterms:W3CDTF">2011-09-07T20:38:23Z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-960859335</vt:i4>
  </property>
  <property fmtid="{D5CDD505-2E9C-101B-9397-08002B2CF9AE}" pid="3" name="_NewReviewCycle">
    <vt:lpwstr/>
  </property>
  <property fmtid="{D5CDD505-2E9C-101B-9397-08002B2CF9AE}" pid="4" name="_EmailSubject">
    <vt:lpwstr/>
  </property>
  <property fmtid="{D5CDD505-2E9C-101B-9397-08002B2CF9AE}" pid="5" name="_AuthorEmail">
    <vt:lpwstr>RWGROVE@southernco.com</vt:lpwstr>
  </property>
  <property fmtid="{D5CDD505-2E9C-101B-9397-08002B2CF9AE}" pid="6" name="_AuthorEmailDisplayName">
    <vt:lpwstr>Grove, Ray W.</vt:lpwstr>
  </property>
  <property fmtid="{D5CDD505-2E9C-101B-9397-08002B2CF9AE}" pid="7" name="_PreviousAdHocReviewCycleID">
    <vt:i4>-488359412</vt:i4>
  </property>
</Properties>
</file>