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7695" windowHeight="7740" activeTab="3"/>
  </bookViews>
  <sheets>
    <sheet name="Coal" sheetId="1" r:id="rId1"/>
    <sheet name="Oil 1" sheetId="8" r:id="rId2"/>
    <sheet name="Oil 2" sheetId="9" r:id="rId3"/>
    <sheet name="Natural Gas" sheetId="10" r:id="rId4"/>
    <sheet name="Template" sheetId="7" r:id="rId5"/>
  </sheets>
  <definedNames>
    <definedName name="_xlnm.Print_Area" localSheetId="0">Coal!$A$1:$Q$442</definedName>
    <definedName name="_xlnm.Print_Area" localSheetId="3">'Natural Gas'!$A$1:$Q$440</definedName>
    <definedName name="_xlnm.Print_Area" localSheetId="1">'Oil 1'!$A$1:$Q$616</definedName>
    <definedName name="_xlnm.Print_Area" localSheetId="2">'Oil 2'!$A$1:$Q$172</definedName>
    <definedName name="_xlnm.Print_Area" localSheetId="4">Template!$A$609:$M$912</definedName>
  </definedNames>
  <calcPr calcId="125725"/>
</workbook>
</file>

<file path=xl/calcChain.xml><?xml version="1.0" encoding="utf-8"?>
<calcChain xmlns="http://schemas.openxmlformats.org/spreadsheetml/2006/main">
  <c r="P56" i="10"/>
  <c r="O56"/>
  <c r="P597" i="8"/>
  <c r="P243"/>
  <c r="P424" i="10"/>
  <c r="O424"/>
  <c r="P379"/>
  <c r="O379"/>
  <c r="P334"/>
  <c r="O334"/>
  <c r="P289"/>
  <c r="O289"/>
  <c r="P244"/>
  <c r="O244"/>
  <c r="P199"/>
  <c r="O199"/>
  <c r="P115"/>
  <c r="O115"/>
  <c r="P29"/>
  <c r="O29"/>
  <c r="P158" i="9"/>
  <c r="O158"/>
  <c r="P513" i="8"/>
  <c r="O513"/>
  <c r="P425"/>
  <c r="O425"/>
  <c r="P426" i="1"/>
  <c r="O426"/>
  <c r="P336"/>
  <c r="O336"/>
  <c r="P246"/>
  <c r="O246"/>
  <c r="P158"/>
  <c r="O158"/>
  <c r="P72"/>
  <c r="O72"/>
  <c r="P321"/>
  <c r="P320"/>
  <c r="P242"/>
  <c r="P234"/>
  <c r="P230"/>
  <c r="P147"/>
  <c r="P146"/>
  <c r="O57"/>
  <c r="P64"/>
  <c r="P62"/>
  <c r="K365"/>
  <c r="J422"/>
  <c r="J421"/>
  <c r="J419"/>
  <c r="J418"/>
  <c r="J417"/>
  <c r="J416"/>
  <c r="J415"/>
  <c r="J414"/>
  <c r="J413"/>
  <c r="J412"/>
  <c r="J411"/>
  <c r="J410"/>
  <c r="L68" i="9"/>
  <c r="L67"/>
  <c r="L66"/>
  <c r="P111" i="8"/>
  <c r="P551"/>
  <c r="K597"/>
  <c r="J597"/>
  <c r="K596"/>
  <c r="J596"/>
  <c r="K595"/>
  <c r="J595"/>
  <c r="G597"/>
  <c r="F597"/>
  <c r="G596"/>
  <c r="F596"/>
  <c r="G595"/>
  <c r="F595"/>
  <c r="P553"/>
  <c r="O553"/>
  <c r="P552"/>
  <c r="O552"/>
  <c r="O551"/>
  <c r="O201"/>
  <c r="O200"/>
  <c r="O199"/>
  <c r="O111"/>
  <c r="Z420" i="1"/>
  <c r="J420"/>
  <c r="P422" i="10"/>
  <c r="O422"/>
  <c r="Q379"/>
  <c r="P377"/>
  <c r="O377"/>
  <c r="Q420"/>
  <c r="L420"/>
  <c r="H420"/>
  <c r="Q419"/>
  <c r="L419"/>
  <c r="H419"/>
  <c r="Q418"/>
  <c r="L418"/>
  <c r="H418"/>
  <c r="Q375"/>
  <c r="L375"/>
  <c r="H375"/>
  <c r="Q374"/>
  <c r="L374"/>
  <c r="H374"/>
  <c r="Q373"/>
  <c r="L373"/>
  <c r="H373"/>
  <c r="P332"/>
  <c r="O332"/>
  <c r="P287"/>
  <c r="O287"/>
  <c r="Q330"/>
  <c r="L330"/>
  <c r="H330"/>
  <c r="Q329"/>
  <c r="L329"/>
  <c r="H329"/>
  <c r="Q328"/>
  <c r="L328"/>
  <c r="H328"/>
  <c r="Q285"/>
  <c r="L285"/>
  <c r="H285"/>
  <c r="Q284"/>
  <c r="L284"/>
  <c r="H284"/>
  <c r="Q283"/>
  <c r="L283"/>
  <c r="H283"/>
  <c r="P242"/>
  <c r="O242"/>
  <c r="P197"/>
  <c r="O197"/>
  <c r="G195"/>
  <c r="G194"/>
  <c r="F195"/>
  <c r="F194"/>
  <c r="H194" s="1"/>
  <c r="Q240"/>
  <c r="L240"/>
  <c r="H240"/>
  <c r="Q239"/>
  <c r="L239"/>
  <c r="H239"/>
  <c r="Q238"/>
  <c r="L238"/>
  <c r="H238"/>
  <c r="Q195"/>
  <c r="L195"/>
  <c r="Q194"/>
  <c r="L194"/>
  <c r="Q193"/>
  <c r="L193"/>
  <c r="G193"/>
  <c r="F193"/>
  <c r="H193" s="1"/>
  <c r="P113"/>
  <c r="O113"/>
  <c r="L154"/>
  <c r="H154"/>
  <c r="L153"/>
  <c r="H153"/>
  <c r="L152"/>
  <c r="H152"/>
  <c r="Q111"/>
  <c r="L111"/>
  <c r="Q110"/>
  <c r="L110"/>
  <c r="Q109"/>
  <c r="L109"/>
  <c r="P27"/>
  <c r="O27"/>
  <c r="L68"/>
  <c r="H68"/>
  <c r="L67"/>
  <c r="H67"/>
  <c r="L66"/>
  <c r="H66"/>
  <c r="Q25"/>
  <c r="L25"/>
  <c r="Q24"/>
  <c r="L24"/>
  <c r="Q23"/>
  <c r="L23"/>
  <c r="L154" i="9"/>
  <c r="H154"/>
  <c r="L153"/>
  <c r="H153"/>
  <c r="L152"/>
  <c r="H152"/>
  <c r="Q111"/>
  <c r="L111"/>
  <c r="Q110"/>
  <c r="L110"/>
  <c r="Q109"/>
  <c r="L109"/>
  <c r="H68"/>
  <c r="H67"/>
  <c r="H66"/>
  <c r="Q25"/>
  <c r="L25"/>
  <c r="Q24"/>
  <c r="L24"/>
  <c r="Q23"/>
  <c r="L23"/>
  <c r="AB597" i="8"/>
  <c r="Y597"/>
  <c r="AB596"/>
  <c r="Y596"/>
  <c r="AB595"/>
  <c r="Y595"/>
  <c r="L597"/>
  <c r="L596"/>
  <c r="L595"/>
  <c r="AE553"/>
  <c r="AB553"/>
  <c r="AE552"/>
  <c r="AB552"/>
  <c r="AE551"/>
  <c r="AB551"/>
  <c r="Q553"/>
  <c r="L553"/>
  <c r="Q552"/>
  <c r="L552"/>
  <c r="Q551"/>
  <c r="L551"/>
  <c r="L509"/>
  <c r="H509"/>
  <c r="L508"/>
  <c r="H508"/>
  <c r="L507"/>
  <c r="H507"/>
  <c r="Q465"/>
  <c r="L465"/>
  <c r="Q464"/>
  <c r="L464"/>
  <c r="Q463"/>
  <c r="L463"/>
  <c r="L421"/>
  <c r="H421"/>
  <c r="L420"/>
  <c r="H420"/>
  <c r="L419"/>
  <c r="H419"/>
  <c r="Q377"/>
  <c r="L377"/>
  <c r="Q376"/>
  <c r="L376"/>
  <c r="Q375"/>
  <c r="L375"/>
  <c r="L333"/>
  <c r="H333"/>
  <c r="L332"/>
  <c r="H332"/>
  <c r="L331"/>
  <c r="H331"/>
  <c r="Q289"/>
  <c r="L289"/>
  <c r="Q288"/>
  <c r="L288"/>
  <c r="Q287"/>
  <c r="L287"/>
  <c r="L245"/>
  <c r="H245"/>
  <c r="L244"/>
  <c r="H244"/>
  <c r="L243"/>
  <c r="H243"/>
  <c r="Q201"/>
  <c r="L201"/>
  <c r="Q200"/>
  <c r="L200"/>
  <c r="Q199"/>
  <c r="L199"/>
  <c r="H595"/>
  <c r="H597"/>
  <c r="H596"/>
  <c r="AB157"/>
  <c r="Y157"/>
  <c r="AB156"/>
  <c r="Y156"/>
  <c r="AB155"/>
  <c r="Y155"/>
  <c r="L157"/>
  <c r="H157"/>
  <c r="L156"/>
  <c r="H156"/>
  <c r="L155"/>
  <c r="H155"/>
  <c r="AE113"/>
  <c r="AB113"/>
  <c r="P113"/>
  <c r="O113"/>
  <c r="Q113"/>
  <c r="L113"/>
  <c r="AE112"/>
  <c r="AB112"/>
  <c r="P112"/>
  <c r="O112"/>
  <c r="Q112"/>
  <c r="AE111"/>
  <c r="AB111"/>
  <c r="Q111"/>
  <c r="L111"/>
  <c r="AB69"/>
  <c r="Y69"/>
  <c r="L69"/>
  <c r="H69"/>
  <c r="AB68"/>
  <c r="Y68"/>
  <c r="L68"/>
  <c r="H68"/>
  <c r="AB67"/>
  <c r="Y67"/>
  <c r="L67"/>
  <c r="H67"/>
  <c r="AE25"/>
  <c r="AB25"/>
  <c r="P25"/>
  <c r="O25"/>
  <c r="Q25"/>
  <c r="K25"/>
  <c r="J25"/>
  <c r="L25"/>
  <c r="AE24"/>
  <c r="AB24"/>
  <c r="P24"/>
  <c r="O24"/>
  <c r="Q24"/>
  <c r="K24"/>
  <c r="J24"/>
  <c r="L24"/>
  <c r="AE23"/>
  <c r="AB23"/>
  <c r="P23"/>
  <c r="O23"/>
  <c r="Q23"/>
  <c r="K23"/>
  <c r="J23"/>
  <c r="L23"/>
  <c r="P460" i="1"/>
  <c r="P459"/>
  <c r="P458"/>
  <c r="J375"/>
  <c r="K422"/>
  <c r="G422"/>
  <c r="F422"/>
  <c r="K421"/>
  <c r="G421"/>
  <c r="F421"/>
  <c r="K420"/>
  <c r="G420"/>
  <c r="F420"/>
  <c r="AE377"/>
  <c r="AB377"/>
  <c r="P377"/>
  <c r="O377"/>
  <c r="K377"/>
  <c r="J377"/>
  <c r="AE376"/>
  <c r="AB376"/>
  <c r="P376"/>
  <c r="O376"/>
  <c r="K376"/>
  <c r="J376"/>
  <c r="AE375"/>
  <c r="AB375"/>
  <c r="P375"/>
  <c r="O375"/>
  <c r="K375"/>
  <c r="J365"/>
  <c r="L332"/>
  <c r="H332"/>
  <c r="L331"/>
  <c r="H331"/>
  <c r="L330"/>
  <c r="H330"/>
  <c r="Q287"/>
  <c r="L287"/>
  <c r="Q286"/>
  <c r="L286"/>
  <c r="Q285"/>
  <c r="L285"/>
  <c r="L242"/>
  <c r="H242"/>
  <c r="L241"/>
  <c r="H241"/>
  <c r="L240"/>
  <c r="H240"/>
  <c r="Q197"/>
  <c r="L197"/>
  <c r="Q196"/>
  <c r="L196"/>
  <c r="Q195"/>
  <c r="L195"/>
  <c r="L154"/>
  <c r="H154"/>
  <c r="L153"/>
  <c r="H153"/>
  <c r="L152"/>
  <c r="H152"/>
  <c r="Q111"/>
  <c r="L111"/>
  <c r="Q110"/>
  <c r="L110"/>
  <c r="Q109"/>
  <c r="L109"/>
  <c r="L68"/>
  <c r="H68"/>
  <c r="L67"/>
  <c r="H67"/>
  <c r="L66"/>
  <c r="H66"/>
  <c r="Q25"/>
  <c r="L25"/>
  <c r="Q24"/>
  <c r="L24"/>
  <c r="Q23"/>
  <c r="L23"/>
  <c r="P457"/>
  <c r="P456"/>
  <c r="P455"/>
  <c r="P454"/>
  <c r="P453"/>
  <c r="P452"/>
  <c r="P451"/>
  <c r="P450"/>
  <c r="P449"/>
  <c r="P448"/>
  <c r="K594" i="8"/>
  <c r="J594"/>
  <c r="K593"/>
  <c r="J593"/>
  <c r="K592"/>
  <c r="J592"/>
  <c r="K591"/>
  <c r="J591"/>
  <c r="J590"/>
  <c r="K589"/>
  <c r="J589"/>
  <c r="K588"/>
  <c r="J588"/>
  <c r="K587"/>
  <c r="J587"/>
  <c r="K586"/>
  <c r="J586"/>
  <c r="J585"/>
  <c r="G594"/>
  <c r="F594"/>
  <c r="G593"/>
  <c r="F593"/>
  <c r="G592"/>
  <c r="F592"/>
  <c r="G591"/>
  <c r="F591"/>
  <c r="G590"/>
  <c r="F590"/>
  <c r="G589"/>
  <c r="F589"/>
  <c r="G588"/>
  <c r="F588"/>
  <c r="G587"/>
  <c r="F587"/>
  <c r="G586"/>
  <c r="F586"/>
  <c r="G585"/>
  <c r="F585"/>
  <c r="P550"/>
  <c r="O550"/>
  <c r="P549"/>
  <c r="O549"/>
  <c r="P548"/>
  <c r="O548"/>
  <c r="P547"/>
  <c r="O547"/>
  <c r="P546"/>
  <c r="O546"/>
  <c r="P545"/>
  <c r="O545"/>
  <c r="P544"/>
  <c r="O544"/>
  <c r="P543"/>
  <c r="O543"/>
  <c r="P542"/>
  <c r="O542"/>
  <c r="P541"/>
  <c r="O541"/>
  <c r="P110"/>
  <c r="O110"/>
  <c r="P109"/>
  <c r="O109"/>
  <c r="P108"/>
  <c r="O108"/>
  <c r="P107"/>
  <c r="O107"/>
  <c r="P106"/>
  <c r="O106"/>
  <c r="P105"/>
  <c r="O105"/>
  <c r="P104"/>
  <c r="O104"/>
  <c r="P103"/>
  <c r="O103"/>
  <c r="P102"/>
  <c r="O102"/>
  <c r="P101"/>
  <c r="O101"/>
  <c r="P22"/>
  <c r="O22"/>
  <c r="P21"/>
  <c r="O21"/>
  <c r="P20"/>
  <c r="O20"/>
  <c r="P19"/>
  <c r="O19"/>
  <c r="P18"/>
  <c r="O18"/>
  <c r="P17"/>
  <c r="O17"/>
  <c r="P16"/>
  <c r="O16"/>
  <c r="P15"/>
  <c r="O15"/>
  <c r="P14"/>
  <c r="O14"/>
  <c r="P13"/>
  <c r="O13"/>
  <c r="K22"/>
  <c r="J22"/>
  <c r="K21"/>
  <c r="J21"/>
  <c r="K20"/>
  <c r="J20"/>
  <c r="K19"/>
  <c r="J19"/>
  <c r="K18"/>
  <c r="J18"/>
  <c r="K17"/>
  <c r="J17"/>
  <c r="K16"/>
  <c r="J16"/>
  <c r="K15"/>
  <c r="J15"/>
  <c r="K14"/>
  <c r="J14"/>
  <c r="K13"/>
  <c r="J13"/>
  <c r="AB594"/>
  <c r="Y594"/>
  <c r="AB593"/>
  <c r="Y593"/>
  <c r="AB592"/>
  <c r="Y592"/>
  <c r="AB591"/>
  <c r="Y591"/>
  <c r="AB590"/>
  <c r="Y590"/>
  <c r="AB589"/>
  <c r="Y589"/>
  <c r="AB588"/>
  <c r="Y588"/>
  <c r="AB587"/>
  <c r="Y587"/>
  <c r="AB586"/>
  <c r="Y586"/>
  <c r="AB585"/>
  <c r="Y585"/>
  <c r="AE550"/>
  <c r="AB550"/>
  <c r="AE549"/>
  <c r="AB549"/>
  <c r="AE548"/>
  <c r="AB548"/>
  <c r="AE547"/>
  <c r="AB547"/>
  <c r="AE546"/>
  <c r="AB546"/>
  <c r="AE545"/>
  <c r="AB545"/>
  <c r="AE544"/>
  <c r="AB544"/>
  <c r="AE543"/>
  <c r="AB543"/>
  <c r="AE542"/>
  <c r="AB542"/>
  <c r="AE541"/>
  <c r="AB541"/>
  <c r="AB154"/>
  <c r="Y154"/>
  <c r="AB153"/>
  <c r="Y153"/>
  <c r="AB152"/>
  <c r="Y152"/>
  <c r="AB151"/>
  <c r="Y151"/>
  <c r="AB150"/>
  <c r="Y150"/>
  <c r="AB149"/>
  <c r="Y149"/>
  <c r="AB148"/>
  <c r="Y148"/>
  <c r="AB147"/>
  <c r="Y147"/>
  <c r="AB146"/>
  <c r="Y146"/>
  <c r="AB145"/>
  <c r="Y145"/>
  <c r="AE110"/>
  <c r="AB110"/>
  <c r="AE109"/>
  <c r="AB109"/>
  <c r="AE108"/>
  <c r="AB108"/>
  <c r="AE107"/>
  <c r="AB107"/>
  <c r="AE106"/>
  <c r="AB106"/>
  <c r="AE105"/>
  <c r="AB105"/>
  <c r="AE104"/>
  <c r="AB104"/>
  <c r="AE103"/>
  <c r="AB103"/>
  <c r="AE102"/>
  <c r="AB102"/>
  <c r="AE101"/>
  <c r="AB101"/>
  <c r="AB66"/>
  <c r="Y66"/>
  <c r="AB65"/>
  <c r="Y65"/>
  <c r="AB64"/>
  <c r="Y64"/>
  <c r="AB63"/>
  <c r="Y63"/>
  <c r="AB62"/>
  <c r="Y62"/>
  <c r="AB61"/>
  <c r="Y61"/>
  <c r="AB60"/>
  <c r="Y60"/>
  <c r="AB59"/>
  <c r="Y59"/>
  <c r="AB58"/>
  <c r="Y58"/>
  <c r="AB57"/>
  <c r="Y57"/>
  <c r="AE22"/>
  <c r="AB22"/>
  <c r="AE21"/>
  <c r="AB21"/>
  <c r="AE20"/>
  <c r="AB20"/>
  <c r="AE19"/>
  <c r="AB19"/>
  <c r="AE18"/>
  <c r="AB18"/>
  <c r="AE17"/>
  <c r="AB17"/>
  <c r="AE16"/>
  <c r="AB16"/>
  <c r="AE15"/>
  <c r="AB15"/>
  <c r="AE14"/>
  <c r="AB14"/>
  <c r="AE13"/>
  <c r="AB13"/>
  <c r="AD57"/>
  <c r="X14"/>
  <c r="K419" i="1"/>
  <c r="K418"/>
  <c r="K417"/>
  <c r="K416"/>
  <c r="K415"/>
  <c r="K414"/>
  <c r="K413"/>
  <c r="K412"/>
  <c r="K411"/>
  <c r="K410"/>
  <c r="G419"/>
  <c r="G418"/>
  <c r="G417"/>
  <c r="G416"/>
  <c r="G415"/>
  <c r="G414"/>
  <c r="G413"/>
  <c r="G412"/>
  <c r="G411"/>
  <c r="G410"/>
  <c r="P374"/>
  <c r="P373"/>
  <c r="P372"/>
  <c r="P371"/>
  <c r="P370"/>
  <c r="P369"/>
  <c r="P368"/>
  <c r="P367"/>
  <c r="P366"/>
  <c r="P365"/>
  <c r="K374"/>
  <c r="K373"/>
  <c r="K372"/>
  <c r="K371"/>
  <c r="K370"/>
  <c r="K369"/>
  <c r="K368"/>
  <c r="K367"/>
  <c r="K366"/>
  <c r="F419"/>
  <c r="F418"/>
  <c r="F417"/>
  <c r="F416"/>
  <c r="F415"/>
  <c r="F414"/>
  <c r="F413"/>
  <c r="F412"/>
  <c r="F411"/>
  <c r="F410"/>
  <c r="O374"/>
  <c r="O373"/>
  <c r="O372"/>
  <c r="O371"/>
  <c r="O370"/>
  <c r="O369"/>
  <c r="O368"/>
  <c r="O367"/>
  <c r="O366"/>
  <c r="O365"/>
  <c r="J374"/>
  <c r="J373"/>
  <c r="J372"/>
  <c r="J371"/>
  <c r="J370"/>
  <c r="J369"/>
  <c r="J368"/>
  <c r="J367"/>
  <c r="J366"/>
  <c r="AE374"/>
  <c r="AB374"/>
  <c r="AE373"/>
  <c r="AB373"/>
  <c r="AE372"/>
  <c r="AB372"/>
  <c r="AE371"/>
  <c r="AB371"/>
  <c r="AE370"/>
  <c r="AB370"/>
  <c r="AE369"/>
  <c r="AB369"/>
  <c r="AE368"/>
  <c r="AB368"/>
  <c r="AE367"/>
  <c r="AB367"/>
  <c r="AE366"/>
  <c r="AB366"/>
  <c r="AE365"/>
  <c r="AB365"/>
  <c r="L112" i="8"/>
  <c r="Q375" i="1"/>
  <c r="L375"/>
  <c r="AD585" i="8"/>
  <c r="AD410" i="1"/>
  <c r="X366"/>
  <c r="AD145" i="8"/>
  <c r="L154"/>
  <c r="H154"/>
  <c r="L153"/>
  <c r="H153"/>
  <c r="L152"/>
  <c r="H152"/>
  <c r="L151"/>
  <c r="H151"/>
  <c r="L150"/>
  <c r="H150"/>
  <c r="L149"/>
  <c r="H149"/>
  <c r="L148"/>
  <c r="H148"/>
  <c r="L147"/>
  <c r="H147"/>
  <c r="L146"/>
  <c r="H146"/>
  <c r="L145"/>
  <c r="H145"/>
  <c r="Q110"/>
  <c r="Q109"/>
  <c r="Q108"/>
  <c r="L108"/>
  <c r="Q107"/>
  <c r="Q106"/>
  <c r="Q105"/>
  <c r="Q104"/>
  <c r="L104"/>
  <c r="Q103"/>
  <c r="Q102"/>
  <c r="Q101"/>
  <c r="P145"/>
  <c r="G102"/>
  <c r="L66"/>
  <c r="H66"/>
  <c r="L65"/>
  <c r="H65"/>
  <c r="L64"/>
  <c r="H64"/>
  <c r="L63"/>
  <c r="H63"/>
  <c r="L62"/>
  <c r="H62"/>
  <c r="L61"/>
  <c r="H61"/>
  <c r="L60"/>
  <c r="H60"/>
  <c r="L59"/>
  <c r="H59"/>
  <c r="L58"/>
  <c r="H58"/>
  <c r="L57"/>
  <c r="H57"/>
  <c r="Q22"/>
  <c r="L22"/>
  <c r="Q21"/>
  <c r="L21"/>
  <c r="Q20"/>
  <c r="Q19"/>
  <c r="L19"/>
  <c r="Q18"/>
  <c r="Q17"/>
  <c r="Q16"/>
  <c r="Q15"/>
  <c r="Q14"/>
  <c r="Q13"/>
  <c r="L13"/>
  <c r="X542"/>
  <c r="AD586"/>
  <c r="X543"/>
  <c r="AD587"/>
  <c r="X544"/>
  <c r="AD588"/>
  <c r="X545"/>
  <c r="AD589"/>
  <c r="X546"/>
  <c r="X102"/>
  <c r="AD146"/>
  <c r="O145"/>
  <c r="H101"/>
  <c r="L17"/>
  <c r="L14"/>
  <c r="L18"/>
  <c r="L101"/>
  <c r="L105"/>
  <c r="L109"/>
  <c r="L15"/>
  <c r="L102"/>
  <c r="L106"/>
  <c r="L16"/>
  <c r="L20"/>
  <c r="L103"/>
  <c r="L107"/>
  <c r="L594"/>
  <c r="H594"/>
  <c r="L593"/>
  <c r="H593"/>
  <c r="L592"/>
  <c r="H592"/>
  <c r="L591"/>
  <c r="H591"/>
  <c r="L590"/>
  <c r="H590"/>
  <c r="L589"/>
  <c r="H589"/>
  <c r="L588"/>
  <c r="H588"/>
  <c r="L587"/>
  <c r="H587"/>
  <c r="L586"/>
  <c r="H586"/>
  <c r="L585"/>
  <c r="H585"/>
  <c r="Q550"/>
  <c r="L550"/>
  <c r="Q549"/>
  <c r="L549"/>
  <c r="Q548"/>
  <c r="L548"/>
  <c r="Q547"/>
  <c r="L547"/>
  <c r="Q546"/>
  <c r="L546"/>
  <c r="Q545"/>
  <c r="L545"/>
  <c r="Q544"/>
  <c r="L544"/>
  <c r="Q543"/>
  <c r="L543"/>
  <c r="Q542"/>
  <c r="L542"/>
  <c r="Q541"/>
  <c r="L541"/>
  <c r="Q374" i="1"/>
  <c r="L374"/>
  <c r="Q373"/>
  <c r="L373"/>
  <c r="Q372"/>
  <c r="L372"/>
  <c r="Q371"/>
  <c r="L371"/>
  <c r="Q370"/>
  <c r="L370"/>
  <c r="Q369"/>
  <c r="L369"/>
  <c r="Q368"/>
  <c r="L368"/>
  <c r="Q367"/>
  <c r="L367"/>
  <c r="Q366"/>
  <c r="L366"/>
  <c r="Q365"/>
  <c r="L365"/>
  <c r="Q199" i="10"/>
  <c r="L417"/>
  <c r="H417"/>
  <c r="L416"/>
  <c r="H416"/>
  <c r="L415"/>
  <c r="H415"/>
  <c r="L414"/>
  <c r="H414"/>
  <c r="L413"/>
  <c r="H413"/>
  <c r="L412"/>
  <c r="H412"/>
  <c r="L411"/>
  <c r="H411"/>
  <c r="L410"/>
  <c r="H410"/>
  <c r="L409"/>
  <c r="H409"/>
  <c r="L408"/>
  <c r="H408"/>
  <c r="Q372"/>
  <c r="L372"/>
  <c r="Q371"/>
  <c r="L371"/>
  <c r="Q370"/>
  <c r="L370"/>
  <c r="Q369"/>
  <c r="L369"/>
  <c r="Q368"/>
  <c r="L368"/>
  <c r="Q367"/>
  <c r="L367"/>
  <c r="Q366"/>
  <c r="L366"/>
  <c r="Q365"/>
  <c r="L365"/>
  <c r="Q364"/>
  <c r="L364"/>
  <c r="Q363"/>
  <c r="L363"/>
  <c r="L327"/>
  <c r="H327"/>
  <c r="L326"/>
  <c r="H326"/>
  <c r="L325"/>
  <c r="H325"/>
  <c r="L324"/>
  <c r="H324"/>
  <c r="L323"/>
  <c r="H323"/>
  <c r="L322"/>
  <c r="H322"/>
  <c r="L321"/>
  <c r="H321"/>
  <c r="L320"/>
  <c r="H320"/>
  <c r="L319"/>
  <c r="H319"/>
  <c r="L318"/>
  <c r="H318"/>
  <c r="Q282"/>
  <c r="L282"/>
  <c r="Q281"/>
  <c r="L281"/>
  <c r="Q280"/>
  <c r="L280"/>
  <c r="Q279"/>
  <c r="L279"/>
  <c r="Q278"/>
  <c r="L278"/>
  <c r="Q277"/>
  <c r="L277"/>
  <c r="Q276"/>
  <c r="L276"/>
  <c r="Q275"/>
  <c r="L275"/>
  <c r="Q274"/>
  <c r="L274"/>
  <c r="Q273"/>
  <c r="L273"/>
  <c r="L237"/>
  <c r="H237"/>
  <c r="L236"/>
  <c r="H236"/>
  <c r="L235"/>
  <c r="H235"/>
  <c r="L234"/>
  <c r="H234"/>
  <c r="L233"/>
  <c r="H233"/>
  <c r="L232"/>
  <c r="H232"/>
  <c r="L231"/>
  <c r="H231"/>
  <c r="L230"/>
  <c r="H230"/>
  <c r="L229"/>
  <c r="H229"/>
  <c r="L228"/>
  <c r="H228"/>
  <c r="Q192"/>
  <c r="L192"/>
  <c r="Q191"/>
  <c r="L191"/>
  <c r="Q190"/>
  <c r="L190"/>
  <c r="Q189"/>
  <c r="L189"/>
  <c r="Q188"/>
  <c r="L188"/>
  <c r="Q187"/>
  <c r="L187"/>
  <c r="Q186"/>
  <c r="L186"/>
  <c r="Q185"/>
  <c r="L185"/>
  <c r="Q184"/>
  <c r="L184"/>
  <c r="Q183"/>
  <c r="L183"/>
  <c r="G184"/>
  <c r="G185"/>
  <c r="G186"/>
  <c r="G187"/>
  <c r="G188"/>
  <c r="G189"/>
  <c r="G190"/>
  <c r="G191"/>
  <c r="G192"/>
  <c r="L151"/>
  <c r="H151"/>
  <c r="L150"/>
  <c r="H150"/>
  <c r="L149"/>
  <c r="H149"/>
  <c r="L148"/>
  <c r="H148"/>
  <c r="L147"/>
  <c r="H147"/>
  <c r="L146"/>
  <c r="H146"/>
  <c r="L145"/>
  <c r="H145"/>
  <c r="L144"/>
  <c r="H144"/>
  <c r="L143"/>
  <c r="H143"/>
  <c r="L142"/>
  <c r="H142"/>
  <c r="Q108"/>
  <c r="L108"/>
  <c r="Q107"/>
  <c r="L107"/>
  <c r="Q106"/>
  <c r="L106"/>
  <c r="Q105"/>
  <c r="L105"/>
  <c r="Q104"/>
  <c r="L104"/>
  <c r="Q103"/>
  <c r="L103"/>
  <c r="Q102"/>
  <c r="L102"/>
  <c r="Q101"/>
  <c r="L101"/>
  <c r="Q100"/>
  <c r="L100"/>
  <c r="Q99"/>
  <c r="L99"/>
  <c r="L65"/>
  <c r="H65"/>
  <c r="L64"/>
  <c r="H64"/>
  <c r="L63"/>
  <c r="H63"/>
  <c r="L62"/>
  <c r="H62"/>
  <c r="L61"/>
  <c r="H61"/>
  <c r="L60"/>
  <c r="H60"/>
  <c r="L59"/>
  <c r="H59"/>
  <c r="L58"/>
  <c r="H58"/>
  <c r="L57"/>
  <c r="H57"/>
  <c r="L56"/>
  <c r="H56"/>
  <c r="Q22"/>
  <c r="L22"/>
  <c r="Q21"/>
  <c r="L21"/>
  <c r="Q20"/>
  <c r="L20"/>
  <c r="Q19"/>
  <c r="L19"/>
  <c r="Q18"/>
  <c r="L18"/>
  <c r="Q17"/>
  <c r="L17"/>
  <c r="Q16"/>
  <c r="L16"/>
  <c r="Q15"/>
  <c r="L15"/>
  <c r="Q14"/>
  <c r="L14"/>
  <c r="Q13"/>
  <c r="L13"/>
  <c r="L151" i="9"/>
  <c r="H151"/>
  <c r="L150"/>
  <c r="H150"/>
  <c r="L149"/>
  <c r="H149"/>
  <c r="L148"/>
  <c r="H148"/>
  <c r="L147"/>
  <c r="H147"/>
  <c r="L146"/>
  <c r="H146"/>
  <c r="L145"/>
  <c r="H145"/>
  <c r="L144"/>
  <c r="H144"/>
  <c r="L143"/>
  <c r="H143"/>
  <c r="L142"/>
  <c r="H142"/>
  <c r="Q108"/>
  <c r="L108"/>
  <c r="Q107"/>
  <c r="L107"/>
  <c r="Q106"/>
  <c r="L106"/>
  <c r="Q105"/>
  <c r="L105"/>
  <c r="Q104"/>
  <c r="L104"/>
  <c r="Q103"/>
  <c r="L103"/>
  <c r="Q102"/>
  <c r="L102"/>
  <c r="Q101"/>
  <c r="L101"/>
  <c r="Q100"/>
  <c r="L100"/>
  <c r="Q99"/>
  <c r="L99"/>
  <c r="L65"/>
  <c r="H65"/>
  <c r="L64"/>
  <c r="H64"/>
  <c r="L63"/>
  <c r="H63"/>
  <c r="L62"/>
  <c r="H62"/>
  <c r="L61"/>
  <c r="H61"/>
  <c r="L60"/>
  <c r="H60"/>
  <c r="L59"/>
  <c r="H59"/>
  <c r="L58"/>
  <c r="H58"/>
  <c r="L57"/>
  <c r="H57"/>
  <c r="L56"/>
  <c r="H56"/>
  <c r="Q22"/>
  <c r="L22"/>
  <c r="Q21"/>
  <c r="L21"/>
  <c r="Q20"/>
  <c r="L20"/>
  <c r="Q19"/>
  <c r="L19"/>
  <c r="Q18"/>
  <c r="L18"/>
  <c r="Q17"/>
  <c r="L17"/>
  <c r="Q16"/>
  <c r="L16"/>
  <c r="Q15"/>
  <c r="L15"/>
  <c r="Q14"/>
  <c r="L14"/>
  <c r="Q13"/>
  <c r="L13"/>
  <c r="L506" i="8"/>
  <c r="H506"/>
  <c r="L505"/>
  <c r="H505"/>
  <c r="L504"/>
  <c r="H504"/>
  <c r="L503"/>
  <c r="H503"/>
  <c r="L502"/>
  <c r="H502"/>
  <c r="L501"/>
  <c r="H501"/>
  <c r="L500"/>
  <c r="H500"/>
  <c r="L499"/>
  <c r="H499"/>
  <c r="L498"/>
  <c r="H498"/>
  <c r="L497"/>
  <c r="H497"/>
  <c r="Q462"/>
  <c r="L462"/>
  <c r="Q461"/>
  <c r="L461"/>
  <c r="Q460"/>
  <c r="L460"/>
  <c r="Q459"/>
  <c r="L459"/>
  <c r="Q458"/>
  <c r="L458"/>
  <c r="Q457"/>
  <c r="L457"/>
  <c r="Q456"/>
  <c r="L456"/>
  <c r="Q455"/>
  <c r="L455"/>
  <c r="Q454"/>
  <c r="L454"/>
  <c r="Q453"/>
  <c r="L453"/>
  <c r="L418"/>
  <c r="H418"/>
  <c r="L417"/>
  <c r="H417"/>
  <c r="L416"/>
  <c r="H416"/>
  <c r="L415"/>
  <c r="H415"/>
  <c r="L414"/>
  <c r="H414"/>
  <c r="L413"/>
  <c r="H413"/>
  <c r="L412"/>
  <c r="H412"/>
  <c r="L411"/>
  <c r="H411"/>
  <c r="L410"/>
  <c r="H410"/>
  <c r="L409"/>
  <c r="H409"/>
  <c r="P409"/>
  <c r="Q374"/>
  <c r="L374"/>
  <c r="Q373"/>
  <c r="L373"/>
  <c r="Q372"/>
  <c r="L372"/>
  <c r="Q371"/>
  <c r="L371"/>
  <c r="Q370"/>
  <c r="L370"/>
  <c r="Q369"/>
  <c r="L369"/>
  <c r="Q368"/>
  <c r="L368"/>
  <c r="Q367"/>
  <c r="L367"/>
  <c r="Q366"/>
  <c r="L366"/>
  <c r="Q365"/>
  <c r="L365"/>
  <c r="L330"/>
  <c r="H330"/>
  <c r="L329"/>
  <c r="H329"/>
  <c r="L328"/>
  <c r="H328"/>
  <c r="L327"/>
  <c r="H327"/>
  <c r="L326"/>
  <c r="H326"/>
  <c r="L325"/>
  <c r="H325"/>
  <c r="L324"/>
  <c r="H324"/>
  <c r="L323"/>
  <c r="H323"/>
  <c r="L322"/>
  <c r="H322"/>
  <c r="L321"/>
  <c r="H321"/>
  <c r="Q286"/>
  <c r="L286"/>
  <c r="Q285"/>
  <c r="L285"/>
  <c r="Q284"/>
  <c r="L284"/>
  <c r="Q283"/>
  <c r="L283"/>
  <c r="Q282"/>
  <c r="L282"/>
  <c r="Q281"/>
  <c r="L281"/>
  <c r="Q280"/>
  <c r="L280"/>
  <c r="Q279"/>
  <c r="L279"/>
  <c r="Q278"/>
  <c r="L278"/>
  <c r="Q277"/>
  <c r="L277"/>
  <c r="L242"/>
  <c r="H242"/>
  <c r="L241"/>
  <c r="H241"/>
  <c r="L240"/>
  <c r="H240"/>
  <c r="L239"/>
  <c r="H239"/>
  <c r="L238"/>
  <c r="H238"/>
  <c r="L237"/>
  <c r="H237"/>
  <c r="L236"/>
  <c r="H236"/>
  <c r="L235"/>
  <c r="H235"/>
  <c r="L234"/>
  <c r="H234"/>
  <c r="L233"/>
  <c r="H233"/>
  <c r="Q198"/>
  <c r="L198"/>
  <c r="Q197"/>
  <c r="L197"/>
  <c r="Q196"/>
  <c r="L196"/>
  <c r="Q195"/>
  <c r="L195"/>
  <c r="Q194"/>
  <c r="L194"/>
  <c r="Q193"/>
  <c r="L193"/>
  <c r="Q192"/>
  <c r="L192"/>
  <c r="Q191"/>
  <c r="L191"/>
  <c r="Q190"/>
  <c r="L190"/>
  <c r="Q189"/>
  <c r="L189"/>
  <c r="J595" i="7"/>
  <c r="J594"/>
  <c r="J593"/>
  <c r="J592"/>
  <c r="J591"/>
  <c r="J590"/>
  <c r="J589"/>
  <c r="J588"/>
  <c r="J587"/>
  <c r="J586"/>
  <c r="J585"/>
  <c r="J584"/>
  <c r="J583"/>
  <c r="G595"/>
  <c r="G594"/>
  <c r="G593"/>
  <c r="G592"/>
  <c r="G591"/>
  <c r="G590"/>
  <c r="G589"/>
  <c r="G588"/>
  <c r="G587"/>
  <c r="G586"/>
  <c r="G585"/>
  <c r="G584"/>
  <c r="G583"/>
  <c r="G546"/>
  <c r="J557"/>
  <c r="J556"/>
  <c r="J555"/>
  <c r="J554"/>
  <c r="J553"/>
  <c r="J552"/>
  <c r="J551"/>
  <c r="J550"/>
  <c r="J549"/>
  <c r="J548"/>
  <c r="J547"/>
  <c r="J546"/>
  <c r="M557"/>
  <c r="M556"/>
  <c r="M555"/>
  <c r="M554"/>
  <c r="M553"/>
  <c r="M552"/>
  <c r="M551"/>
  <c r="M550"/>
  <c r="M549"/>
  <c r="M548"/>
  <c r="M547"/>
  <c r="M546"/>
  <c r="G519"/>
  <c r="G518"/>
  <c r="G517"/>
  <c r="G516"/>
  <c r="G515"/>
  <c r="G514"/>
  <c r="G513"/>
  <c r="G512"/>
  <c r="G511"/>
  <c r="G510"/>
  <c r="G509"/>
  <c r="G508"/>
  <c r="G507"/>
  <c r="J519"/>
  <c r="J518"/>
  <c r="J517"/>
  <c r="J516"/>
  <c r="J515"/>
  <c r="J514"/>
  <c r="J513"/>
  <c r="J512"/>
  <c r="J511"/>
  <c r="J510"/>
  <c r="J509"/>
  <c r="J508"/>
  <c r="J507"/>
  <c r="M481"/>
  <c r="M480"/>
  <c r="M479"/>
  <c r="M478"/>
  <c r="M477"/>
  <c r="M476"/>
  <c r="M475"/>
  <c r="M474"/>
  <c r="M473"/>
  <c r="M472"/>
  <c r="M471"/>
  <c r="M470"/>
  <c r="J481"/>
  <c r="J480"/>
  <c r="J479"/>
  <c r="J478"/>
  <c r="J477"/>
  <c r="J476"/>
  <c r="J475"/>
  <c r="J474"/>
  <c r="J473"/>
  <c r="J472"/>
  <c r="J471"/>
  <c r="J470"/>
  <c r="J469"/>
  <c r="G443"/>
  <c r="G442"/>
  <c r="G441"/>
  <c r="G440"/>
  <c r="G439"/>
  <c r="G438"/>
  <c r="G437"/>
  <c r="G436"/>
  <c r="G435"/>
  <c r="G434"/>
  <c r="G433"/>
  <c r="G432"/>
  <c r="G431"/>
  <c r="J443"/>
  <c r="J442"/>
  <c r="J441"/>
  <c r="J440"/>
  <c r="J439"/>
  <c r="J438"/>
  <c r="J437"/>
  <c r="J436"/>
  <c r="J435"/>
  <c r="J434"/>
  <c r="J433"/>
  <c r="J432"/>
  <c r="J431"/>
  <c r="M405"/>
  <c r="M404"/>
  <c r="M403"/>
  <c r="M402"/>
  <c r="M401"/>
  <c r="M400"/>
  <c r="M399"/>
  <c r="M398"/>
  <c r="M397"/>
  <c r="M396"/>
  <c r="M395"/>
  <c r="M394"/>
  <c r="J405"/>
  <c r="J404"/>
  <c r="J403"/>
  <c r="J402"/>
  <c r="J401"/>
  <c r="J400"/>
  <c r="J399"/>
  <c r="J398"/>
  <c r="J397"/>
  <c r="J396"/>
  <c r="J395"/>
  <c r="J394"/>
  <c r="G367"/>
  <c r="G366"/>
  <c r="G365"/>
  <c r="G364"/>
  <c r="G363"/>
  <c r="G362"/>
  <c r="G361"/>
  <c r="G360"/>
  <c r="G359"/>
  <c r="G358"/>
  <c r="G357"/>
  <c r="G356"/>
  <c r="G355"/>
  <c r="J367"/>
  <c r="J366"/>
  <c r="J365"/>
  <c r="J364"/>
  <c r="J363"/>
  <c r="J362"/>
  <c r="J361"/>
  <c r="J360"/>
  <c r="J359"/>
  <c r="J358"/>
  <c r="J357"/>
  <c r="J356"/>
  <c r="J355"/>
  <c r="M329"/>
  <c r="M328"/>
  <c r="M327"/>
  <c r="M326"/>
  <c r="M325"/>
  <c r="M324"/>
  <c r="M323"/>
  <c r="M322"/>
  <c r="M321"/>
  <c r="M320"/>
  <c r="M319"/>
  <c r="M318"/>
  <c r="J329"/>
  <c r="J328"/>
  <c r="J327"/>
  <c r="J326"/>
  <c r="J325"/>
  <c r="J324"/>
  <c r="J323"/>
  <c r="J322"/>
  <c r="J321"/>
  <c r="J320"/>
  <c r="J319"/>
  <c r="J318"/>
  <c r="G291"/>
  <c r="G290"/>
  <c r="G289"/>
  <c r="G288"/>
  <c r="G287"/>
  <c r="G286"/>
  <c r="G285"/>
  <c r="G284"/>
  <c r="G283"/>
  <c r="G282"/>
  <c r="G281"/>
  <c r="G280"/>
  <c r="G279"/>
  <c r="J291"/>
  <c r="J290"/>
  <c r="J289"/>
  <c r="J288"/>
  <c r="J287"/>
  <c r="J286"/>
  <c r="J285"/>
  <c r="J284"/>
  <c r="J283"/>
  <c r="J282"/>
  <c r="J281"/>
  <c r="J280"/>
  <c r="J279"/>
  <c r="M253"/>
  <c r="M252"/>
  <c r="M251"/>
  <c r="M250"/>
  <c r="M249"/>
  <c r="M248"/>
  <c r="M247"/>
  <c r="M246"/>
  <c r="M245"/>
  <c r="M244"/>
  <c r="M243"/>
  <c r="M242"/>
  <c r="J253"/>
  <c r="J252"/>
  <c r="J251"/>
  <c r="J250"/>
  <c r="J249"/>
  <c r="J248"/>
  <c r="J247"/>
  <c r="J246"/>
  <c r="J245"/>
  <c r="J244"/>
  <c r="J243"/>
  <c r="J242"/>
  <c r="G215"/>
  <c r="G214"/>
  <c r="G213"/>
  <c r="G212"/>
  <c r="G211"/>
  <c r="G210"/>
  <c r="G209"/>
  <c r="G208"/>
  <c r="G207"/>
  <c r="G206"/>
  <c r="G205"/>
  <c r="G204"/>
  <c r="G203"/>
  <c r="J215"/>
  <c r="J214"/>
  <c r="J213"/>
  <c r="J212"/>
  <c r="J211"/>
  <c r="J210"/>
  <c r="J209"/>
  <c r="J208"/>
  <c r="J207"/>
  <c r="J206"/>
  <c r="J205"/>
  <c r="J204"/>
  <c r="J203"/>
  <c r="M177"/>
  <c r="M176"/>
  <c r="M175"/>
  <c r="M174"/>
  <c r="M173"/>
  <c r="M172"/>
  <c r="M171"/>
  <c r="M170"/>
  <c r="M169"/>
  <c r="M168"/>
  <c r="M167"/>
  <c r="M166"/>
  <c r="J177"/>
  <c r="J176"/>
  <c r="J175"/>
  <c r="J174"/>
  <c r="J173"/>
  <c r="J172"/>
  <c r="J171"/>
  <c r="J170"/>
  <c r="J169"/>
  <c r="J168"/>
  <c r="J167"/>
  <c r="J166"/>
  <c r="J139"/>
  <c r="J138"/>
  <c r="J137"/>
  <c r="J136"/>
  <c r="J135"/>
  <c r="J134"/>
  <c r="J133"/>
  <c r="J132"/>
  <c r="J131"/>
  <c r="J130"/>
  <c r="J129"/>
  <c r="J128"/>
  <c r="J127"/>
  <c r="G139"/>
  <c r="G138"/>
  <c r="G137"/>
  <c r="G136"/>
  <c r="G135"/>
  <c r="G134"/>
  <c r="G133"/>
  <c r="G132"/>
  <c r="G131"/>
  <c r="G130"/>
  <c r="G129"/>
  <c r="G128"/>
  <c r="G127"/>
  <c r="M101"/>
  <c r="M100"/>
  <c r="M99"/>
  <c r="M98"/>
  <c r="M97"/>
  <c r="M96"/>
  <c r="M95"/>
  <c r="M94"/>
  <c r="M93"/>
  <c r="M92"/>
  <c r="M91"/>
  <c r="M90"/>
  <c r="J101"/>
  <c r="J100"/>
  <c r="J99"/>
  <c r="J98"/>
  <c r="J97"/>
  <c r="J96"/>
  <c r="J95"/>
  <c r="J94"/>
  <c r="J93"/>
  <c r="J92"/>
  <c r="J91"/>
  <c r="J90"/>
  <c r="J63"/>
  <c r="J62"/>
  <c r="J61"/>
  <c r="J60"/>
  <c r="J59"/>
  <c r="J58"/>
  <c r="J57"/>
  <c r="J56"/>
  <c r="J55"/>
  <c r="J54"/>
  <c r="J53"/>
  <c r="J52"/>
  <c r="J51"/>
  <c r="G63"/>
  <c r="G62"/>
  <c r="G61"/>
  <c r="G60"/>
  <c r="G59"/>
  <c r="G58"/>
  <c r="G57"/>
  <c r="G56"/>
  <c r="G55"/>
  <c r="G54"/>
  <c r="G53"/>
  <c r="G52"/>
  <c r="G51"/>
  <c r="M25"/>
  <c r="M24"/>
  <c r="M23"/>
  <c r="M22"/>
  <c r="M21"/>
  <c r="M20"/>
  <c r="M19"/>
  <c r="M18"/>
  <c r="M17"/>
  <c r="M16"/>
  <c r="M15"/>
  <c r="M14"/>
  <c r="J25"/>
  <c r="J24"/>
  <c r="J23"/>
  <c r="J22"/>
  <c r="J21"/>
  <c r="J20"/>
  <c r="J19"/>
  <c r="J18"/>
  <c r="J17"/>
  <c r="J16"/>
  <c r="J15"/>
  <c r="J14"/>
  <c r="J899"/>
  <c r="G899"/>
  <c r="J898"/>
  <c r="G898"/>
  <c r="J897"/>
  <c r="G897"/>
  <c r="J896"/>
  <c r="G896"/>
  <c r="J895"/>
  <c r="G895"/>
  <c r="J894"/>
  <c r="G894"/>
  <c r="J893"/>
  <c r="G893"/>
  <c r="J892"/>
  <c r="G892"/>
  <c r="J891"/>
  <c r="G891"/>
  <c r="J890"/>
  <c r="G890"/>
  <c r="J889"/>
  <c r="G889"/>
  <c r="J888"/>
  <c r="G888"/>
  <c r="L887"/>
  <c r="K887"/>
  <c r="M887"/>
  <c r="J887"/>
  <c r="G887"/>
  <c r="M861"/>
  <c r="J861"/>
  <c r="M860"/>
  <c r="J860"/>
  <c r="M859"/>
  <c r="J859"/>
  <c r="M858"/>
  <c r="J858"/>
  <c r="M857"/>
  <c r="J857"/>
  <c r="M856"/>
  <c r="J856"/>
  <c r="M855"/>
  <c r="J855"/>
  <c r="M854"/>
  <c r="J854"/>
  <c r="M853"/>
  <c r="J853"/>
  <c r="M852"/>
  <c r="J852"/>
  <c r="M851"/>
  <c r="J851"/>
  <c r="M850"/>
  <c r="J850"/>
  <c r="F850"/>
  <c r="L888"/>
  <c r="E850"/>
  <c r="K888"/>
  <c r="M849"/>
  <c r="J849"/>
  <c r="G849"/>
  <c r="J823"/>
  <c r="G823"/>
  <c r="J822"/>
  <c r="G822"/>
  <c r="J821"/>
  <c r="G821"/>
  <c r="J820"/>
  <c r="G820"/>
  <c r="J819"/>
  <c r="G819"/>
  <c r="J818"/>
  <c r="G818"/>
  <c r="J817"/>
  <c r="G817"/>
  <c r="J816"/>
  <c r="G816"/>
  <c r="J815"/>
  <c r="G815"/>
  <c r="J814"/>
  <c r="G814"/>
  <c r="J813"/>
  <c r="G813"/>
  <c r="J812"/>
  <c r="G812"/>
  <c r="L811"/>
  <c r="K811"/>
  <c r="J811"/>
  <c r="G811"/>
  <c r="M785"/>
  <c r="J785"/>
  <c r="M784"/>
  <c r="J784"/>
  <c r="M783"/>
  <c r="J783"/>
  <c r="M782"/>
  <c r="J782"/>
  <c r="M781"/>
  <c r="J781"/>
  <c r="M780"/>
  <c r="J780"/>
  <c r="M779"/>
  <c r="J779"/>
  <c r="M778"/>
  <c r="J778"/>
  <c r="M777"/>
  <c r="J777"/>
  <c r="M776"/>
  <c r="J776"/>
  <c r="M775"/>
  <c r="J775"/>
  <c r="M774"/>
  <c r="J774"/>
  <c r="F774"/>
  <c r="L812"/>
  <c r="F775"/>
  <c r="L813"/>
  <c r="F776"/>
  <c r="L814"/>
  <c r="F777"/>
  <c r="L815"/>
  <c r="F778"/>
  <c r="L816"/>
  <c r="F779"/>
  <c r="L817"/>
  <c r="F780"/>
  <c r="L818"/>
  <c r="F781"/>
  <c r="L819"/>
  <c r="F782"/>
  <c r="L820"/>
  <c r="F783"/>
  <c r="L821"/>
  <c r="F784"/>
  <c r="L822"/>
  <c r="F785"/>
  <c r="E774"/>
  <c r="G774"/>
  <c r="M773"/>
  <c r="J773"/>
  <c r="G773"/>
  <c r="J747"/>
  <c r="G747"/>
  <c r="J746"/>
  <c r="G746"/>
  <c r="J745"/>
  <c r="G745"/>
  <c r="J744"/>
  <c r="G744"/>
  <c r="J743"/>
  <c r="G743"/>
  <c r="J742"/>
  <c r="G742"/>
  <c r="J741"/>
  <c r="G741"/>
  <c r="J740"/>
  <c r="G740"/>
  <c r="J739"/>
  <c r="G739"/>
  <c r="J738"/>
  <c r="G738"/>
  <c r="J737"/>
  <c r="G737"/>
  <c r="J736"/>
  <c r="G736"/>
  <c r="L735"/>
  <c r="K735"/>
  <c r="E698"/>
  <c r="J735"/>
  <c r="G735"/>
  <c r="M709"/>
  <c r="J709"/>
  <c r="M708"/>
  <c r="J708"/>
  <c r="M707"/>
  <c r="J707"/>
  <c r="M706"/>
  <c r="J706"/>
  <c r="M705"/>
  <c r="J705"/>
  <c r="M704"/>
  <c r="J704"/>
  <c r="M703"/>
  <c r="J703"/>
  <c r="M702"/>
  <c r="J702"/>
  <c r="M701"/>
  <c r="J701"/>
  <c r="M700"/>
  <c r="J700"/>
  <c r="M699"/>
  <c r="J699"/>
  <c r="M698"/>
  <c r="J698"/>
  <c r="F698"/>
  <c r="L736"/>
  <c r="F699"/>
  <c r="L737"/>
  <c r="F700"/>
  <c r="L738"/>
  <c r="F701"/>
  <c r="L739"/>
  <c r="F702"/>
  <c r="L740"/>
  <c r="F703"/>
  <c r="L741"/>
  <c r="F704"/>
  <c r="L742"/>
  <c r="F705"/>
  <c r="L743"/>
  <c r="F706"/>
  <c r="L744"/>
  <c r="F707"/>
  <c r="L745"/>
  <c r="F708"/>
  <c r="L746"/>
  <c r="F709"/>
  <c r="M697"/>
  <c r="J697"/>
  <c r="G697"/>
  <c r="J671"/>
  <c r="G671"/>
  <c r="J670"/>
  <c r="G670"/>
  <c r="J669"/>
  <c r="G669"/>
  <c r="J668"/>
  <c r="G668"/>
  <c r="J667"/>
  <c r="G667"/>
  <c r="J666"/>
  <c r="G666"/>
  <c r="J665"/>
  <c r="G665"/>
  <c r="J664"/>
  <c r="G664"/>
  <c r="J663"/>
  <c r="G663"/>
  <c r="J662"/>
  <c r="G662"/>
  <c r="J661"/>
  <c r="G661"/>
  <c r="J660"/>
  <c r="G660"/>
  <c r="L659"/>
  <c r="K659"/>
  <c r="E622"/>
  <c r="J659"/>
  <c r="G659"/>
  <c r="M633"/>
  <c r="J633"/>
  <c r="M632"/>
  <c r="J632"/>
  <c r="M631"/>
  <c r="J631"/>
  <c r="M630"/>
  <c r="J630"/>
  <c r="M629"/>
  <c r="J629"/>
  <c r="M628"/>
  <c r="J628"/>
  <c r="M627"/>
  <c r="J627"/>
  <c r="M626"/>
  <c r="J626"/>
  <c r="M625"/>
  <c r="J625"/>
  <c r="M624"/>
  <c r="J624"/>
  <c r="M623"/>
  <c r="J623"/>
  <c r="M622"/>
  <c r="J622"/>
  <c r="F622"/>
  <c r="L660"/>
  <c r="F623"/>
  <c r="L661"/>
  <c r="F624"/>
  <c r="L662"/>
  <c r="F625"/>
  <c r="L663"/>
  <c r="F626"/>
  <c r="L664"/>
  <c r="F627"/>
  <c r="L665"/>
  <c r="F628"/>
  <c r="L666"/>
  <c r="F629"/>
  <c r="L667"/>
  <c r="F630"/>
  <c r="L668"/>
  <c r="F631"/>
  <c r="L669"/>
  <c r="F632"/>
  <c r="L670"/>
  <c r="F633"/>
  <c r="M621"/>
  <c r="J621"/>
  <c r="G621"/>
  <c r="L584"/>
  <c r="F547"/>
  <c r="L585"/>
  <c r="K584"/>
  <c r="M584"/>
  <c r="L545"/>
  <c r="K545"/>
  <c r="M545"/>
  <c r="I545"/>
  <c r="H545"/>
  <c r="J545"/>
  <c r="L469"/>
  <c r="K469"/>
  <c r="M469"/>
  <c r="I469"/>
  <c r="H469"/>
  <c r="L393"/>
  <c r="K393"/>
  <c r="M393"/>
  <c r="I393"/>
  <c r="H393"/>
  <c r="J393"/>
  <c r="L317"/>
  <c r="K317"/>
  <c r="M317"/>
  <c r="I317"/>
  <c r="H317"/>
  <c r="J317"/>
  <c r="L241"/>
  <c r="K241"/>
  <c r="M241"/>
  <c r="I241"/>
  <c r="H241"/>
  <c r="J241"/>
  <c r="L165"/>
  <c r="K165"/>
  <c r="M165"/>
  <c r="I165"/>
  <c r="H165"/>
  <c r="J165"/>
  <c r="L89"/>
  <c r="K89"/>
  <c r="M89"/>
  <c r="I89"/>
  <c r="H89"/>
  <c r="J89"/>
  <c r="L13"/>
  <c r="K13"/>
  <c r="M13"/>
  <c r="I13"/>
  <c r="H13"/>
  <c r="J13"/>
  <c r="L329" i="1"/>
  <c r="H329"/>
  <c r="L328"/>
  <c r="H328"/>
  <c r="L327"/>
  <c r="H327"/>
  <c r="L326"/>
  <c r="H326"/>
  <c r="L325"/>
  <c r="H325"/>
  <c r="L324"/>
  <c r="H324"/>
  <c r="L323"/>
  <c r="H323"/>
  <c r="L322"/>
  <c r="H322"/>
  <c r="L321"/>
  <c r="H321"/>
  <c r="L320"/>
  <c r="H320"/>
  <c r="L239"/>
  <c r="H239"/>
  <c r="L238"/>
  <c r="H238"/>
  <c r="L237"/>
  <c r="H237"/>
  <c r="L236"/>
  <c r="H236"/>
  <c r="L235"/>
  <c r="H235"/>
  <c r="L234"/>
  <c r="H234"/>
  <c r="L233"/>
  <c r="H233"/>
  <c r="L232"/>
  <c r="H232"/>
  <c r="L231"/>
  <c r="H231"/>
  <c r="L230"/>
  <c r="H230"/>
  <c r="Q284"/>
  <c r="L284"/>
  <c r="Q283"/>
  <c r="L283"/>
  <c r="Q282"/>
  <c r="L282"/>
  <c r="Q281"/>
  <c r="L281"/>
  <c r="Q280"/>
  <c r="L280"/>
  <c r="Q279"/>
  <c r="L279"/>
  <c r="Q278"/>
  <c r="L278"/>
  <c r="Q277"/>
  <c r="L277"/>
  <c r="Q276"/>
  <c r="L276"/>
  <c r="Q275"/>
  <c r="L275"/>
  <c r="O320"/>
  <c r="Q194"/>
  <c r="L194"/>
  <c r="Q193"/>
  <c r="L193"/>
  <c r="Q192"/>
  <c r="L192"/>
  <c r="Q191"/>
  <c r="L191"/>
  <c r="Q190"/>
  <c r="L190"/>
  <c r="Q189"/>
  <c r="L189"/>
  <c r="Q188"/>
  <c r="L188"/>
  <c r="Q187"/>
  <c r="L187"/>
  <c r="Q186"/>
  <c r="L186"/>
  <c r="Q185"/>
  <c r="L185"/>
  <c r="L151"/>
  <c r="H151"/>
  <c r="L150"/>
  <c r="H150"/>
  <c r="L149"/>
  <c r="H149"/>
  <c r="L148"/>
  <c r="H148"/>
  <c r="L147"/>
  <c r="H147"/>
  <c r="L146"/>
  <c r="H146"/>
  <c r="L145"/>
  <c r="H145"/>
  <c r="L144"/>
  <c r="H144"/>
  <c r="L143"/>
  <c r="H143"/>
  <c r="L142"/>
  <c r="H142"/>
  <c r="Q108"/>
  <c r="L108"/>
  <c r="Q107"/>
  <c r="L107"/>
  <c r="Q106"/>
  <c r="L106"/>
  <c r="Q105"/>
  <c r="L105"/>
  <c r="Q104"/>
  <c r="L104"/>
  <c r="Q103"/>
  <c r="L103"/>
  <c r="Q102"/>
  <c r="L102"/>
  <c r="Q101"/>
  <c r="L101"/>
  <c r="Q100"/>
  <c r="L100"/>
  <c r="Q99"/>
  <c r="L99"/>
  <c r="H65"/>
  <c r="H64"/>
  <c r="H63"/>
  <c r="H62"/>
  <c r="H61"/>
  <c r="H60"/>
  <c r="H59"/>
  <c r="H58"/>
  <c r="H57"/>
  <c r="H56"/>
  <c r="L65"/>
  <c r="L64"/>
  <c r="L63"/>
  <c r="L62"/>
  <c r="L61"/>
  <c r="L60"/>
  <c r="L59"/>
  <c r="L58"/>
  <c r="L57"/>
  <c r="L56"/>
  <c r="Q22"/>
  <c r="L22"/>
  <c r="Q21"/>
  <c r="L21"/>
  <c r="Q20"/>
  <c r="L20"/>
  <c r="Q19"/>
  <c r="L19"/>
  <c r="Q18"/>
  <c r="L18"/>
  <c r="Q17"/>
  <c r="L17"/>
  <c r="Q16"/>
  <c r="L16"/>
  <c r="Q15"/>
  <c r="L15"/>
  <c r="Q14"/>
  <c r="L14"/>
  <c r="Q13"/>
  <c r="L13"/>
  <c r="O142"/>
  <c r="F100"/>
  <c r="G366" i="8"/>
  <c r="P410"/>
  <c r="Q289" i="10"/>
  <c r="F102" i="8"/>
  <c r="O146"/>
  <c r="Q145"/>
  <c r="L110"/>
  <c r="P233"/>
  <c r="G190"/>
  <c r="P234"/>
  <c r="K736" i="7"/>
  <c r="G698"/>
  <c r="K660"/>
  <c r="G622"/>
  <c r="E547"/>
  <c r="M736"/>
  <c r="E699"/>
  <c r="L919"/>
  <c r="F851"/>
  <c r="L889"/>
  <c r="L671"/>
  <c r="L675"/>
  <c r="F317"/>
  <c r="F469"/>
  <c r="L823"/>
  <c r="L825"/>
  <c r="M888"/>
  <c r="E851"/>
  <c r="F548"/>
  <c r="L586"/>
  <c r="M660"/>
  <c r="E623"/>
  <c r="L747"/>
  <c r="L751"/>
  <c r="F393"/>
  <c r="M811"/>
  <c r="L918"/>
  <c r="M735"/>
  <c r="K812"/>
  <c r="G850"/>
  <c r="K918"/>
  <c r="M659"/>
  <c r="F276" i="1"/>
  <c r="P56" i="9"/>
  <c r="P56" i="1"/>
  <c r="P321" i="8"/>
  <c r="P585"/>
  <c r="AC410" i="1"/>
  <c r="H365"/>
  <c r="P142" i="10"/>
  <c r="P142" i="9"/>
  <c r="L673" i="7"/>
  <c r="K585"/>
  <c r="G547"/>
  <c r="M812"/>
  <c r="E775"/>
  <c r="F549"/>
  <c r="L587"/>
  <c r="K889"/>
  <c r="G851"/>
  <c r="L507"/>
  <c r="L749"/>
  <c r="G699"/>
  <c r="K737"/>
  <c r="L431"/>
  <c r="G623"/>
  <c r="K661"/>
  <c r="L827"/>
  <c r="K919"/>
  <c r="L355"/>
  <c r="L920"/>
  <c r="F852"/>
  <c r="L890"/>
  <c r="O321" i="1"/>
  <c r="G14" i="10"/>
  <c r="P57" s="1"/>
  <c r="G186" i="1"/>
  <c r="P231"/>
  <c r="G14"/>
  <c r="P57"/>
  <c r="AC57" i="8"/>
  <c r="Y13"/>
  <c r="P446" i="10"/>
  <c r="Y541" i="8"/>
  <c r="AC585"/>
  <c r="W542"/>
  <c r="Y542"/>
  <c r="Y365" i="1"/>
  <c r="H13"/>
  <c r="O56"/>
  <c r="G100" i="10"/>
  <c r="P143"/>
  <c r="G101" s="1"/>
  <c r="P144" s="1"/>
  <c r="G100" i="9"/>
  <c r="P143"/>
  <c r="P497" i="8"/>
  <c r="M585" i="7"/>
  <c r="E548"/>
  <c r="M661"/>
  <c r="E624"/>
  <c r="M737"/>
  <c r="E700"/>
  <c r="P507"/>
  <c r="F470"/>
  <c r="F550"/>
  <c r="L588"/>
  <c r="G775"/>
  <c r="K813"/>
  <c r="K920"/>
  <c r="M889"/>
  <c r="E852"/>
  <c r="F853"/>
  <c r="L891"/>
  <c r="L921"/>
  <c r="P431"/>
  <c r="F394"/>
  <c r="P355"/>
  <c r="F318"/>
  <c r="F277" i="1"/>
  <c r="W14" i="8"/>
  <c r="AE57"/>
  <c r="Y101"/>
  <c r="AC145"/>
  <c r="AE145"/>
  <c r="AE585"/>
  <c r="AE410" i="1"/>
  <c r="W366"/>
  <c r="AC411"/>
  <c r="Q56"/>
  <c r="F14"/>
  <c r="O230"/>
  <c r="Q230"/>
  <c r="H185"/>
  <c r="H275"/>
  <c r="H13" i="10"/>
  <c r="G454" i="8"/>
  <c r="P498"/>
  <c r="G455"/>
  <c r="P499"/>
  <c r="G456"/>
  <c r="P500"/>
  <c r="G457"/>
  <c r="P501"/>
  <c r="G458"/>
  <c r="P502"/>
  <c r="G459"/>
  <c r="G548" i="7"/>
  <c r="K586"/>
  <c r="L508"/>
  <c r="M813"/>
  <c r="E776"/>
  <c r="G700"/>
  <c r="K738"/>
  <c r="G624"/>
  <c r="K662"/>
  <c r="L356"/>
  <c r="L432"/>
  <c r="F551"/>
  <c r="L589"/>
  <c r="F854"/>
  <c r="L892"/>
  <c r="L922"/>
  <c r="G852"/>
  <c r="K890"/>
  <c r="O322" i="1"/>
  <c r="W102" i="8"/>
  <c r="AC146"/>
  <c r="W103"/>
  <c r="AC147"/>
  <c r="W104"/>
  <c r="AC148"/>
  <c r="W105"/>
  <c r="AC149"/>
  <c r="W106"/>
  <c r="AC150"/>
  <c r="W107"/>
  <c r="AC151"/>
  <c r="W108"/>
  <c r="AC152"/>
  <c r="W109"/>
  <c r="AC153"/>
  <c r="W110"/>
  <c r="AC58"/>
  <c r="W15"/>
  <c r="AC59"/>
  <c r="W16"/>
  <c r="AC60"/>
  <c r="W17"/>
  <c r="AC61"/>
  <c r="W18"/>
  <c r="AC62"/>
  <c r="W19"/>
  <c r="AC63"/>
  <c r="W20"/>
  <c r="AC64"/>
  <c r="W21"/>
  <c r="AC65"/>
  <c r="W22"/>
  <c r="H541"/>
  <c r="O585"/>
  <c r="F186" i="1"/>
  <c r="N448"/>
  <c r="Q320"/>
  <c r="G276"/>
  <c r="H14"/>
  <c r="H273" i="10"/>
  <c r="H183"/>
  <c r="F14"/>
  <c r="O57" s="1"/>
  <c r="H99" i="9"/>
  <c r="O142"/>
  <c r="H277" i="8"/>
  <c r="O321"/>
  <c r="F278"/>
  <c r="O322"/>
  <c r="F279"/>
  <c r="O323"/>
  <c r="O409"/>
  <c r="F366"/>
  <c r="H365"/>
  <c r="M586" i="7"/>
  <c r="E549"/>
  <c r="F552"/>
  <c r="L590"/>
  <c r="M890"/>
  <c r="E853"/>
  <c r="F395"/>
  <c r="M662"/>
  <c r="E625"/>
  <c r="K814"/>
  <c r="G776"/>
  <c r="F319"/>
  <c r="M738"/>
  <c r="E701"/>
  <c r="L923"/>
  <c r="F855"/>
  <c r="L893"/>
  <c r="F471"/>
  <c r="L935"/>
  <c r="F278" i="1"/>
  <c r="Y102" i="8"/>
  <c r="H99" i="1"/>
  <c r="P142"/>
  <c r="O448"/>
  <c r="O231"/>
  <c r="H186"/>
  <c r="H276"/>
  <c r="O142" i="10"/>
  <c r="Q142" s="1"/>
  <c r="H99"/>
  <c r="H363"/>
  <c r="Q318"/>
  <c r="Q228"/>
  <c r="F184"/>
  <c r="H184"/>
  <c r="Q142" i="9"/>
  <c r="F100"/>
  <c r="H13"/>
  <c r="O56"/>
  <c r="Q409" i="8"/>
  <c r="H453"/>
  <c r="O497"/>
  <c r="Q497"/>
  <c r="H189"/>
  <c r="O233"/>
  <c r="G549" i="7"/>
  <c r="K587"/>
  <c r="L924"/>
  <c r="F856"/>
  <c r="L894"/>
  <c r="K739"/>
  <c r="G701"/>
  <c r="L509"/>
  <c r="G625"/>
  <c r="K663"/>
  <c r="L357"/>
  <c r="G853"/>
  <c r="K891"/>
  <c r="F553"/>
  <c r="L591"/>
  <c r="M814"/>
  <c r="E777"/>
  <c r="L433"/>
  <c r="K921"/>
  <c r="O323" i="1"/>
  <c r="Q142"/>
  <c r="G100"/>
  <c r="P143"/>
  <c r="F187"/>
  <c r="Q408" i="10"/>
  <c r="H274"/>
  <c r="Q56" i="9"/>
  <c r="F14"/>
  <c r="H100"/>
  <c r="O143"/>
  <c r="Q233" i="8"/>
  <c r="M587" i="7"/>
  <c r="E550"/>
  <c r="F396"/>
  <c r="G777"/>
  <c r="K815"/>
  <c r="M663"/>
  <c r="E626"/>
  <c r="F857"/>
  <c r="L895"/>
  <c r="L925"/>
  <c r="F554"/>
  <c r="L592"/>
  <c r="F472"/>
  <c r="L936"/>
  <c r="M739"/>
  <c r="E702"/>
  <c r="M891"/>
  <c r="E854"/>
  <c r="F320"/>
  <c r="F279" i="1"/>
  <c r="O232"/>
  <c r="H364" i="10"/>
  <c r="Q319"/>
  <c r="Q229"/>
  <c r="F185"/>
  <c r="H185" s="1"/>
  <c r="F101" i="9"/>
  <c r="O57"/>
  <c r="F15"/>
  <c r="G550" i="7"/>
  <c r="K588"/>
  <c r="M815"/>
  <c r="E778"/>
  <c r="L358"/>
  <c r="G702"/>
  <c r="K740"/>
  <c r="K922"/>
  <c r="F555"/>
  <c r="L593"/>
  <c r="L434"/>
  <c r="F858"/>
  <c r="L896"/>
  <c r="L926"/>
  <c r="G854"/>
  <c r="K892"/>
  <c r="L510"/>
  <c r="K664"/>
  <c r="G626"/>
  <c r="O324" i="1"/>
  <c r="F280"/>
  <c r="F188"/>
  <c r="O233"/>
  <c r="Q409" i="10"/>
  <c r="H275"/>
  <c r="O144" i="9"/>
  <c r="M588" i="7"/>
  <c r="E551"/>
  <c r="M664"/>
  <c r="E627"/>
  <c r="F556"/>
  <c r="L594"/>
  <c r="M892"/>
  <c r="E855"/>
  <c r="F321"/>
  <c r="L927"/>
  <c r="F859"/>
  <c r="L897"/>
  <c r="G778"/>
  <c r="K816"/>
  <c r="K923"/>
  <c r="F473"/>
  <c r="L937"/>
  <c r="F397"/>
  <c r="M740"/>
  <c r="E703"/>
  <c r="H365" i="10"/>
  <c r="Q320"/>
  <c r="Q230"/>
  <c r="F186"/>
  <c r="H186" s="1"/>
  <c r="F102" i="9"/>
  <c r="G551" i="7"/>
  <c r="K589"/>
  <c r="F557"/>
  <c r="L511"/>
  <c r="G627"/>
  <c r="K665"/>
  <c r="L435"/>
  <c r="L928"/>
  <c r="F860"/>
  <c r="L898"/>
  <c r="L359"/>
  <c r="M816"/>
  <c r="E779"/>
  <c r="G703"/>
  <c r="K741"/>
  <c r="K893"/>
  <c r="G855"/>
  <c r="Q410" i="10"/>
  <c r="H276"/>
  <c r="O145" i="9"/>
  <c r="M589" i="7"/>
  <c r="E552"/>
  <c r="F861"/>
  <c r="L929"/>
  <c r="M741"/>
  <c r="E704"/>
  <c r="F398"/>
  <c r="L595"/>
  <c r="F241"/>
  <c r="G779"/>
  <c r="K817"/>
  <c r="M665"/>
  <c r="E628"/>
  <c r="K924"/>
  <c r="M893"/>
  <c r="E856"/>
  <c r="F322"/>
  <c r="F474"/>
  <c r="L938"/>
  <c r="H366" i="10"/>
  <c r="Q321"/>
  <c r="Q231"/>
  <c r="F187"/>
  <c r="H187" s="1"/>
  <c r="F103" i="9"/>
  <c r="G552" i="7"/>
  <c r="K590"/>
  <c r="L512"/>
  <c r="G628"/>
  <c r="K666"/>
  <c r="L279"/>
  <c r="L899"/>
  <c r="F545"/>
  <c r="L583"/>
  <c r="L360"/>
  <c r="L436"/>
  <c r="M817"/>
  <c r="E780"/>
  <c r="G856"/>
  <c r="K894"/>
  <c r="G704"/>
  <c r="K742"/>
  <c r="Q411" i="10"/>
  <c r="H277"/>
  <c r="O146" i="9"/>
  <c r="M590" i="7"/>
  <c r="E553"/>
  <c r="M894"/>
  <c r="E857"/>
  <c r="F399"/>
  <c r="M666"/>
  <c r="E629"/>
  <c r="M742"/>
  <c r="E705"/>
  <c r="F242"/>
  <c r="F475"/>
  <c r="L939"/>
  <c r="F323"/>
  <c r="K818"/>
  <c r="K925"/>
  <c r="G780"/>
  <c r="L930"/>
  <c r="L901"/>
  <c r="L903"/>
  <c r="L599"/>
  <c r="P583"/>
  <c r="L934"/>
  <c r="L597"/>
  <c r="P57" i="8"/>
  <c r="H367" i="10"/>
  <c r="Q322"/>
  <c r="Q232"/>
  <c r="F188"/>
  <c r="F104" i="9"/>
  <c r="G553" i="7"/>
  <c r="K591"/>
  <c r="G857"/>
  <c r="K895"/>
  <c r="L361"/>
  <c r="L280"/>
  <c r="K743"/>
  <c r="G705"/>
  <c r="L513"/>
  <c r="M818"/>
  <c r="E781"/>
  <c r="G629"/>
  <c r="K667"/>
  <c r="L437"/>
  <c r="G14" i="8"/>
  <c r="P58"/>
  <c r="Q412" i="10"/>
  <c r="H278"/>
  <c r="H188"/>
  <c r="O147" i="9"/>
  <c r="M591" i="7"/>
  <c r="E554"/>
  <c r="G781"/>
  <c r="K819"/>
  <c r="M743"/>
  <c r="E706"/>
  <c r="F324"/>
  <c r="M895"/>
  <c r="E858"/>
  <c r="F400"/>
  <c r="F476"/>
  <c r="L940"/>
  <c r="M667"/>
  <c r="E630"/>
  <c r="F243"/>
  <c r="H368" i="10"/>
  <c r="Q323"/>
  <c r="Q233"/>
  <c r="F189"/>
  <c r="H189" s="1"/>
  <c r="F105" i="9"/>
  <c r="G554" i="7"/>
  <c r="K592"/>
  <c r="K668"/>
  <c r="G630"/>
  <c r="G858"/>
  <c r="K896"/>
  <c r="G706"/>
  <c r="K744"/>
  <c r="L362"/>
  <c r="L438"/>
  <c r="M819"/>
  <c r="E782"/>
  <c r="L281"/>
  <c r="L514"/>
  <c r="K926"/>
  <c r="Q413" i="10"/>
  <c r="H279"/>
  <c r="O148" i="9"/>
  <c r="M592" i="7"/>
  <c r="E555"/>
  <c r="F244"/>
  <c r="F477"/>
  <c r="L941"/>
  <c r="F401"/>
  <c r="M668"/>
  <c r="E631"/>
  <c r="F325"/>
  <c r="M744"/>
  <c r="E707"/>
  <c r="G782"/>
  <c r="K820"/>
  <c r="K927"/>
  <c r="M896"/>
  <c r="E859"/>
  <c r="H369" i="10"/>
  <c r="Q324"/>
  <c r="Q234"/>
  <c r="F190"/>
  <c r="H190" s="1"/>
  <c r="F106" i="9"/>
  <c r="G555" i="7"/>
  <c r="K593"/>
  <c r="L515"/>
  <c r="G707"/>
  <c r="K745"/>
  <c r="K897"/>
  <c r="G859"/>
  <c r="M820"/>
  <c r="E783"/>
  <c r="L282"/>
  <c r="G631"/>
  <c r="K669"/>
  <c r="L363"/>
  <c r="L439"/>
  <c r="Q414" i="10"/>
  <c r="H280"/>
  <c r="O149" i="9"/>
  <c r="M593" i="7"/>
  <c r="E556"/>
  <c r="F245"/>
  <c r="M897"/>
  <c r="E860"/>
  <c r="F478"/>
  <c r="L942"/>
  <c r="F402"/>
  <c r="F326"/>
  <c r="M669"/>
  <c r="E632"/>
  <c r="G783"/>
  <c r="K821"/>
  <c r="M745"/>
  <c r="E708"/>
  <c r="H370" i="10"/>
  <c r="Q325"/>
  <c r="Q235"/>
  <c r="F191"/>
  <c r="H191" s="1"/>
  <c r="F107" i="9"/>
  <c r="G556" i="7"/>
  <c r="K594"/>
  <c r="G708"/>
  <c r="K746"/>
  <c r="L440"/>
  <c r="G860"/>
  <c r="K898"/>
  <c r="L516"/>
  <c r="M821"/>
  <c r="E784"/>
  <c r="L364"/>
  <c r="L283"/>
  <c r="G632"/>
  <c r="K670"/>
  <c r="K928"/>
  <c r="Q415" i="10"/>
  <c r="H281"/>
  <c r="O150" i="9"/>
  <c r="M594" i="7"/>
  <c r="E557"/>
  <c r="K822"/>
  <c r="K929"/>
  <c r="G784"/>
  <c r="M746"/>
  <c r="E709"/>
  <c r="F327"/>
  <c r="F403"/>
  <c r="M898"/>
  <c r="E861"/>
  <c r="M670"/>
  <c r="E633"/>
  <c r="F479"/>
  <c r="L943"/>
  <c r="F246"/>
  <c r="H371" i="10"/>
  <c r="Q326"/>
  <c r="Q236"/>
  <c r="F192"/>
  <c r="H192" s="1"/>
  <c r="F108" i="9"/>
  <c r="G557" i="7"/>
  <c r="E241"/>
  <c r="K595"/>
  <c r="M595"/>
  <c r="G633"/>
  <c r="K671"/>
  <c r="E317"/>
  <c r="G317"/>
  <c r="L365"/>
  <c r="M822"/>
  <c r="E785"/>
  <c r="L284"/>
  <c r="G861"/>
  <c r="K899"/>
  <c r="E545"/>
  <c r="G545"/>
  <c r="L441"/>
  <c r="L517"/>
  <c r="K747"/>
  <c r="E393"/>
  <c r="G393"/>
  <c r="G709"/>
  <c r="Q416" i="10"/>
  <c r="H282"/>
  <c r="O151" i="9"/>
  <c r="F109"/>
  <c r="G241" i="7"/>
  <c r="K279"/>
  <c r="F247"/>
  <c r="M671"/>
  <c r="K675"/>
  <c r="M675"/>
  <c r="K673"/>
  <c r="K431"/>
  <c r="M431"/>
  <c r="G785"/>
  <c r="E469"/>
  <c r="G469"/>
  <c r="K823"/>
  <c r="K930"/>
  <c r="K355"/>
  <c r="M355"/>
  <c r="F480"/>
  <c r="L944"/>
  <c r="M899"/>
  <c r="K901"/>
  <c r="K903"/>
  <c r="M903"/>
  <c r="F328"/>
  <c r="K583"/>
  <c r="M583"/>
  <c r="M747"/>
  <c r="K751"/>
  <c r="M751"/>
  <c r="K749"/>
  <c r="F404"/>
  <c r="H372" i="10"/>
  <c r="Q327"/>
  <c r="Q334"/>
  <c r="Q237"/>
  <c r="Q244"/>
  <c r="H195"/>
  <c r="M279" i="7"/>
  <c r="E242"/>
  <c r="L366"/>
  <c r="K597"/>
  <c r="K599"/>
  <c r="M599"/>
  <c r="O583"/>
  <c r="L518"/>
  <c r="L442"/>
  <c r="K507"/>
  <c r="M823"/>
  <c r="K825"/>
  <c r="K827"/>
  <c r="M827"/>
  <c r="O431"/>
  <c r="E394"/>
  <c r="G394"/>
  <c r="L285"/>
  <c r="E318"/>
  <c r="G318"/>
  <c r="O355"/>
  <c r="Q417" i="10"/>
  <c r="Q424"/>
  <c r="S299" i="9"/>
  <c r="K934" i="7"/>
  <c r="M507"/>
  <c r="G242"/>
  <c r="K280"/>
  <c r="K356"/>
  <c r="M356"/>
  <c r="F329"/>
  <c r="F405"/>
  <c r="F248"/>
  <c r="K432"/>
  <c r="M432"/>
  <c r="E470"/>
  <c r="G470"/>
  <c r="O507"/>
  <c r="F481"/>
  <c r="L945"/>
  <c r="M280"/>
  <c r="E243"/>
  <c r="F165"/>
  <c r="L519"/>
  <c r="E395"/>
  <c r="G395"/>
  <c r="L286"/>
  <c r="L367"/>
  <c r="F13"/>
  <c r="E319"/>
  <c r="G319"/>
  <c r="K508"/>
  <c r="M508"/>
  <c r="L443"/>
  <c r="F89"/>
  <c r="G243"/>
  <c r="K281"/>
  <c r="E471"/>
  <c r="G471"/>
  <c r="K935"/>
  <c r="K357"/>
  <c r="M357"/>
  <c r="L521"/>
  <c r="L523"/>
  <c r="L946"/>
  <c r="L445"/>
  <c r="L447"/>
  <c r="L369"/>
  <c r="L371"/>
  <c r="L127"/>
  <c r="L51"/>
  <c r="F249"/>
  <c r="K433"/>
  <c r="M433"/>
  <c r="L203"/>
  <c r="M281"/>
  <c r="E244"/>
  <c r="F166"/>
  <c r="L950"/>
  <c r="F14"/>
  <c r="E320"/>
  <c r="G320"/>
  <c r="E396"/>
  <c r="G396"/>
  <c r="K509"/>
  <c r="M509"/>
  <c r="L287"/>
  <c r="F90"/>
  <c r="G244"/>
  <c r="K282"/>
  <c r="E472"/>
  <c r="G472"/>
  <c r="K936"/>
  <c r="L128"/>
  <c r="F250"/>
  <c r="L52"/>
  <c r="K434"/>
  <c r="M434"/>
  <c r="K358"/>
  <c r="M358"/>
  <c r="L204"/>
  <c r="O57" i="8"/>
  <c r="F14"/>
  <c r="H13"/>
  <c r="M282" i="7"/>
  <c r="E245"/>
  <c r="E321"/>
  <c r="G321"/>
  <c r="L288"/>
  <c r="E397"/>
  <c r="G397"/>
  <c r="K510"/>
  <c r="M510"/>
  <c r="F91"/>
  <c r="F15"/>
  <c r="F167"/>
  <c r="L951"/>
  <c r="G245"/>
  <c r="K283"/>
  <c r="L205"/>
  <c r="F251"/>
  <c r="E473"/>
  <c r="G473"/>
  <c r="K937"/>
  <c r="K359"/>
  <c r="M359"/>
  <c r="L129"/>
  <c r="L53"/>
  <c r="K435"/>
  <c r="M435"/>
  <c r="M283"/>
  <c r="E246"/>
  <c r="K511"/>
  <c r="M511"/>
  <c r="F16"/>
  <c r="E398"/>
  <c r="G398"/>
  <c r="F92"/>
  <c r="L289"/>
  <c r="F168"/>
  <c r="L952"/>
  <c r="E322"/>
  <c r="G322"/>
  <c r="G246"/>
  <c r="K284"/>
  <c r="F252"/>
  <c r="L130"/>
  <c r="K436"/>
  <c r="M436"/>
  <c r="K360"/>
  <c r="M360"/>
  <c r="L206"/>
  <c r="E474"/>
  <c r="G474"/>
  <c r="K938"/>
  <c r="L54"/>
  <c r="M284"/>
  <c r="E247"/>
  <c r="E323"/>
  <c r="G323"/>
  <c r="F93"/>
  <c r="L290"/>
  <c r="F169"/>
  <c r="L953"/>
  <c r="E399"/>
  <c r="G399"/>
  <c r="K512"/>
  <c r="M512"/>
  <c r="F17"/>
  <c r="G247"/>
  <c r="K285"/>
  <c r="L55"/>
  <c r="F253"/>
  <c r="K361"/>
  <c r="M361"/>
  <c r="K437"/>
  <c r="M437"/>
  <c r="L207"/>
  <c r="E475"/>
  <c r="G475"/>
  <c r="K939"/>
  <c r="L131"/>
  <c r="M285"/>
  <c r="E248"/>
  <c r="K513"/>
  <c r="M513"/>
  <c r="F94"/>
  <c r="L291"/>
  <c r="F18"/>
  <c r="E400"/>
  <c r="G400"/>
  <c r="F170"/>
  <c r="L954"/>
  <c r="E324"/>
  <c r="G324"/>
  <c r="G248"/>
  <c r="K286"/>
  <c r="L56"/>
  <c r="E476"/>
  <c r="G476"/>
  <c r="K940"/>
  <c r="L293"/>
  <c r="L295"/>
  <c r="L132"/>
  <c r="K362"/>
  <c r="M362"/>
  <c r="L208"/>
  <c r="K438"/>
  <c r="M438"/>
  <c r="M286"/>
  <c r="E249"/>
  <c r="F95"/>
  <c r="F171"/>
  <c r="L955"/>
  <c r="K514"/>
  <c r="M514"/>
  <c r="E401"/>
  <c r="G401"/>
  <c r="E325"/>
  <c r="G325"/>
  <c r="F19"/>
  <c r="G249"/>
  <c r="K287"/>
  <c r="E477"/>
  <c r="G477"/>
  <c r="K941"/>
  <c r="L209"/>
  <c r="K439"/>
  <c r="M439"/>
  <c r="L57"/>
  <c r="K363"/>
  <c r="M363"/>
  <c r="L133"/>
  <c r="M287"/>
  <c r="E250"/>
  <c r="E402"/>
  <c r="G402"/>
  <c r="F20"/>
  <c r="K515"/>
  <c r="M515"/>
  <c r="F96"/>
  <c r="E326"/>
  <c r="G326"/>
  <c r="F172"/>
  <c r="L956"/>
  <c r="G250"/>
  <c r="K288"/>
  <c r="L210"/>
  <c r="E478"/>
  <c r="G478"/>
  <c r="K942"/>
  <c r="K440"/>
  <c r="M440"/>
  <c r="L134"/>
  <c r="K364"/>
  <c r="M364"/>
  <c r="L58"/>
  <c r="M288"/>
  <c r="E251"/>
  <c r="E403"/>
  <c r="G403"/>
  <c r="K516"/>
  <c r="M516"/>
  <c r="F97"/>
  <c r="F173"/>
  <c r="L957"/>
  <c r="E327"/>
  <c r="G327"/>
  <c r="F21"/>
  <c r="G251"/>
  <c r="K289"/>
  <c r="E479"/>
  <c r="G479"/>
  <c r="K943"/>
  <c r="L59"/>
  <c r="K441"/>
  <c r="M441"/>
  <c r="K365"/>
  <c r="M365"/>
  <c r="L135"/>
  <c r="L211"/>
  <c r="M289"/>
  <c r="E252"/>
  <c r="F174"/>
  <c r="L958"/>
  <c r="E328"/>
  <c r="G328"/>
  <c r="F98"/>
  <c r="E404"/>
  <c r="G404"/>
  <c r="F22"/>
  <c r="K517"/>
  <c r="M517"/>
  <c r="G252"/>
  <c r="K290"/>
  <c r="L212"/>
  <c r="E480"/>
  <c r="G480"/>
  <c r="K944"/>
  <c r="K442"/>
  <c r="M442"/>
  <c r="K366"/>
  <c r="M366"/>
  <c r="L60"/>
  <c r="L136"/>
  <c r="M290"/>
  <c r="E253"/>
  <c r="F99"/>
  <c r="E329"/>
  <c r="G329"/>
  <c r="F175"/>
  <c r="L959"/>
  <c r="K518"/>
  <c r="M518"/>
  <c r="F23"/>
  <c r="E405"/>
  <c r="G405"/>
  <c r="G253"/>
  <c r="K291"/>
  <c r="L137"/>
  <c r="K367"/>
  <c r="M367"/>
  <c r="E13"/>
  <c r="G13"/>
  <c r="K443"/>
  <c r="M443"/>
  <c r="E89"/>
  <c r="G89"/>
  <c r="E481"/>
  <c r="G481"/>
  <c r="K945"/>
  <c r="L213"/>
  <c r="L61"/>
  <c r="M291"/>
  <c r="K293"/>
  <c r="K295"/>
  <c r="M295"/>
  <c r="F24"/>
  <c r="K447"/>
  <c r="M447"/>
  <c r="K445"/>
  <c r="K127"/>
  <c r="M127"/>
  <c r="K369"/>
  <c r="K371"/>
  <c r="M371"/>
  <c r="F176"/>
  <c r="L960"/>
  <c r="K51"/>
  <c r="M51"/>
  <c r="E165"/>
  <c r="G165"/>
  <c r="K519"/>
  <c r="M519"/>
  <c r="F100"/>
  <c r="E14"/>
  <c r="G14"/>
  <c r="E90"/>
  <c r="G90"/>
  <c r="L214"/>
  <c r="K946"/>
  <c r="K523"/>
  <c r="M523"/>
  <c r="K521"/>
  <c r="L62"/>
  <c r="L138"/>
  <c r="K203"/>
  <c r="M203"/>
  <c r="F25"/>
  <c r="K52"/>
  <c r="M52"/>
  <c r="F177"/>
  <c r="L961"/>
  <c r="F101"/>
  <c r="K128"/>
  <c r="M128"/>
  <c r="E166"/>
  <c r="G166"/>
  <c r="K950"/>
  <c r="L63"/>
  <c r="K204"/>
  <c r="M204"/>
  <c r="L139"/>
  <c r="E91"/>
  <c r="G91"/>
  <c r="L215"/>
  <c r="E15"/>
  <c r="G15"/>
  <c r="L217"/>
  <c r="L219"/>
  <c r="L962"/>
  <c r="K129"/>
  <c r="M129"/>
  <c r="E167"/>
  <c r="G167"/>
  <c r="K951"/>
  <c r="K53"/>
  <c r="M53"/>
  <c r="L141"/>
  <c r="L143"/>
  <c r="L65"/>
  <c r="L67"/>
  <c r="K205"/>
  <c r="M205"/>
  <c r="E16"/>
  <c r="G16"/>
  <c r="E92"/>
  <c r="G92"/>
  <c r="K130"/>
  <c r="M130"/>
  <c r="K54"/>
  <c r="M54"/>
  <c r="E168"/>
  <c r="G168"/>
  <c r="K952"/>
  <c r="K206"/>
  <c r="M206"/>
  <c r="E93"/>
  <c r="G93"/>
  <c r="E17"/>
  <c r="G17"/>
  <c r="K55"/>
  <c r="M55"/>
  <c r="K131"/>
  <c r="M131"/>
  <c r="E169"/>
  <c r="G169"/>
  <c r="K953"/>
  <c r="E94"/>
  <c r="G94"/>
  <c r="K207"/>
  <c r="M207"/>
  <c r="E18"/>
  <c r="G18"/>
  <c r="E170"/>
  <c r="G170"/>
  <c r="K954"/>
  <c r="K132"/>
  <c r="M132"/>
  <c r="K56"/>
  <c r="M56"/>
  <c r="E19"/>
  <c r="G19"/>
  <c r="K208"/>
  <c r="M208"/>
  <c r="E95"/>
  <c r="G95"/>
  <c r="K133"/>
  <c r="M133"/>
  <c r="K57"/>
  <c r="M57"/>
  <c r="E171"/>
  <c r="G171"/>
  <c r="K955"/>
  <c r="E20"/>
  <c r="G20"/>
  <c r="K209"/>
  <c r="M209"/>
  <c r="E96"/>
  <c r="G96"/>
  <c r="K134"/>
  <c r="M134"/>
  <c r="K58"/>
  <c r="M58"/>
  <c r="E172"/>
  <c r="G172"/>
  <c r="K956"/>
  <c r="E21"/>
  <c r="G21"/>
  <c r="K210"/>
  <c r="M210"/>
  <c r="E97"/>
  <c r="G97"/>
  <c r="E173"/>
  <c r="G173"/>
  <c r="K957"/>
  <c r="K135"/>
  <c r="M135"/>
  <c r="K59"/>
  <c r="M59"/>
  <c r="K211"/>
  <c r="M211"/>
  <c r="E22"/>
  <c r="G22"/>
  <c r="E98"/>
  <c r="G98"/>
  <c r="K60"/>
  <c r="M60"/>
  <c r="K136"/>
  <c r="M136"/>
  <c r="E174"/>
  <c r="G174"/>
  <c r="K958"/>
  <c r="E99"/>
  <c r="G99"/>
  <c r="K212"/>
  <c r="M212"/>
  <c r="E23"/>
  <c r="G23"/>
  <c r="K137"/>
  <c r="M137"/>
  <c r="E175"/>
  <c r="G175"/>
  <c r="K959"/>
  <c r="K61"/>
  <c r="M61"/>
  <c r="E24"/>
  <c r="G24"/>
  <c r="K213"/>
  <c r="M213"/>
  <c r="E100"/>
  <c r="G100"/>
  <c r="E176"/>
  <c r="G176"/>
  <c r="K960"/>
  <c r="K138"/>
  <c r="M138"/>
  <c r="K62"/>
  <c r="M62"/>
  <c r="E25"/>
  <c r="G25"/>
  <c r="E101"/>
  <c r="G101"/>
  <c r="K214"/>
  <c r="M214"/>
  <c r="K139"/>
  <c r="M139"/>
  <c r="E177"/>
  <c r="G177"/>
  <c r="K961"/>
  <c r="K63"/>
  <c r="M63"/>
  <c r="K67"/>
  <c r="M67"/>
  <c r="K65"/>
  <c r="K215"/>
  <c r="M215"/>
  <c r="K143"/>
  <c r="M143"/>
  <c r="K141"/>
  <c r="K962"/>
  <c r="K217"/>
  <c r="K219"/>
  <c r="M219"/>
  <c r="Q377" i="1"/>
  <c r="L377"/>
  <c r="Q376"/>
  <c r="L376"/>
  <c r="O152" i="9"/>
  <c r="F110"/>
  <c r="O153"/>
  <c r="Q115" i="10"/>
  <c r="Q29"/>
  <c r="F111" i="9"/>
  <c r="O154"/>
  <c r="O156"/>
  <c r="G101"/>
  <c r="Q143"/>
  <c r="F454" i="8"/>
  <c r="H454"/>
  <c r="H366"/>
  <c r="O410"/>
  <c r="F367"/>
  <c r="O411"/>
  <c r="F368"/>
  <c r="O412"/>
  <c r="F369"/>
  <c r="O413"/>
  <c r="F370"/>
  <c r="O414"/>
  <c r="F371"/>
  <c r="O415"/>
  <c r="F372"/>
  <c r="O416"/>
  <c r="F373"/>
  <c r="O417"/>
  <c r="N622"/>
  <c r="P622"/>
  <c r="M622"/>
  <c r="F542"/>
  <c r="O498"/>
  <c r="Q321"/>
  <c r="X103"/>
  <c r="AD147"/>
  <c r="AE146"/>
  <c r="AC586"/>
  <c r="P503"/>
  <c r="AD590"/>
  <c r="G367"/>
  <c r="Q410"/>
  <c r="Q57"/>
  <c r="O58"/>
  <c r="H14"/>
  <c r="AC154"/>
  <c r="AC66"/>
  <c r="G15"/>
  <c r="P59"/>
  <c r="G16"/>
  <c r="P60"/>
  <c r="G17"/>
  <c r="P61"/>
  <c r="G18"/>
  <c r="P62"/>
  <c r="G19"/>
  <c r="P63"/>
  <c r="G20"/>
  <c r="P64"/>
  <c r="G21"/>
  <c r="P65"/>
  <c r="G22"/>
  <c r="P66"/>
  <c r="G23"/>
  <c r="P67"/>
  <c r="G24"/>
  <c r="P68"/>
  <c r="G25"/>
  <c r="P69"/>
  <c r="P71"/>
  <c r="AD58"/>
  <c r="Y14"/>
  <c r="AD411" i="1"/>
  <c r="X367"/>
  <c r="AD412"/>
  <c r="X368"/>
  <c r="AD413"/>
  <c r="X369"/>
  <c r="AD414"/>
  <c r="X370"/>
  <c r="AD415"/>
  <c r="X371"/>
  <c r="AD416"/>
  <c r="X372"/>
  <c r="AD417"/>
  <c r="X373"/>
  <c r="AD418"/>
  <c r="X374"/>
  <c r="AD419"/>
  <c r="X375"/>
  <c r="AD420"/>
  <c r="X376"/>
  <c r="AD421"/>
  <c r="X377"/>
  <c r="AD422"/>
  <c r="Y366"/>
  <c r="F15"/>
  <c r="O58"/>
  <c r="F16"/>
  <c r="P410"/>
  <c r="G366"/>
  <c r="P411"/>
  <c r="G367"/>
  <c r="P412"/>
  <c r="G368"/>
  <c r="P413"/>
  <c r="G369"/>
  <c r="P414"/>
  <c r="G370"/>
  <c r="P415"/>
  <c r="G371"/>
  <c r="P416"/>
  <c r="G372"/>
  <c r="P417"/>
  <c r="G373"/>
  <c r="P418"/>
  <c r="G374"/>
  <c r="P419"/>
  <c r="G375"/>
  <c r="P420"/>
  <c r="G376"/>
  <c r="P421"/>
  <c r="G377"/>
  <c r="P422"/>
  <c r="O410"/>
  <c r="AE411"/>
  <c r="W367"/>
  <c r="F366"/>
  <c r="AD426"/>
  <c r="AD424"/>
  <c r="O143"/>
  <c r="H100"/>
  <c r="H101" i="9"/>
  <c r="P144"/>
  <c r="Y103" i="8"/>
  <c r="O586"/>
  <c r="F455"/>
  <c r="Q498"/>
  <c r="W543"/>
  <c r="AE586"/>
  <c r="P411"/>
  <c r="H367"/>
  <c r="X547"/>
  <c r="G460"/>
  <c r="AE58"/>
  <c r="X15"/>
  <c r="F374"/>
  <c r="F15"/>
  <c r="Q58"/>
  <c r="X104"/>
  <c r="AE147"/>
  <c r="W23"/>
  <c r="W111"/>
  <c r="Q410" i="1"/>
  <c r="Y367"/>
  <c r="AC412"/>
  <c r="O411"/>
  <c r="H366"/>
  <c r="P424"/>
  <c r="F101"/>
  <c r="N449"/>
  <c r="Q144" i="9"/>
  <c r="G102"/>
  <c r="F543" i="8"/>
  <c r="O499"/>
  <c r="H455"/>
  <c r="Y543"/>
  <c r="AC587"/>
  <c r="AD591"/>
  <c r="G368"/>
  <c r="Q411"/>
  <c r="P504"/>
  <c r="AC155"/>
  <c r="AC67"/>
  <c r="AD59"/>
  <c r="Y15"/>
  <c r="Y104"/>
  <c r="AD148"/>
  <c r="O59"/>
  <c r="H15"/>
  <c r="O418"/>
  <c r="F367" i="1"/>
  <c r="Q411"/>
  <c r="AE412"/>
  <c r="W368"/>
  <c r="O144"/>
  <c r="P145" i="9"/>
  <c r="H102"/>
  <c r="O587" i="8"/>
  <c r="F456"/>
  <c r="Q499"/>
  <c r="AE587"/>
  <c r="W544"/>
  <c r="G461"/>
  <c r="X548"/>
  <c r="P412"/>
  <c r="H368"/>
  <c r="F375"/>
  <c r="AE148"/>
  <c r="X105"/>
  <c r="X16"/>
  <c r="AE59"/>
  <c r="W24"/>
  <c r="F16"/>
  <c r="Q59"/>
  <c r="W112"/>
  <c r="AC413" i="1"/>
  <c r="Y368"/>
  <c r="O412"/>
  <c r="H367"/>
  <c r="F102"/>
  <c r="N450"/>
  <c r="G103" i="9"/>
  <c r="Q145"/>
  <c r="F544" i="8"/>
  <c r="O500"/>
  <c r="H456"/>
  <c r="AC588"/>
  <c r="Y544"/>
  <c r="G369"/>
  <c r="Q412"/>
  <c r="P505"/>
  <c r="AD592"/>
  <c r="AC156"/>
  <c r="O60"/>
  <c r="H16"/>
  <c r="Y16"/>
  <c r="AD60"/>
  <c r="O419"/>
  <c r="AC68"/>
  <c r="Y105"/>
  <c r="AD149"/>
  <c r="F368" i="1"/>
  <c r="Q412"/>
  <c r="W369"/>
  <c r="AE413"/>
  <c r="O145"/>
  <c r="P146" i="9"/>
  <c r="H103"/>
  <c r="O588" i="8"/>
  <c r="Q500"/>
  <c r="F457"/>
  <c r="W545"/>
  <c r="AE588"/>
  <c r="X549"/>
  <c r="G462"/>
  <c r="H369"/>
  <c r="P413"/>
  <c r="AE149"/>
  <c r="X106"/>
  <c r="F376"/>
  <c r="Q60"/>
  <c r="F17"/>
  <c r="W113"/>
  <c r="W25"/>
  <c r="AE60"/>
  <c r="X17"/>
  <c r="Y369" i="1"/>
  <c r="AC414"/>
  <c r="H368"/>
  <c r="O413"/>
  <c r="F103"/>
  <c r="Q146" i="9"/>
  <c r="G104"/>
  <c r="F545" i="8"/>
  <c r="O589"/>
  <c r="H457"/>
  <c r="O501"/>
  <c r="AC589"/>
  <c r="Y545"/>
  <c r="P506"/>
  <c r="G370"/>
  <c r="Q413"/>
  <c r="AD593"/>
  <c r="AC69"/>
  <c r="O61"/>
  <c r="H17"/>
  <c r="O420"/>
  <c r="Y106"/>
  <c r="AD150"/>
  <c r="AD61"/>
  <c r="Y17"/>
  <c r="AC157"/>
  <c r="F369" i="1"/>
  <c r="Q413"/>
  <c r="AE414"/>
  <c r="W370"/>
  <c r="O146"/>
  <c r="P147" i="9"/>
  <c r="H104"/>
  <c r="F458" i="8"/>
  <c r="Q501"/>
  <c r="W546"/>
  <c r="AE589"/>
  <c r="X550"/>
  <c r="P414"/>
  <c r="H370"/>
  <c r="G463"/>
  <c r="AE150"/>
  <c r="X107"/>
  <c r="F377"/>
  <c r="F18"/>
  <c r="Q61"/>
  <c r="AC161"/>
  <c r="AC159"/>
  <c r="AE61"/>
  <c r="X18"/>
  <c r="AC71"/>
  <c r="AC73"/>
  <c r="Y370" i="1"/>
  <c r="AC415"/>
  <c r="H369"/>
  <c r="O414"/>
  <c r="F104"/>
  <c r="G105" i="9"/>
  <c r="Q147"/>
  <c r="O502" i="8"/>
  <c r="H458"/>
  <c r="AC590"/>
  <c r="Y546"/>
  <c r="P507"/>
  <c r="Q414"/>
  <c r="G371"/>
  <c r="AD594"/>
  <c r="O62"/>
  <c r="H18"/>
  <c r="O421"/>
  <c r="AD62"/>
  <c r="Y18"/>
  <c r="AD151"/>
  <c r="Y107"/>
  <c r="F370" i="1"/>
  <c r="Q414"/>
  <c r="W371"/>
  <c r="AE415"/>
  <c r="O147"/>
  <c r="H105" i="9"/>
  <c r="P148"/>
  <c r="Q502" i="8"/>
  <c r="F459"/>
  <c r="W547"/>
  <c r="AE590"/>
  <c r="P415"/>
  <c r="H371"/>
  <c r="G464"/>
  <c r="X551"/>
  <c r="AE151"/>
  <c r="X108"/>
  <c r="AE62"/>
  <c r="X19"/>
  <c r="O423"/>
  <c r="Q62"/>
  <c r="F19"/>
  <c r="O415" i="1"/>
  <c r="H370"/>
  <c r="Y371"/>
  <c r="AC416"/>
  <c r="F105"/>
  <c r="Q148" i="9"/>
  <c r="G106"/>
  <c r="H459" i="8"/>
  <c r="O503"/>
  <c r="AC591"/>
  <c r="Y547"/>
  <c r="AD595"/>
  <c r="P508"/>
  <c r="G372"/>
  <c r="Q415"/>
  <c r="Y19"/>
  <c r="AD63"/>
  <c r="O63"/>
  <c r="H19"/>
  <c r="Y108"/>
  <c r="AD152"/>
  <c r="F371" i="1"/>
  <c r="Q415"/>
  <c r="AE416"/>
  <c r="W372"/>
  <c r="O148"/>
  <c r="H106" i="9"/>
  <c r="P149"/>
  <c r="F460" i="8"/>
  <c r="Q503"/>
  <c r="W548"/>
  <c r="AE591"/>
  <c r="P416"/>
  <c r="H372"/>
  <c r="G465"/>
  <c r="X552"/>
  <c r="X20"/>
  <c r="AE63"/>
  <c r="X109"/>
  <c r="AE152"/>
  <c r="Q63"/>
  <c r="F20"/>
  <c r="Y372" i="1"/>
  <c r="AC417"/>
  <c r="O416"/>
  <c r="H371"/>
  <c r="F106"/>
  <c r="Q149" i="9"/>
  <c r="G107"/>
  <c r="H460" i="8"/>
  <c r="O504"/>
  <c r="AC592"/>
  <c r="Y548"/>
  <c r="AD596"/>
  <c r="P509"/>
  <c r="G373"/>
  <c r="Q416"/>
  <c r="O64"/>
  <c r="H20"/>
  <c r="AD153"/>
  <c r="Y109"/>
  <c r="Y20"/>
  <c r="AD64"/>
  <c r="F372" i="1"/>
  <c r="Q416"/>
  <c r="AE417"/>
  <c r="W373"/>
  <c r="O149"/>
  <c r="F107"/>
  <c r="P150" i="9"/>
  <c r="H107"/>
  <c r="F461" i="8"/>
  <c r="Q504"/>
  <c r="W549"/>
  <c r="AE592"/>
  <c r="P417"/>
  <c r="H373"/>
  <c r="P511"/>
  <c r="X553"/>
  <c r="AE153"/>
  <c r="X110"/>
  <c r="AE64"/>
  <c r="X21"/>
  <c r="F21"/>
  <c r="Q64"/>
  <c r="O417" i="1"/>
  <c r="H372"/>
  <c r="AC418"/>
  <c r="Y373"/>
  <c r="Q150" i="9"/>
  <c r="G108"/>
  <c r="H461" i="8"/>
  <c r="O505"/>
  <c r="AC593"/>
  <c r="Y549"/>
  <c r="AD597"/>
  <c r="G374"/>
  <c r="Q417"/>
  <c r="Y21"/>
  <c r="AD65"/>
  <c r="AD154"/>
  <c r="Y110"/>
  <c r="O65"/>
  <c r="H21"/>
  <c r="AE418" i="1"/>
  <c r="W374"/>
  <c r="F373"/>
  <c r="Q417"/>
  <c r="H108" i="9"/>
  <c r="P151"/>
  <c r="F462" i="8"/>
  <c r="Q505"/>
  <c r="W550"/>
  <c r="AE593"/>
  <c r="P418"/>
  <c r="H374"/>
  <c r="AD601"/>
  <c r="AD599"/>
  <c r="X22"/>
  <c r="AE65"/>
  <c r="F22"/>
  <c r="Q65"/>
  <c r="X111"/>
  <c r="AE154"/>
  <c r="Y374" i="1"/>
  <c r="AC419"/>
  <c r="O418"/>
  <c r="H373"/>
  <c r="G109" i="9"/>
  <c r="T299"/>
  <c r="Q151"/>
  <c r="H462" i="8"/>
  <c r="O506"/>
  <c r="AC594"/>
  <c r="Y550"/>
  <c r="G375"/>
  <c r="Q418"/>
  <c r="AD155"/>
  <c r="Y111"/>
  <c r="O66"/>
  <c r="H22"/>
  <c r="AD66"/>
  <c r="Y22"/>
  <c r="F374" i="1"/>
  <c r="Q418"/>
  <c r="AE419"/>
  <c r="W375"/>
  <c r="H109" i="9"/>
  <c r="P152"/>
  <c r="F463" i="8"/>
  <c r="Q506"/>
  <c r="W551"/>
  <c r="AE594"/>
  <c r="P419"/>
  <c r="H375"/>
  <c r="X23"/>
  <c r="AE66"/>
  <c r="F23"/>
  <c r="Q66"/>
  <c r="X112"/>
  <c r="AE155"/>
  <c r="O419" i="1"/>
  <c r="H374"/>
  <c r="AC420"/>
  <c r="Y375"/>
  <c r="G110" i="9"/>
  <c r="Q152"/>
  <c r="H463" i="8"/>
  <c r="O507"/>
  <c r="AC595"/>
  <c r="Y551"/>
  <c r="G376"/>
  <c r="Q419"/>
  <c r="AD156"/>
  <c r="Y112"/>
  <c r="O67"/>
  <c r="H23"/>
  <c r="AD67"/>
  <c r="Y23"/>
  <c r="AE420" i="1"/>
  <c r="W376"/>
  <c r="F375"/>
  <c r="Q419"/>
  <c r="P153" i="9"/>
  <c r="H110"/>
  <c r="F464" i="8"/>
  <c r="Q507"/>
  <c r="W552"/>
  <c r="AE595"/>
  <c r="P420"/>
  <c r="H376"/>
  <c r="X24"/>
  <c r="AE67"/>
  <c r="F24"/>
  <c r="Q67"/>
  <c r="X113"/>
  <c r="AE156"/>
  <c r="Y376" i="1"/>
  <c r="AC421"/>
  <c r="O420"/>
  <c r="H375"/>
  <c r="Q153" i="9"/>
  <c r="G111"/>
  <c r="H464" i="8"/>
  <c r="O508"/>
  <c r="AC596"/>
  <c r="Y552"/>
  <c r="G377"/>
  <c r="Q420"/>
  <c r="AD157"/>
  <c r="Y113"/>
  <c r="H24"/>
  <c r="O68"/>
  <c r="AD68"/>
  <c r="Y24"/>
  <c r="F376" i="1"/>
  <c r="Q420"/>
  <c r="W377"/>
  <c r="AE421"/>
  <c r="H111" i="9"/>
  <c r="P154"/>
  <c r="F465" i="8"/>
  <c r="Q508"/>
  <c r="W553"/>
  <c r="AE596"/>
  <c r="P421"/>
  <c r="H377"/>
  <c r="F25"/>
  <c r="Q68"/>
  <c r="X25"/>
  <c r="AE68"/>
  <c r="AE157"/>
  <c r="AD161"/>
  <c r="AE161"/>
  <c r="AD159"/>
  <c r="H376" i="1"/>
  <c r="O421"/>
  <c r="AC422"/>
  <c r="Y377"/>
  <c r="Q154" i="9"/>
  <c r="P156"/>
  <c r="Q158"/>
  <c r="H465" i="8"/>
  <c r="O509"/>
  <c r="AC597"/>
  <c r="Y553"/>
  <c r="P423"/>
  <c r="Q425"/>
  <c r="Q421"/>
  <c r="AD69"/>
  <c r="Y25"/>
  <c r="O69"/>
  <c r="H25"/>
  <c r="AE422" i="1"/>
  <c r="AC426"/>
  <c r="AE426"/>
  <c r="AC424"/>
  <c r="F377"/>
  <c r="Q421"/>
  <c r="Q509" i="8"/>
  <c r="O511"/>
  <c r="Q513"/>
  <c r="AC601"/>
  <c r="AE601"/>
  <c r="AE597"/>
  <c r="AC599"/>
  <c r="Q69"/>
  <c r="O71"/>
  <c r="Q73"/>
  <c r="AE69"/>
  <c r="AD73"/>
  <c r="AE73"/>
  <c r="AD71"/>
  <c r="H377" i="1"/>
  <c r="O422"/>
  <c r="Q422"/>
  <c r="Q426"/>
  <c r="O424"/>
  <c r="H14" i="10"/>
  <c r="Q56"/>
  <c r="F280" i="8"/>
  <c r="G278"/>
  <c r="O58" i="9"/>
  <c r="G14"/>
  <c r="F546" i="8"/>
  <c r="Q585"/>
  <c r="G542"/>
  <c r="G191"/>
  <c r="P235"/>
  <c r="F190"/>
  <c r="F103"/>
  <c r="H102"/>
  <c r="P146"/>
  <c r="O325" i="1"/>
  <c r="Q321"/>
  <c r="G277"/>
  <c r="F189"/>
  <c r="G187"/>
  <c r="Q231"/>
  <c r="Q143"/>
  <c r="G101"/>
  <c r="R448"/>
  <c r="T448"/>
  <c r="O150"/>
  <c r="O59"/>
  <c r="Q57"/>
  <c r="G15"/>
  <c r="O449"/>
  <c r="O324" i="8"/>
  <c r="H278"/>
  <c r="P322"/>
  <c r="H14" i="9"/>
  <c r="P57"/>
  <c r="F16"/>
  <c r="P586" i="8"/>
  <c r="H542"/>
  <c r="O590"/>
  <c r="H190"/>
  <c r="O234"/>
  <c r="G192"/>
  <c r="P236"/>
  <c r="G103"/>
  <c r="P147"/>
  <c r="Q146"/>
  <c r="O147"/>
  <c r="H103"/>
  <c r="H277" i="1"/>
  <c r="P322"/>
  <c r="F281"/>
  <c r="P232"/>
  <c r="H187"/>
  <c r="O234"/>
  <c r="F108"/>
  <c r="P144"/>
  <c r="H101"/>
  <c r="H15"/>
  <c r="P58"/>
  <c r="N451"/>
  <c r="F17"/>
  <c r="R449"/>
  <c r="F281" i="8"/>
  <c r="G279"/>
  <c r="Q322"/>
  <c r="O59" i="9"/>
  <c r="G15"/>
  <c r="Q57"/>
  <c r="F547" i="8"/>
  <c r="Q586"/>
  <c r="G543"/>
  <c r="N623"/>
  <c r="P623"/>
  <c r="F191"/>
  <c r="Q234"/>
  <c r="M623"/>
  <c r="G193"/>
  <c r="P237"/>
  <c r="G104"/>
  <c r="P148"/>
  <c r="F104"/>
  <c r="Q147"/>
  <c r="O326" i="1"/>
  <c r="G278"/>
  <c r="Q322"/>
  <c r="F190"/>
  <c r="G188"/>
  <c r="Q232"/>
  <c r="G102"/>
  <c r="Q144"/>
  <c r="O151"/>
  <c r="O60"/>
  <c r="G16"/>
  <c r="Q58"/>
  <c r="O450"/>
  <c r="H279" i="8"/>
  <c r="P323"/>
  <c r="O325"/>
  <c r="P58" i="9"/>
  <c r="H15"/>
  <c r="F17"/>
  <c r="P587" i="8"/>
  <c r="H543"/>
  <c r="O591"/>
  <c r="G194"/>
  <c r="P238"/>
  <c r="O235"/>
  <c r="H191"/>
  <c r="O148"/>
  <c r="H104"/>
  <c r="G105"/>
  <c r="P149"/>
  <c r="H278" i="1"/>
  <c r="P323"/>
  <c r="F282"/>
  <c r="P233"/>
  <c r="H188"/>
  <c r="O235"/>
  <c r="P145"/>
  <c r="H102"/>
  <c r="F109"/>
  <c r="R450"/>
  <c r="P59"/>
  <c r="H16"/>
  <c r="N452"/>
  <c r="F18"/>
  <c r="F282" i="8"/>
  <c r="G280"/>
  <c r="Q323"/>
  <c r="O60" i="9"/>
  <c r="G16"/>
  <c r="Q58"/>
  <c r="F548" i="8"/>
  <c r="Q587"/>
  <c r="G544"/>
  <c r="N624"/>
  <c r="P624"/>
  <c r="F192"/>
  <c r="M624"/>
  <c r="Q235"/>
  <c r="G195"/>
  <c r="P239"/>
  <c r="G106"/>
  <c r="P150"/>
  <c r="Q148"/>
  <c r="F105"/>
  <c r="O327" i="1"/>
  <c r="Q323"/>
  <c r="G279"/>
  <c r="F191"/>
  <c r="G189"/>
  <c r="Q233"/>
  <c r="O152"/>
  <c r="Q145"/>
  <c r="G103"/>
  <c r="O61"/>
  <c r="G17"/>
  <c r="O451"/>
  <c r="Q59"/>
  <c r="P324" i="8"/>
  <c r="H280"/>
  <c r="O326"/>
  <c r="P59" i="9"/>
  <c r="H16"/>
  <c r="F18"/>
  <c r="P588" i="8"/>
  <c r="H544"/>
  <c r="O592"/>
  <c r="G196"/>
  <c r="P240"/>
  <c r="H192"/>
  <c r="O236"/>
  <c r="O149"/>
  <c r="H105"/>
  <c r="G107"/>
  <c r="P151"/>
  <c r="F283" i="1"/>
  <c r="P324"/>
  <c r="H279"/>
  <c r="H189"/>
  <c r="O236"/>
  <c r="H103"/>
  <c r="F110"/>
  <c r="P60"/>
  <c r="H17"/>
  <c r="F19"/>
  <c r="O62"/>
  <c r="N453"/>
  <c r="R451"/>
  <c r="G281" i="8"/>
  <c r="Q324"/>
  <c r="F283"/>
  <c r="O61" i="9"/>
  <c r="G17"/>
  <c r="Q59"/>
  <c r="G545" i="8"/>
  <c r="Q588"/>
  <c r="N625"/>
  <c r="P625"/>
  <c r="F549"/>
  <c r="F193"/>
  <c r="Q236"/>
  <c r="M625"/>
  <c r="G197"/>
  <c r="P241"/>
  <c r="G108"/>
  <c r="P152"/>
  <c r="F106"/>
  <c r="Q149"/>
  <c r="G280" i="1"/>
  <c r="Q324"/>
  <c r="O328"/>
  <c r="F192"/>
  <c r="G190"/>
  <c r="Q234"/>
  <c r="O153"/>
  <c r="Q146"/>
  <c r="G104"/>
  <c r="G18"/>
  <c r="O452"/>
  <c r="Q60"/>
  <c r="O327" i="8"/>
  <c r="P325"/>
  <c r="H281"/>
  <c r="P60" i="9"/>
  <c r="H17"/>
  <c r="F19"/>
  <c r="O593" i="8"/>
  <c r="P589"/>
  <c r="H545"/>
  <c r="G198"/>
  <c r="P242"/>
  <c r="H193"/>
  <c r="O237"/>
  <c r="O150"/>
  <c r="H106"/>
  <c r="G109"/>
  <c r="P153"/>
  <c r="G110"/>
  <c r="P154"/>
  <c r="G111"/>
  <c r="P155"/>
  <c r="G112"/>
  <c r="P156"/>
  <c r="G113"/>
  <c r="P157"/>
  <c r="P161"/>
  <c r="F284" i="1"/>
  <c r="P325"/>
  <c r="H280"/>
  <c r="P235"/>
  <c r="H190"/>
  <c r="O237"/>
  <c r="F111"/>
  <c r="H104"/>
  <c r="N454"/>
  <c r="F20"/>
  <c r="P61"/>
  <c r="H18"/>
  <c r="R452"/>
  <c r="G282" i="8"/>
  <c r="Q325"/>
  <c r="F284"/>
  <c r="O62" i="9"/>
  <c r="G18"/>
  <c r="Q60"/>
  <c r="G546" i="8"/>
  <c r="Q589"/>
  <c r="N626"/>
  <c r="P626"/>
  <c r="F550"/>
  <c r="G199"/>
  <c r="F194"/>
  <c r="Q237"/>
  <c r="M626"/>
  <c r="Q150"/>
  <c r="F107"/>
  <c r="P159"/>
  <c r="G281" i="1"/>
  <c r="Q325"/>
  <c r="O329"/>
  <c r="G191"/>
  <c r="Q235"/>
  <c r="F193"/>
  <c r="G105"/>
  <c r="Q147"/>
  <c r="O154"/>
  <c r="O63"/>
  <c r="O453"/>
  <c r="G19"/>
  <c r="Q61"/>
  <c r="P326" i="8"/>
  <c r="H282"/>
  <c r="O328"/>
  <c r="P61" i="9"/>
  <c r="H18"/>
  <c r="F20"/>
  <c r="O594" i="8"/>
  <c r="P590"/>
  <c r="H546"/>
  <c r="H194"/>
  <c r="O238"/>
  <c r="G200"/>
  <c r="P244"/>
  <c r="O151"/>
  <c r="H107"/>
  <c r="F285" i="1"/>
  <c r="P326"/>
  <c r="H281"/>
  <c r="O238"/>
  <c r="P236"/>
  <c r="H191"/>
  <c r="O156"/>
  <c r="P148"/>
  <c r="H105"/>
  <c r="R453"/>
  <c r="H19"/>
  <c r="F21"/>
  <c r="N455"/>
  <c r="G283" i="8"/>
  <c r="Q326"/>
  <c r="F285"/>
  <c r="G19" i="9"/>
  <c r="Q61"/>
  <c r="O63"/>
  <c r="G547" i="8"/>
  <c r="Q590"/>
  <c r="N627"/>
  <c r="P627"/>
  <c r="F551"/>
  <c r="G201"/>
  <c r="P245"/>
  <c r="Q238"/>
  <c r="F195"/>
  <c r="M627"/>
  <c r="F108"/>
  <c r="Q151"/>
  <c r="G282" i="1"/>
  <c r="Q326"/>
  <c r="O330"/>
  <c r="G192"/>
  <c r="Q236"/>
  <c r="F194"/>
  <c r="G106"/>
  <c r="Q148"/>
  <c r="O64"/>
  <c r="G20"/>
  <c r="O454"/>
  <c r="Q62"/>
  <c r="P327" i="8"/>
  <c r="H283"/>
  <c r="O329"/>
  <c r="P62" i="9"/>
  <c r="H19"/>
  <c r="F21"/>
  <c r="P591" i="8"/>
  <c r="H547"/>
  <c r="O595"/>
  <c r="O239"/>
  <c r="H195"/>
  <c r="P247"/>
  <c r="P249"/>
  <c r="O152"/>
  <c r="H108"/>
  <c r="P327" i="1"/>
  <c r="H282"/>
  <c r="F286"/>
  <c r="O239"/>
  <c r="P237"/>
  <c r="H192"/>
  <c r="P149"/>
  <c r="H106"/>
  <c r="P63"/>
  <c r="H20"/>
  <c r="F22"/>
  <c r="N456"/>
  <c r="R454"/>
  <c r="G284" i="8"/>
  <c r="Q327"/>
  <c r="F286"/>
  <c r="O64" i="9"/>
  <c r="G20"/>
  <c r="Q62"/>
  <c r="F552" i="8"/>
  <c r="G548"/>
  <c r="Q591"/>
  <c r="N628"/>
  <c r="P628"/>
  <c r="Q239"/>
  <c r="F196"/>
  <c r="M628"/>
  <c r="Q152"/>
  <c r="F109"/>
  <c r="O331" i="1"/>
  <c r="G283"/>
  <c r="Q327"/>
  <c r="G193"/>
  <c r="Q237"/>
  <c r="F195"/>
  <c r="Q149"/>
  <c r="G107"/>
  <c r="O65"/>
  <c r="G21"/>
  <c r="O455"/>
  <c r="Q63"/>
  <c r="O330" i="8"/>
  <c r="P328"/>
  <c r="H284"/>
  <c r="P63" i="9"/>
  <c r="H20"/>
  <c r="F22"/>
  <c r="P592" i="8"/>
  <c r="H548"/>
  <c r="O596"/>
  <c r="O240"/>
  <c r="H196"/>
  <c r="O153"/>
  <c r="H109"/>
  <c r="P328" i="1"/>
  <c r="H283"/>
  <c r="F287"/>
  <c r="O240"/>
  <c r="P238"/>
  <c r="H193"/>
  <c r="P150"/>
  <c r="H107"/>
  <c r="F23"/>
  <c r="N457"/>
  <c r="H21"/>
  <c r="R455"/>
  <c r="G285" i="8"/>
  <c r="Q328"/>
  <c r="F287"/>
  <c r="O65" i="9"/>
  <c r="G21"/>
  <c r="Q63"/>
  <c r="F553" i="8"/>
  <c r="G549"/>
  <c r="Q592"/>
  <c r="N629"/>
  <c r="P629"/>
  <c r="F197"/>
  <c r="M629"/>
  <c r="Q240"/>
  <c r="F110"/>
  <c r="Q153"/>
  <c r="O332" i="1"/>
  <c r="G284"/>
  <c r="Q328"/>
  <c r="G194"/>
  <c r="Q238"/>
  <c r="F196"/>
  <c r="G108"/>
  <c r="Q150"/>
  <c r="O66"/>
  <c r="O456"/>
  <c r="G22"/>
  <c r="Q64"/>
  <c r="O331" i="8"/>
  <c r="P329"/>
  <c r="H285"/>
  <c r="P64" i="9"/>
  <c r="H21"/>
  <c r="F23"/>
  <c r="P593" i="8"/>
  <c r="H549"/>
  <c r="O597"/>
  <c r="O241"/>
  <c r="H197"/>
  <c r="O154"/>
  <c r="H110"/>
  <c r="P329" i="1"/>
  <c r="H284"/>
  <c r="O334"/>
  <c r="O241"/>
  <c r="P239"/>
  <c r="H194"/>
  <c r="P151"/>
  <c r="H108"/>
  <c r="R456"/>
  <c r="F24"/>
  <c r="N458"/>
  <c r="P65"/>
  <c r="H22"/>
  <c r="G286" i="8"/>
  <c r="Q329"/>
  <c r="F288"/>
  <c r="O66" i="9"/>
  <c r="G22"/>
  <c r="Q64"/>
  <c r="O601" i="8"/>
  <c r="O599"/>
  <c r="G550"/>
  <c r="N630"/>
  <c r="P630"/>
  <c r="Q593"/>
  <c r="F198"/>
  <c r="M630"/>
  <c r="Q241"/>
  <c r="Q154"/>
  <c r="F111"/>
  <c r="G285" i="1"/>
  <c r="Q329"/>
  <c r="G195"/>
  <c r="Q239"/>
  <c r="F197"/>
  <c r="G109"/>
  <c r="Q151"/>
  <c r="O67"/>
  <c r="G23"/>
  <c r="O457"/>
  <c r="Q65"/>
  <c r="O332" i="8"/>
  <c r="P330"/>
  <c r="H286"/>
  <c r="P65" i="9"/>
  <c r="H22"/>
  <c r="F24"/>
  <c r="P594" i="8"/>
  <c r="H550"/>
  <c r="H198"/>
  <c r="O242"/>
  <c r="O155"/>
  <c r="H111"/>
  <c r="P330" i="1"/>
  <c r="H285"/>
  <c r="O242"/>
  <c r="P240"/>
  <c r="H195"/>
  <c r="P152"/>
  <c r="H109"/>
  <c r="P66"/>
  <c r="H23"/>
  <c r="R457"/>
  <c r="F25"/>
  <c r="N459"/>
  <c r="G287" i="8"/>
  <c r="Q330"/>
  <c r="F289"/>
  <c r="O67" i="9"/>
  <c r="G23"/>
  <c r="Q65"/>
  <c r="G551" i="8"/>
  <c r="N631"/>
  <c r="P631"/>
  <c r="Q594"/>
  <c r="F199"/>
  <c r="Q242"/>
  <c r="M631"/>
  <c r="F112"/>
  <c r="Q155"/>
  <c r="G286" i="1"/>
  <c r="Q330"/>
  <c r="G196"/>
  <c r="Q240"/>
  <c r="O244"/>
  <c r="G110"/>
  <c r="Q152"/>
  <c r="O68"/>
  <c r="O458"/>
  <c r="G24"/>
  <c r="Q66"/>
  <c r="O333" i="8"/>
  <c r="P331"/>
  <c r="H287"/>
  <c r="P66" i="9"/>
  <c r="H23"/>
  <c r="F25"/>
  <c r="P595" i="8"/>
  <c r="H551"/>
  <c r="O243"/>
  <c r="H199"/>
  <c r="O156"/>
  <c r="H112"/>
  <c r="P331" i="1"/>
  <c r="H286"/>
  <c r="P241"/>
  <c r="H196"/>
  <c r="P153"/>
  <c r="H110"/>
  <c r="R458"/>
  <c r="N460"/>
  <c r="O70"/>
  <c r="P67"/>
  <c r="H24"/>
  <c r="G288" i="8"/>
  <c r="Q331"/>
  <c r="O337"/>
  <c r="O335"/>
  <c r="G24" i="9"/>
  <c r="Q66"/>
  <c r="O68"/>
  <c r="G552" i="8"/>
  <c r="N632"/>
  <c r="P632"/>
  <c r="Q595"/>
  <c r="F200"/>
  <c r="Q243"/>
  <c r="M632"/>
  <c r="Q156"/>
  <c r="F113"/>
  <c r="G287" i="1"/>
  <c r="Q331"/>
  <c r="G197"/>
  <c r="Q241"/>
  <c r="G111"/>
  <c r="Q153"/>
  <c r="G25"/>
  <c r="O459"/>
  <c r="Q67"/>
  <c r="P332" i="8"/>
  <c r="H288"/>
  <c r="O72" i="9"/>
  <c r="O70"/>
  <c r="P67"/>
  <c r="H24"/>
  <c r="P596" i="8"/>
  <c r="H552"/>
  <c r="O244"/>
  <c r="H200"/>
  <c r="O157"/>
  <c r="H113"/>
  <c r="P332" i="1"/>
  <c r="H287"/>
  <c r="H197"/>
  <c r="P154"/>
  <c r="H111"/>
  <c r="P68"/>
  <c r="H25"/>
  <c r="R459"/>
  <c r="G289" i="8"/>
  <c r="Q332"/>
  <c r="G25" i="9"/>
  <c r="Q67"/>
  <c r="G553" i="8"/>
  <c r="N633"/>
  <c r="P633"/>
  <c r="Q596"/>
  <c r="F201"/>
  <c r="M633"/>
  <c r="Q244"/>
  <c r="Q157"/>
  <c r="O161"/>
  <c r="Q161"/>
  <c r="O159"/>
  <c r="P334" i="1"/>
  <c r="Q336"/>
  <c r="Q332"/>
  <c r="Q246"/>
  <c r="P244"/>
  <c r="Q242"/>
  <c r="P156"/>
  <c r="Q158"/>
  <c r="Q154"/>
  <c r="O460"/>
  <c r="Q72"/>
  <c r="P70"/>
  <c r="Q68"/>
  <c r="P333" i="8"/>
  <c r="H289"/>
  <c r="P68" i="9"/>
  <c r="H25"/>
  <c r="H553" i="8"/>
  <c r="H201"/>
  <c r="O245"/>
  <c r="R460" i="1"/>
  <c r="P337" i="8"/>
  <c r="Q337"/>
  <c r="P335"/>
  <c r="Q333"/>
  <c r="P72" i="9"/>
  <c r="Q72"/>
  <c r="P70"/>
  <c r="Q68"/>
  <c r="P601" i="8"/>
  <c r="Q601"/>
  <c r="P599"/>
  <c r="N634"/>
  <c r="P634"/>
  <c r="Q597"/>
  <c r="Q245"/>
  <c r="M634"/>
  <c r="O249"/>
  <c r="Q249"/>
  <c r="O247"/>
  <c r="Q57" i="10" l="1"/>
  <c r="F15"/>
  <c r="G102"/>
  <c r="P145" s="1"/>
  <c r="G15"/>
  <c r="P58" s="1"/>
  <c r="G16" s="1"/>
  <c r="P59" s="1"/>
  <c r="G17" s="1"/>
  <c r="P60" s="1"/>
  <c r="G18" s="1"/>
  <c r="P61" s="1"/>
  <c r="G19" s="1"/>
  <c r="P62" s="1"/>
  <c r="G20" s="1"/>
  <c r="P63" s="1"/>
  <c r="G21" s="1"/>
  <c r="P64" s="1"/>
  <c r="G22" s="1"/>
  <c r="P65" s="1"/>
  <c r="G23" s="1"/>
  <c r="P66" s="1"/>
  <c r="G24" s="1"/>
  <c r="P67" s="1"/>
  <c r="G25" s="1"/>
  <c r="P68" s="1"/>
  <c r="P447"/>
  <c r="T449" i="1" s="1"/>
  <c r="F100" i="10"/>
  <c r="O446"/>
  <c r="G103" l="1"/>
  <c r="P146" s="1"/>
  <c r="P449"/>
  <c r="T451" i="1" s="1"/>
  <c r="O58" i="10"/>
  <c r="H15"/>
  <c r="H100"/>
  <c r="O143"/>
  <c r="P70"/>
  <c r="P72"/>
  <c r="P448"/>
  <c r="T450" i="1" s="1"/>
  <c r="Q143" i="10" l="1"/>
  <c r="O447"/>
  <c r="F101"/>
  <c r="Q58"/>
  <c r="F16"/>
  <c r="P450"/>
  <c r="T452" i="1" s="1"/>
  <c r="G104" i="10"/>
  <c r="P147" s="1"/>
  <c r="G105" l="1"/>
  <c r="P148" s="1"/>
  <c r="P451"/>
  <c r="T453" i="1" s="1"/>
  <c r="O59" i="10"/>
  <c r="H16"/>
  <c r="H101"/>
  <c r="O144"/>
  <c r="F17" l="1"/>
  <c r="Q59"/>
  <c r="F102"/>
  <c r="Q144"/>
  <c r="O448"/>
  <c r="G106"/>
  <c r="P149" s="1"/>
  <c r="P452"/>
  <c r="T454" i="1" s="1"/>
  <c r="P453" i="10" l="1"/>
  <c r="T455" i="1" s="1"/>
  <c r="G107" i="10"/>
  <c r="P150" s="1"/>
  <c r="O145"/>
  <c r="H102"/>
  <c r="O60"/>
  <c r="H17"/>
  <c r="Q60" l="1"/>
  <c r="F18"/>
  <c r="F103"/>
  <c r="O449"/>
  <c r="Q145"/>
  <c r="G108"/>
  <c r="P151" s="1"/>
  <c r="P454"/>
  <c r="T456" i="1" s="1"/>
  <c r="G109" i="10" l="1"/>
  <c r="P152" s="1"/>
  <c r="P455"/>
  <c r="T457" i="1" s="1"/>
  <c r="O61" i="10"/>
  <c r="H18"/>
  <c r="H103"/>
  <c r="O146"/>
  <c r="F104" l="1"/>
  <c r="O450"/>
  <c r="Q146"/>
  <c r="Q61"/>
  <c r="F19"/>
  <c r="G110"/>
  <c r="P153" s="1"/>
  <c r="P456"/>
  <c r="T458" i="1" s="1"/>
  <c r="O62" i="10" l="1"/>
  <c r="H19"/>
  <c r="G111"/>
  <c r="P154" s="1"/>
  <c r="P457"/>
  <c r="T459" i="1" s="1"/>
  <c r="O147" i="10"/>
  <c r="H104"/>
  <c r="Q147" l="1"/>
  <c r="O451"/>
  <c r="F105"/>
  <c r="P458"/>
  <c r="T460" i="1" s="1"/>
  <c r="P158" i="10"/>
  <c r="P156"/>
  <c r="F20"/>
  <c r="Q62"/>
  <c r="O63" l="1"/>
  <c r="H20"/>
  <c r="H105"/>
  <c r="O148"/>
  <c r="Q148" l="1"/>
  <c r="F106"/>
  <c r="O452"/>
  <c r="Q63"/>
  <c r="F21"/>
  <c r="O149" l="1"/>
  <c r="H106"/>
  <c r="O64"/>
  <c r="H21"/>
  <c r="F22" l="1"/>
  <c r="Q64"/>
  <c r="Q149"/>
  <c r="F107"/>
  <c r="O453"/>
  <c r="H107" l="1"/>
  <c r="O150"/>
  <c r="O65"/>
  <c r="H22"/>
  <c r="Q150" l="1"/>
  <c r="F108"/>
  <c r="O454"/>
  <c r="F23"/>
  <c r="Q65"/>
  <c r="O66" l="1"/>
  <c r="H23"/>
  <c r="H108"/>
  <c r="O151"/>
  <c r="Q151" l="1"/>
  <c r="F109"/>
  <c r="O455"/>
  <c r="F24"/>
  <c r="Q66"/>
  <c r="O67" l="1"/>
  <c r="H24"/>
  <c r="O152"/>
  <c r="H109"/>
  <c r="Q152" l="1"/>
  <c r="F110"/>
  <c r="O456"/>
  <c r="F25"/>
  <c r="Q67"/>
  <c r="O68" l="1"/>
  <c r="H25"/>
  <c r="H110"/>
  <c r="O153"/>
  <c r="F111" l="1"/>
  <c r="Q153"/>
  <c r="O457"/>
  <c r="Q68"/>
  <c r="O72"/>
  <c r="Q72" s="1"/>
  <c r="O70"/>
  <c r="O154" l="1"/>
  <c r="H111"/>
  <c r="Q154" l="1"/>
  <c r="O458"/>
  <c r="O158"/>
  <c r="Q158" s="1"/>
  <c r="O156"/>
</calcChain>
</file>

<file path=xl/comments1.xml><?xml version="1.0" encoding="utf-8"?>
<comments xmlns="http://schemas.openxmlformats.org/spreadsheetml/2006/main">
  <authors>
    <author>mayoung</author>
  </authors>
  <commentList>
    <comment ref="E13" authorId="0">
      <text>
        <r>
          <rPr>
            <b/>
            <sz val="8"/>
            <color indexed="81"/>
            <rFont val="Tahoma"/>
            <family val="2"/>
          </rPr>
          <t>mayoung:</t>
        </r>
        <r>
          <rPr>
            <sz val="8"/>
            <color indexed="81"/>
            <rFont val="Tahoma"/>
            <family val="2"/>
          </rPr>
          <t xml:space="preserve">
This needs to be a referenced cell.</t>
        </r>
      </text>
    </comment>
    <comment ref="F13" authorId="0">
      <text>
        <r>
          <rPr>
            <b/>
            <sz val="8"/>
            <color indexed="81"/>
            <rFont val="Tahoma"/>
            <family val="2"/>
          </rPr>
          <t>mayoung:</t>
        </r>
        <r>
          <rPr>
            <sz val="8"/>
            <color indexed="81"/>
            <rFont val="Tahoma"/>
            <family val="2"/>
          </rPr>
          <t xml:space="preserve">
This needs to be a referenced cell.</t>
        </r>
      </text>
    </comment>
    <comment ref="H13" authorId="0">
      <text>
        <r>
          <rPr>
            <b/>
            <sz val="8"/>
            <color indexed="81"/>
            <rFont val="Tahoma"/>
            <family val="2"/>
          </rPr>
          <t>mayoung:</t>
        </r>
        <r>
          <rPr>
            <sz val="8"/>
            <color indexed="81"/>
            <rFont val="Tahoma"/>
            <family val="2"/>
          </rPr>
          <t xml:space="preserve">
This needs to be a referenced cell.</t>
        </r>
      </text>
    </comment>
    <comment ref="I13" authorId="0">
      <text>
        <r>
          <rPr>
            <b/>
            <sz val="8"/>
            <color indexed="81"/>
            <rFont val="Tahoma"/>
            <family val="2"/>
          </rPr>
          <t>mayoung:</t>
        </r>
        <r>
          <rPr>
            <sz val="8"/>
            <color indexed="81"/>
            <rFont val="Tahoma"/>
            <family val="2"/>
          </rPr>
          <t xml:space="preserve">
This needs to be a referenced cell.</t>
        </r>
      </text>
    </comment>
    <comment ref="K13" authorId="0">
      <text>
        <r>
          <rPr>
            <b/>
            <sz val="8"/>
            <color indexed="81"/>
            <rFont val="Tahoma"/>
            <family val="2"/>
          </rPr>
          <t>mayoung:</t>
        </r>
        <r>
          <rPr>
            <sz val="8"/>
            <color indexed="81"/>
            <rFont val="Tahoma"/>
            <family val="2"/>
          </rPr>
          <t xml:space="preserve">
This needs to be a referenced cell.</t>
        </r>
      </text>
    </comment>
    <comment ref="L13" authorId="0">
      <text>
        <r>
          <rPr>
            <b/>
            <sz val="8"/>
            <color indexed="81"/>
            <rFont val="Tahoma"/>
            <family val="2"/>
          </rPr>
          <t>mayoung:</t>
        </r>
        <r>
          <rPr>
            <sz val="8"/>
            <color indexed="81"/>
            <rFont val="Tahoma"/>
            <family val="2"/>
          </rPr>
          <t xml:space="preserve">
This needs to be a referenced cell.</t>
        </r>
      </text>
    </comment>
    <comment ref="E394" authorId="0">
      <text>
        <r>
          <rPr>
            <b/>
            <sz val="8"/>
            <color indexed="81"/>
            <rFont val="Tahoma"/>
            <family val="2"/>
          </rPr>
          <t>mayoung:</t>
        </r>
        <r>
          <rPr>
            <sz val="8"/>
            <color indexed="81"/>
            <rFont val="Tahoma"/>
            <family val="2"/>
          </rPr>
          <t xml:space="preserve">
Does this need to tie in to actual ending inventory?</t>
        </r>
      </text>
    </comment>
    <comment ref="E546" authorId="0">
      <text>
        <r>
          <rPr>
            <b/>
            <sz val="8"/>
            <color indexed="81"/>
            <rFont val="Tahoma"/>
            <family val="2"/>
          </rPr>
          <t>mayoung:</t>
        </r>
        <r>
          <rPr>
            <sz val="8"/>
            <color indexed="81"/>
            <rFont val="Tahoma"/>
            <family val="2"/>
          </rPr>
          <t xml:space="preserve">
Uses beginning balance from FuelPro run???
Yes start projected data.</t>
        </r>
      </text>
    </comment>
  </commentList>
</comments>
</file>

<file path=xl/sharedStrings.xml><?xml version="1.0" encoding="utf-8"?>
<sst xmlns="http://schemas.openxmlformats.org/spreadsheetml/2006/main" count="4858" uniqueCount="132">
  <si>
    <t>Schedule B-18</t>
  </si>
  <si>
    <t>FUEL INVENTORY BY PLANT</t>
  </si>
  <si>
    <t>FLORIDA PUBLIC SERVICE COMMISSION</t>
  </si>
  <si>
    <t>EXPLANATION:  Provide conventional fuel account balances in dollars and quantities for each fuel type for the test year and the two preceeding years.  Include Natural Gas even though no inventory is carried.  (Give units in Barrels, Tons, or MCF)</t>
  </si>
  <si>
    <t xml:space="preserve">    Type of Data Shown:</t>
  </si>
  <si>
    <t>Projected Test Year Ended 12/31/2012</t>
  </si>
  <si>
    <t>COMPANY: GULF POWER COMPANY</t>
  </si>
  <si>
    <t>Prior Year Ended 12/31/2011</t>
  </si>
  <si>
    <t>Historical Test Year Ended 12/31/2010</t>
  </si>
  <si>
    <t>DOCKET NO.:</t>
  </si>
  <si>
    <t>Witness: M. L. Burroughs</t>
  </si>
  <si>
    <t>(1)</t>
  </si>
  <si>
    <t>(2)</t>
  </si>
  <si>
    <t>(3)</t>
  </si>
  <si>
    <t>(4)</t>
  </si>
  <si>
    <t>(5)</t>
  </si>
  <si>
    <t>(6)</t>
  </si>
  <si>
    <t>(7)</t>
  </si>
  <si>
    <t>(8)</t>
  </si>
  <si>
    <t>(9)</t>
  </si>
  <si>
    <t>(10)</t>
  </si>
  <si>
    <t>(11)</t>
  </si>
  <si>
    <t>(12)</t>
  </si>
  <si>
    <t>(13)</t>
  </si>
  <si>
    <t>Beginning Inventory</t>
  </si>
  <si>
    <t>Receipts</t>
  </si>
  <si>
    <t>Fuel Issued to Generation</t>
  </si>
  <si>
    <t xml:space="preserve">     ----------------------------------------------</t>
  </si>
  <si>
    <t xml:space="preserve">     -------------------------------------------</t>
  </si>
  <si>
    <t>Line No.</t>
  </si>
  <si>
    <t>Plant</t>
  </si>
  <si>
    <t>Fuel Type</t>
  </si>
  <si>
    <t xml:space="preserve">Month </t>
  </si>
  <si>
    <t>Units</t>
  </si>
  <si>
    <t>($000)</t>
  </si>
  <si>
    <t>$/Unit</t>
  </si>
  <si>
    <t>Supporting Schedules:</t>
  </si>
  <si>
    <t>Recap Schedules:</t>
  </si>
  <si>
    <t>Crist</t>
  </si>
  <si>
    <t>Coal (tons)</t>
  </si>
  <si>
    <t>13 mth avg</t>
  </si>
  <si>
    <t>Fuel Issues (Other)</t>
  </si>
  <si>
    <t>Adjustments</t>
  </si>
  <si>
    <t>Ending Inventory</t>
  </si>
  <si>
    <t>X</t>
  </si>
  <si>
    <t xml:space="preserve">         Page 2 of 102</t>
  </si>
  <si>
    <t>Smith</t>
  </si>
  <si>
    <t xml:space="preserve">         Page 3 of 102</t>
  </si>
  <si>
    <t xml:space="preserve">         Page 4 of 102</t>
  </si>
  <si>
    <t>Scholz</t>
  </si>
  <si>
    <t>Daniel</t>
  </si>
  <si>
    <t xml:space="preserve">         Page 5 of 102</t>
  </si>
  <si>
    <t xml:space="preserve">         Page 6 of 102</t>
  </si>
  <si>
    <t xml:space="preserve">         Page 7 of 102</t>
  </si>
  <si>
    <t xml:space="preserve">         Page 8 of 102</t>
  </si>
  <si>
    <t xml:space="preserve">         Page X of 102</t>
  </si>
  <si>
    <t xml:space="preserve">         Page 1 of 102</t>
  </si>
  <si>
    <t>need a cell ref. down in prior year</t>
  </si>
  <si>
    <t xml:space="preserve">         Page 9 of 102</t>
  </si>
  <si>
    <t xml:space="preserve">         Page 10 of 102</t>
  </si>
  <si>
    <t xml:space="preserve">         Page 11 of 102</t>
  </si>
  <si>
    <t xml:space="preserve">         Page 12 of 102</t>
  </si>
  <si>
    <t xml:space="preserve">         Page 13 of 102</t>
  </si>
  <si>
    <t xml:space="preserve">         Page 14 of 102</t>
  </si>
  <si>
    <t xml:space="preserve">         Page 15 of 102</t>
  </si>
  <si>
    <t xml:space="preserve">         Page 16 of 102</t>
  </si>
  <si>
    <t>Total</t>
  </si>
  <si>
    <t>ALL</t>
  </si>
  <si>
    <t>Monthly Sums for all Units in each year</t>
  </si>
  <si>
    <t>Dec 10 ties to Historic month end</t>
  </si>
  <si>
    <t>Baconton</t>
  </si>
  <si>
    <t>Dahlberg</t>
  </si>
  <si>
    <t>Scherer</t>
  </si>
  <si>
    <t>Cent. AL</t>
  </si>
  <si>
    <t>Oil</t>
  </si>
  <si>
    <t>Sums for all fuels</t>
  </si>
  <si>
    <t>Coal</t>
  </si>
  <si>
    <t>Sch 58</t>
  </si>
  <si>
    <t>mmBTU</t>
  </si>
  <si>
    <t>no Scherer</t>
  </si>
  <si>
    <t>&lt;==rounding true up</t>
  </si>
  <si>
    <t>Schedule 58</t>
  </si>
  <si>
    <t>Delta</t>
  </si>
  <si>
    <t>Ltr Oil</t>
  </si>
  <si>
    <t>Natural Gas</t>
  </si>
  <si>
    <t>(Cr; Sm; Sz; Da; Sr)</t>
  </si>
  <si>
    <t>CT Oil</t>
  </si>
  <si>
    <t>Historical Test Year Ended 3/31/2011</t>
  </si>
  <si>
    <t>Schedule G-6</t>
  </si>
  <si>
    <t>INTERIM FUEL INVENTORY BY PLANT</t>
  </si>
  <si>
    <t>DOCKET NO.:  110138-EI</t>
  </si>
  <si>
    <t xml:space="preserve">         Page X of 38</t>
  </si>
  <si>
    <t>Type of Data Shown:</t>
  </si>
  <si>
    <t xml:space="preserve">         Page 1 of 36</t>
  </si>
  <si>
    <t xml:space="preserve">         Page 2 of 36</t>
  </si>
  <si>
    <t xml:space="preserve">         Page 3 of 36</t>
  </si>
  <si>
    <t xml:space="preserve">         Page 4 of 36</t>
  </si>
  <si>
    <t xml:space="preserve">         Page 5 of 36</t>
  </si>
  <si>
    <t xml:space="preserve">         Page 6 of 36</t>
  </si>
  <si>
    <t xml:space="preserve">         Page 7 of 36</t>
  </si>
  <si>
    <t xml:space="preserve">         Page 8 of 36</t>
  </si>
  <si>
    <t xml:space="preserve">         Page 9 of 36</t>
  </si>
  <si>
    <t xml:space="preserve">         Page 10 of 36</t>
  </si>
  <si>
    <t>Witness:  R. J. McMillian</t>
  </si>
  <si>
    <t>Nat. Gas</t>
  </si>
  <si>
    <t xml:space="preserve">         Page 11 of 36</t>
  </si>
  <si>
    <t xml:space="preserve">         Page 12 of 36</t>
  </si>
  <si>
    <t xml:space="preserve">         Page 13 of 36</t>
  </si>
  <si>
    <t xml:space="preserve">         Page 14 of 36</t>
  </si>
  <si>
    <t xml:space="preserve">         Page 15 of 36</t>
  </si>
  <si>
    <t xml:space="preserve">         Page 16 of 36</t>
  </si>
  <si>
    <t xml:space="preserve">         Page 17 of 36</t>
  </si>
  <si>
    <t xml:space="preserve">         Page 18 of 36</t>
  </si>
  <si>
    <t xml:space="preserve">         Page 19 of 36</t>
  </si>
  <si>
    <t xml:space="preserve">         Page 20 of 36</t>
  </si>
  <si>
    <t xml:space="preserve">         Page 21 of 36</t>
  </si>
  <si>
    <t xml:space="preserve">         Page 22 of 36</t>
  </si>
  <si>
    <t xml:space="preserve">         Page 23 of 36</t>
  </si>
  <si>
    <t xml:space="preserve">         Page 24 of 36</t>
  </si>
  <si>
    <t xml:space="preserve">         Page 25 of 36</t>
  </si>
  <si>
    <t xml:space="preserve">         Page 26 of 36</t>
  </si>
  <si>
    <t xml:space="preserve">         Page 27 of 36</t>
  </si>
  <si>
    <t xml:space="preserve">         Page 28 of 36</t>
  </si>
  <si>
    <t xml:space="preserve">         Page 29 of 36</t>
  </si>
  <si>
    <t xml:space="preserve">         Page 30 of 36</t>
  </si>
  <si>
    <t xml:space="preserve">         Page 31 of 36</t>
  </si>
  <si>
    <t xml:space="preserve">         Page 32 of 36</t>
  </si>
  <si>
    <t xml:space="preserve">         Page 34 of 36</t>
  </si>
  <si>
    <t xml:space="preserve">         Page 35 of 36</t>
  </si>
  <si>
    <t xml:space="preserve">         Page 36 of 36</t>
  </si>
  <si>
    <t xml:space="preserve">Note:  Gulf provides the fuel to operate these units per the Purchase Power Agreement. </t>
  </si>
  <si>
    <t xml:space="preserve">         Page 33 of 36</t>
  </si>
</sst>
</file>

<file path=xl/styles.xml><?xml version="1.0" encoding="utf-8"?>
<styleSheet xmlns="http://schemas.openxmlformats.org/spreadsheetml/2006/main">
  <numFmts count="4">
    <numFmt numFmtId="6" formatCode="&quot;$&quot;#,##0_);[Red]\(&quot;$&quot;#,##0\)"/>
    <numFmt numFmtId="164" formatCode="[$-409]mmm\-yy;@"/>
    <numFmt numFmtId="165" formatCode="0_);\(0\)"/>
    <numFmt numFmtId="166" formatCode="0.00_);\(0.00\)"/>
  </numFmts>
  <fonts count="24">
    <font>
      <sz val="11"/>
      <color theme="1"/>
      <name val="Calibri"/>
      <family val="2"/>
      <scheme val="minor"/>
    </font>
    <font>
      <sz val="9"/>
      <name val="Arial"/>
      <family val="2"/>
    </font>
    <font>
      <sz val="8"/>
      <color indexed="81"/>
      <name val="Tahoma"/>
      <family val="2"/>
    </font>
    <font>
      <b/>
      <sz val="8"/>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9"/>
      <color theme="1"/>
      <name val="Arial"/>
      <family val="2"/>
    </font>
    <font>
      <sz val="9"/>
      <color theme="1"/>
      <name val="Calibri"/>
      <family val="2"/>
      <scheme val="minor"/>
    </font>
    <font>
      <sz val="9"/>
      <color rgb="FFFF0000"/>
      <name val="Arial"/>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theme="4" tint="0.79998168889431442"/>
        <bgColor indexed="64"/>
      </patternFill>
    </fill>
    <fill>
      <patternFill patternType="solid">
        <fgColor rgb="FF00B050"/>
        <bgColor indexed="64"/>
      </patternFill>
    </fill>
  </fills>
  <borders count="1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6" fillId="26" borderId="0" applyNumberFormat="0" applyBorder="0" applyAlignment="0" applyProtection="0"/>
    <xf numFmtId="0" fontId="7" fillId="27" borderId="4" applyNumberFormat="0" applyAlignment="0" applyProtection="0"/>
    <xf numFmtId="0" fontId="8" fillId="28" borderId="5" applyNumberFormat="0" applyAlignment="0" applyProtection="0"/>
    <xf numFmtId="0" fontId="9" fillId="0" borderId="0" applyNumberFormat="0" applyFill="0" applyBorder="0" applyAlignment="0" applyProtection="0"/>
    <xf numFmtId="0" fontId="10" fillId="29" borderId="0" applyNumberFormat="0" applyBorder="0" applyAlignment="0" applyProtection="0"/>
    <xf numFmtId="0" fontId="11" fillId="0" borderId="6" applyNumberFormat="0" applyFill="0" applyAlignment="0" applyProtection="0"/>
    <xf numFmtId="0" fontId="12" fillId="0" borderId="7" applyNumberFormat="0" applyFill="0" applyAlignment="0" applyProtection="0"/>
    <xf numFmtId="0" fontId="13" fillId="0" borderId="8" applyNumberFormat="0" applyFill="0" applyAlignment="0" applyProtection="0"/>
    <xf numFmtId="0" fontId="13" fillId="0" borderId="0" applyNumberFormat="0" applyFill="0" applyBorder="0" applyAlignment="0" applyProtection="0"/>
    <xf numFmtId="0" fontId="14" fillId="30" borderId="4" applyNumberFormat="0" applyAlignment="0" applyProtection="0"/>
    <xf numFmtId="0" fontId="15" fillId="0" borderId="9" applyNumberFormat="0" applyFill="0" applyAlignment="0" applyProtection="0"/>
    <xf numFmtId="0" fontId="16" fillId="31" borderId="0" applyNumberFormat="0" applyBorder="0" applyAlignment="0" applyProtection="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0" fontId="4" fillId="32" borderId="10" applyNumberFormat="0" applyFont="0" applyAlignment="0" applyProtection="0"/>
    <xf numFmtId="0" fontId="17" fillId="27" borderId="11" applyNumberFormat="0" applyAlignment="0" applyProtection="0"/>
    <xf numFmtId="0" fontId="18" fillId="0" borderId="0" applyNumberFormat="0" applyFill="0" applyBorder="0" applyAlignment="0" applyProtection="0"/>
    <xf numFmtId="0" fontId="19" fillId="0" borderId="12" applyNumberFormat="0" applyFill="0" applyAlignment="0" applyProtection="0"/>
    <xf numFmtId="0" fontId="20" fillId="0" borderId="0" applyNumberFormat="0" applyFill="0" applyBorder="0" applyAlignment="0" applyProtection="0"/>
  </cellStyleXfs>
  <cellXfs count="111">
    <xf numFmtId="0" fontId="0" fillId="0" borderId="0" xfId="0"/>
    <xf numFmtId="0" fontId="0" fillId="0" borderId="1" xfId="0" applyBorder="1"/>
    <xf numFmtId="0" fontId="0" fillId="0" borderId="0" xfId="0" applyBorder="1"/>
    <xf numFmtId="0" fontId="21" fillId="0" borderId="0" xfId="0" applyFont="1" applyFill="1" applyBorder="1"/>
    <xf numFmtId="164" fontId="21" fillId="0" borderId="0" xfId="0" applyNumberFormat="1" applyFont="1" applyFill="1" applyBorder="1" applyAlignment="1">
      <alignment horizontal="center"/>
    </xf>
    <xf numFmtId="0" fontId="0" fillId="0" borderId="2" xfId="0" applyBorder="1"/>
    <xf numFmtId="0" fontId="21" fillId="0" borderId="1" xfId="0" applyFont="1" applyFill="1" applyBorder="1" applyAlignment="1"/>
    <xf numFmtId="0" fontId="22" fillId="0" borderId="2" xfId="0" applyFont="1" applyBorder="1"/>
    <xf numFmtId="0" fontId="22" fillId="0" borderId="0" xfId="0" applyFont="1" applyBorder="1"/>
    <xf numFmtId="0" fontId="22" fillId="0" borderId="1" xfId="0" applyFont="1" applyBorder="1"/>
    <xf numFmtId="0" fontId="21" fillId="0" borderId="2" xfId="0" applyFont="1" applyBorder="1"/>
    <xf numFmtId="0" fontId="21" fillId="0" borderId="2" xfId="0" applyFont="1" applyFill="1" applyBorder="1" applyAlignment="1">
      <alignment vertical="top" wrapText="1"/>
    </xf>
    <xf numFmtId="0" fontId="21" fillId="0" borderId="0" xfId="0" quotePrefix="1" applyFont="1" applyFill="1" applyAlignment="1">
      <alignment horizontal="center"/>
    </xf>
    <xf numFmtId="0" fontId="21" fillId="0" borderId="0" xfId="0" quotePrefix="1" applyFont="1" applyFill="1" applyBorder="1" applyAlignment="1">
      <alignment horizontal="left"/>
    </xf>
    <xf numFmtId="164" fontId="21" fillId="0" borderId="1" xfId="0" applyNumberFormat="1" applyFont="1" applyFill="1" applyBorder="1" applyAlignment="1">
      <alignment horizontal="center"/>
    </xf>
    <xf numFmtId="0" fontId="21" fillId="0" borderId="1" xfId="0" applyFont="1" applyFill="1" applyBorder="1" applyAlignment="1">
      <alignment horizontal="center" wrapText="1"/>
    </xf>
    <xf numFmtId="6" fontId="21" fillId="0" borderId="1" xfId="0" quotePrefix="1" applyNumberFormat="1" applyFont="1" applyFill="1" applyBorder="1" applyAlignment="1">
      <alignment horizontal="center"/>
    </xf>
    <xf numFmtId="0" fontId="21" fillId="0" borderId="2" xfId="0" applyFont="1" applyFill="1" applyBorder="1"/>
    <xf numFmtId="0" fontId="21" fillId="0" borderId="2" xfId="0" applyFont="1" applyFill="1" applyBorder="1" applyAlignment="1">
      <alignment horizontal="center"/>
    </xf>
    <xf numFmtId="164" fontId="21" fillId="0" borderId="2" xfId="0" applyNumberFormat="1" applyFont="1" applyFill="1" applyBorder="1" applyAlignment="1">
      <alignment horizontal="center"/>
    </xf>
    <xf numFmtId="0" fontId="21" fillId="0" borderId="2" xfId="0" applyFont="1" applyFill="1" applyBorder="1" applyAlignment="1">
      <alignment horizontal="right"/>
    </xf>
    <xf numFmtId="2" fontId="21" fillId="0" borderId="0" xfId="0" applyNumberFormat="1" applyFont="1" applyFill="1" applyAlignment="1">
      <alignment horizontal="center"/>
    </xf>
    <xf numFmtId="0" fontId="21" fillId="0" borderId="1" xfId="0" applyFont="1" applyFill="1" applyBorder="1"/>
    <xf numFmtId="37" fontId="1" fillId="0" borderId="0" xfId="0" applyNumberFormat="1" applyFont="1" applyFill="1" applyAlignment="1">
      <alignment horizontal="center"/>
    </xf>
    <xf numFmtId="164" fontId="21" fillId="0" borderId="0" xfId="0" applyNumberFormat="1" applyFont="1" applyFill="1" applyAlignment="1">
      <alignment horizontal="center"/>
    </xf>
    <xf numFmtId="0" fontId="21" fillId="0" borderId="1" xfId="0" applyFont="1" applyFill="1" applyBorder="1" applyAlignment="1">
      <alignment horizontal="center"/>
    </xf>
    <xf numFmtId="0" fontId="21" fillId="0" borderId="0" xfId="0" applyFont="1" applyFill="1" applyAlignment="1">
      <alignment horizontal="center"/>
    </xf>
    <xf numFmtId="1" fontId="21" fillId="0" borderId="0" xfId="0" applyNumberFormat="1" applyFont="1" applyFill="1" applyBorder="1" applyAlignment="1">
      <alignment horizontal="center"/>
    </xf>
    <xf numFmtId="1" fontId="21" fillId="0" borderId="0" xfId="0" applyNumberFormat="1" applyFont="1" applyFill="1" applyAlignment="1">
      <alignment horizontal="center"/>
    </xf>
    <xf numFmtId="0" fontId="0" fillId="0" borderId="0" xfId="0"/>
    <xf numFmtId="0" fontId="0" fillId="33" borderId="0" xfId="0" applyFill="1"/>
    <xf numFmtId="0" fontId="21" fillId="0" borderId="0" xfId="0" applyFont="1" applyAlignment="1">
      <alignment horizontal="center"/>
    </xf>
    <xf numFmtId="164" fontId="21" fillId="0" borderId="0" xfId="0" applyNumberFormat="1" applyFont="1" applyAlignment="1">
      <alignment horizontal="center"/>
    </xf>
    <xf numFmtId="0" fontId="0" fillId="0" borderId="0" xfId="0" applyAlignment="1">
      <alignment horizontal="center"/>
    </xf>
    <xf numFmtId="1" fontId="21" fillId="0" borderId="0" xfId="0" applyNumberFormat="1" applyFont="1" applyAlignment="1">
      <alignment horizontal="center"/>
    </xf>
    <xf numFmtId="1" fontId="21" fillId="33" borderId="0" xfId="0" applyNumberFormat="1" applyFont="1" applyFill="1" applyAlignment="1">
      <alignment horizontal="center"/>
    </xf>
    <xf numFmtId="166" fontId="21" fillId="0" borderId="0" xfId="0" applyNumberFormat="1" applyFont="1" applyFill="1" applyAlignment="1">
      <alignment horizontal="center"/>
    </xf>
    <xf numFmtId="1" fontId="0" fillId="0" borderId="0" xfId="0" applyNumberFormat="1"/>
    <xf numFmtId="0" fontId="21" fillId="0" borderId="0" xfId="0" applyFont="1" applyFill="1" applyBorder="1" applyAlignment="1">
      <alignment horizontal="center"/>
    </xf>
    <xf numFmtId="1" fontId="23" fillId="0" borderId="0" xfId="0" applyNumberFormat="1" applyFont="1" applyAlignment="1">
      <alignment horizontal="center"/>
    </xf>
    <xf numFmtId="0" fontId="21" fillId="0" borderId="0" xfId="0" applyFont="1" applyFill="1" applyBorder="1" applyAlignment="1">
      <alignment horizontal="left"/>
    </xf>
    <xf numFmtId="165" fontId="21" fillId="0" borderId="0" xfId="0" applyNumberFormat="1" applyFont="1" applyFill="1" applyAlignment="1">
      <alignment horizontal="center"/>
    </xf>
    <xf numFmtId="1" fontId="21" fillId="34" borderId="0" xfId="0" applyNumberFormat="1" applyFont="1" applyFill="1" applyAlignment="1">
      <alignment horizontal="center"/>
    </xf>
    <xf numFmtId="0" fontId="0" fillId="0" borderId="0" xfId="0" applyFill="1"/>
    <xf numFmtId="0" fontId="21" fillId="0" borderId="0" xfId="0" applyFont="1" applyAlignment="1">
      <alignment horizontal="center"/>
    </xf>
    <xf numFmtId="1" fontId="21" fillId="0" borderId="0" xfId="0" applyNumberFormat="1" applyFont="1" applyAlignment="1">
      <alignment horizontal="center"/>
    </xf>
    <xf numFmtId="37" fontId="21" fillId="0" borderId="0" xfId="0" applyNumberFormat="1" applyFont="1" applyAlignment="1">
      <alignment horizontal="center"/>
    </xf>
    <xf numFmtId="37" fontId="21" fillId="0" borderId="0" xfId="55" applyNumberFormat="1" applyFont="1" applyAlignment="1">
      <alignment horizontal="center"/>
    </xf>
    <xf numFmtId="37" fontId="21" fillId="0" borderId="0" xfId="56" applyNumberFormat="1" applyFont="1" applyAlignment="1">
      <alignment horizontal="center"/>
    </xf>
    <xf numFmtId="37" fontId="21" fillId="0" borderId="0" xfId="65" applyNumberFormat="1" applyFont="1" applyAlignment="1">
      <alignment horizontal="center"/>
    </xf>
    <xf numFmtId="37" fontId="21" fillId="0" borderId="0" xfId="66" applyNumberFormat="1" applyFont="1" applyAlignment="1">
      <alignment horizontal="center"/>
    </xf>
    <xf numFmtId="37" fontId="21" fillId="0" borderId="0" xfId="89" applyNumberFormat="1" applyFont="1" applyAlignment="1">
      <alignment horizontal="center"/>
    </xf>
    <xf numFmtId="37" fontId="21" fillId="0" borderId="0" xfId="90" applyNumberFormat="1" applyFont="1" applyAlignment="1">
      <alignment horizontal="center"/>
    </xf>
    <xf numFmtId="37" fontId="21" fillId="0" borderId="0" xfId="93" applyNumberFormat="1" applyFont="1" applyAlignment="1">
      <alignment horizontal="center"/>
    </xf>
    <xf numFmtId="37" fontId="21" fillId="0" borderId="0" xfId="94" applyNumberFormat="1" applyFont="1" applyAlignment="1">
      <alignment horizontal="center"/>
    </xf>
    <xf numFmtId="37" fontId="21" fillId="0" borderId="0" xfId="95" applyNumberFormat="1" applyFont="1" applyAlignment="1">
      <alignment horizontal="center"/>
    </xf>
    <xf numFmtId="37" fontId="21" fillId="0" borderId="0" xfId="96" applyNumberFormat="1" applyFont="1" applyAlignment="1">
      <alignment horizontal="center"/>
    </xf>
    <xf numFmtId="164" fontId="21" fillId="0" borderId="0" xfId="0" applyNumberFormat="1" applyFont="1" applyAlignment="1">
      <alignment horizontal="center"/>
    </xf>
    <xf numFmtId="0" fontId="21" fillId="0" borderId="0" xfId="0" applyFont="1" applyAlignment="1">
      <alignment horizontal="center"/>
    </xf>
    <xf numFmtId="164" fontId="21" fillId="0" borderId="0" xfId="0" applyNumberFormat="1" applyFont="1" applyBorder="1" applyAlignment="1">
      <alignment horizontal="center"/>
    </xf>
    <xf numFmtId="6" fontId="21" fillId="0" borderId="0" xfId="0" quotePrefix="1" applyNumberFormat="1" applyFont="1" applyFill="1" applyBorder="1" applyAlignment="1">
      <alignment horizontal="center"/>
    </xf>
    <xf numFmtId="0" fontId="21" fillId="0" borderId="0" xfId="0" applyFont="1" applyFill="1" applyBorder="1" applyAlignment="1">
      <alignment horizontal="right"/>
    </xf>
    <xf numFmtId="0" fontId="21" fillId="0" borderId="0" xfId="0" applyFont="1" applyBorder="1"/>
    <xf numFmtId="0" fontId="21" fillId="0" borderId="1" xfId="0" applyFont="1" applyBorder="1"/>
    <xf numFmtId="1" fontId="21" fillId="0" borderId="0" xfId="0" applyNumberFormat="1" applyFont="1"/>
    <xf numFmtId="1" fontId="21" fillId="0" borderId="0" xfId="0" applyNumberFormat="1" applyFont="1" applyBorder="1"/>
    <xf numFmtId="0" fontId="21" fillId="0" borderId="0" xfId="0" applyFont="1" applyFill="1"/>
    <xf numFmtId="37" fontId="21" fillId="0" borderId="0" xfId="96" applyNumberFormat="1" applyFont="1" applyFill="1" applyAlignment="1">
      <alignment horizontal="center"/>
    </xf>
    <xf numFmtId="0" fontId="21" fillId="35" borderId="0" xfId="0" applyFont="1" applyFill="1"/>
    <xf numFmtId="37" fontId="21" fillId="0" borderId="0" xfId="0" applyNumberFormat="1" applyFont="1"/>
    <xf numFmtId="0" fontId="1" fillId="0" borderId="0" xfId="0" applyFont="1" applyBorder="1" applyAlignment="1">
      <alignment horizontal="right"/>
    </xf>
    <xf numFmtId="37" fontId="21" fillId="0" borderId="0" xfId="0" applyNumberFormat="1" applyFont="1" applyFill="1" applyAlignment="1">
      <alignment horizontal="center"/>
    </xf>
    <xf numFmtId="37" fontId="21" fillId="0" borderId="0" xfId="0" applyNumberFormat="1" applyFont="1" applyFill="1"/>
    <xf numFmtId="0" fontId="21" fillId="35" borderId="0" xfId="0" applyFont="1" applyFill="1" applyBorder="1"/>
    <xf numFmtId="37" fontId="21" fillId="0" borderId="0" xfId="86" applyNumberFormat="1" applyFont="1" applyAlignment="1">
      <alignment horizontal="center"/>
    </xf>
    <xf numFmtId="37" fontId="21" fillId="0" borderId="0" xfId="86" applyNumberFormat="1" applyFont="1" applyFill="1" applyAlignment="1">
      <alignment horizontal="center"/>
    </xf>
    <xf numFmtId="37" fontId="21" fillId="0" borderId="0" xfId="85" applyNumberFormat="1" applyFont="1" applyAlignment="1">
      <alignment horizontal="center"/>
    </xf>
    <xf numFmtId="37" fontId="21" fillId="0" borderId="0" xfId="85" applyNumberFormat="1" applyFont="1" applyFill="1" applyAlignment="1">
      <alignment horizontal="center"/>
    </xf>
    <xf numFmtId="2" fontId="21" fillId="0" borderId="0" xfId="0" applyNumberFormat="1" applyFont="1" applyFill="1" applyAlignment="1">
      <alignment horizontal="center"/>
    </xf>
    <xf numFmtId="0" fontId="21" fillId="0" borderId="0" xfId="0" quotePrefix="1" applyFont="1" applyFill="1" applyAlignment="1">
      <alignment horizontal="center"/>
    </xf>
    <xf numFmtId="166" fontId="21" fillId="0" borderId="0" xfId="0" applyNumberFormat="1" applyFont="1" applyFill="1" applyAlignment="1">
      <alignment horizontal="center"/>
    </xf>
    <xf numFmtId="0" fontId="21" fillId="0" borderId="0" xfId="0" applyFont="1" applyFill="1" applyAlignment="1">
      <alignment horizontal="center"/>
    </xf>
    <xf numFmtId="0" fontId="21" fillId="0" borderId="0" xfId="0" applyFont="1" applyFill="1" applyBorder="1" applyAlignment="1">
      <alignment horizontal="center"/>
    </xf>
    <xf numFmtId="0" fontId="21" fillId="0" borderId="1" xfId="0" applyFont="1" applyFill="1" applyBorder="1" applyAlignment="1">
      <alignment horizontal="center"/>
    </xf>
    <xf numFmtId="0" fontId="21" fillId="0" borderId="0" xfId="0" applyFont="1"/>
    <xf numFmtId="0" fontId="21" fillId="0" borderId="0" xfId="0" applyFont="1"/>
    <xf numFmtId="6" fontId="23" fillId="0" borderId="1" xfId="0" quotePrefix="1" applyNumberFormat="1" applyFont="1" applyFill="1" applyBorder="1" applyAlignment="1">
      <alignment horizontal="center"/>
    </xf>
    <xf numFmtId="0" fontId="23" fillId="0" borderId="0" xfId="0" applyFont="1"/>
    <xf numFmtId="0" fontId="23" fillId="0" borderId="0" xfId="0" applyFont="1" applyAlignment="1">
      <alignment horizontal="center"/>
    </xf>
    <xf numFmtId="0" fontId="23" fillId="0" borderId="0" xfId="0" applyFont="1" applyBorder="1" applyAlignment="1">
      <alignment horizontal="center"/>
    </xf>
    <xf numFmtId="0" fontId="23" fillId="0" borderId="0" xfId="0" applyFont="1" applyBorder="1"/>
    <xf numFmtId="0" fontId="23" fillId="0" borderId="0" xfId="0" applyFont="1" applyFill="1"/>
    <xf numFmtId="1" fontId="21" fillId="0" borderId="0" xfId="0" applyNumberFormat="1" applyFont="1" applyFill="1"/>
    <xf numFmtId="0" fontId="1" fillId="0" borderId="0" xfId="0" applyFont="1" applyFill="1" applyBorder="1"/>
    <xf numFmtId="1" fontId="21" fillId="0" borderId="0" xfId="0" applyNumberFormat="1" applyFont="1" applyFill="1" applyBorder="1"/>
    <xf numFmtId="0" fontId="21" fillId="0" borderId="1" xfId="0" applyFont="1" applyFill="1" applyBorder="1" applyAlignment="1">
      <alignment horizontal="center"/>
    </xf>
    <xf numFmtId="0" fontId="21" fillId="0" borderId="2"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21" fillId="0" borderId="3" xfId="0" applyFont="1" applyFill="1" applyBorder="1" applyAlignment="1">
      <alignment horizontal="center"/>
    </xf>
    <xf numFmtId="2" fontId="21" fillId="0" borderId="0" xfId="0" applyNumberFormat="1" applyFont="1" applyFill="1" applyAlignment="1">
      <alignment horizontal="center"/>
    </xf>
    <xf numFmtId="0" fontId="21" fillId="0" borderId="0" xfId="0" applyFont="1" applyFill="1" applyBorder="1" applyAlignment="1">
      <alignment horizontal="center"/>
    </xf>
    <xf numFmtId="0" fontId="21" fillId="0" borderId="0" xfId="0" quotePrefix="1" applyFont="1" applyFill="1" applyAlignment="1">
      <alignment horizontal="center"/>
    </xf>
    <xf numFmtId="0" fontId="21" fillId="0" borderId="0" xfId="0" applyFont="1" applyFill="1" applyAlignment="1">
      <alignment horizontal="center"/>
    </xf>
    <xf numFmtId="166" fontId="21" fillId="0" borderId="0" xfId="0" applyNumberFormat="1" applyFont="1" applyFill="1" applyAlignment="1">
      <alignment horizontal="center"/>
    </xf>
    <xf numFmtId="0" fontId="21" fillId="0" borderId="1" xfId="0" applyFont="1" applyBorder="1" applyAlignment="1">
      <alignment horizontal="center"/>
    </xf>
    <xf numFmtId="2" fontId="21" fillId="0" borderId="2" xfId="0" applyNumberFormat="1" applyFont="1" applyFill="1" applyBorder="1" applyAlignment="1">
      <alignment horizontal="center"/>
    </xf>
    <xf numFmtId="0" fontId="21" fillId="0" borderId="0" xfId="0" applyFont="1"/>
  </cellXfs>
  <cellStyles count="11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10" xfId="37"/>
    <cellStyle name="Normal 11" xfId="38"/>
    <cellStyle name="Normal 12" xfId="39"/>
    <cellStyle name="Normal 13" xfId="40"/>
    <cellStyle name="Normal 14" xfId="41"/>
    <cellStyle name="Normal 15" xfId="42"/>
    <cellStyle name="Normal 16" xfId="43"/>
    <cellStyle name="Normal 17" xfId="44"/>
    <cellStyle name="Normal 18" xfId="45"/>
    <cellStyle name="Normal 19" xfId="46"/>
    <cellStyle name="Normal 2" xfId="47"/>
    <cellStyle name="Normal 20" xfId="48"/>
    <cellStyle name="Normal 21" xfId="49"/>
    <cellStyle name="Normal 22" xfId="50"/>
    <cellStyle name="Normal 23" xfId="51"/>
    <cellStyle name="Normal 24" xfId="52"/>
    <cellStyle name="Normal 25" xfId="53"/>
    <cellStyle name="Normal 26" xfId="54"/>
    <cellStyle name="Normal 27" xfId="55"/>
    <cellStyle name="Normal 28" xfId="56"/>
    <cellStyle name="Normal 29" xfId="57"/>
    <cellStyle name="Normal 3" xfId="58"/>
    <cellStyle name="Normal 30" xfId="59"/>
    <cellStyle name="Normal 31" xfId="60"/>
    <cellStyle name="Normal 32" xfId="61"/>
    <cellStyle name="Normal 33" xfId="62"/>
    <cellStyle name="Normal 34" xfId="63"/>
    <cellStyle name="Normal 35" xfId="64"/>
    <cellStyle name="Normal 36" xfId="65"/>
    <cellStyle name="Normal 37" xfId="66"/>
    <cellStyle name="Normal 38" xfId="67"/>
    <cellStyle name="Normal 39" xfId="68"/>
    <cellStyle name="Normal 4" xfId="69"/>
    <cellStyle name="Normal 40" xfId="70"/>
    <cellStyle name="Normal 41" xfId="71"/>
    <cellStyle name="Normal 42" xfId="72"/>
    <cellStyle name="Normal 43" xfId="73"/>
    <cellStyle name="Normal 44" xfId="74"/>
    <cellStyle name="Normal 45" xfId="75"/>
    <cellStyle name="Normal 46" xfId="76"/>
    <cellStyle name="Normal 47" xfId="77"/>
    <cellStyle name="Normal 48" xfId="78"/>
    <cellStyle name="Normal 49" xfId="79"/>
    <cellStyle name="Normal 5" xfId="80"/>
    <cellStyle name="Normal 50" xfId="81"/>
    <cellStyle name="Normal 51" xfId="82"/>
    <cellStyle name="Normal 52" xfId="83"/>
    <cellStyle name="Normal 53" xfId="84"/>
    <cellStyle name="Normal 54" xfId="85"/>
    <cellStyle name="Normal 55" xfId="86"/>
    <cellStyle name="Normal 56" xfId="87"/>
    <cellStyle name="Normal 57" xfId="88"/>
    <cellStyle name="Normal 58" xfId="89"/>
    <cellStyle name="Normal 59" xfId="90"/>
    <cellStyle name="Normal 6" xfId="91"/>
    <cellStyle name="Normal 60" xfId="92"/>
    <cellStyle name="Normal 61" xfId="93"/>
    <cellStyle name="Normal 62" xfId="94"/>
    <cellStyle name="Normal 63" xfId="95"/>
    <cellStyle name="Normal 64" xfId="96"/>
    <cellStyle name="Normal 65" xfId="97"/>
    <cellStyle name="Normal 66" xfId="98"/>
    <cellStyle name="Normal 67" xfId="99"/>
    <cellStyle name="Normal 68" xfId="100"/>
    <cellStyle name="Normal 69" xfId="101"/>
    <cellStyle name="Normal 7" xfId="102"/>
    <cellStyle name="Normal 70" xfId="103"/>
    <cellStyle name="Normal 71" xfId="104"/>
    <cellStyle name="Normal 72" xfId="105"/>
    <cellStyle name="Normal 73" xfId="106"/>
    <cellStyle name="Normal 74" xfId="107"/>
    <cellStyle name="Normal 75" xfId="108"/>
    <cellStyle name="Normal 76" xfId="109"/>
    <cellStyle name="Normal 77" xfId="110"/>
    <cellStyle name="Normal 8" xfId="111"/>
    <cellStyle name="Normal 9" xfId="112"/>
    <cellStyle name="Note" xfId="113" builtinId="10" customBuiltin="1"/>
    <cellStyle name="Output" xfId="114" builtinId="21" customBuiltin="1"/>
    <cellStyle name="Title" xfId="115" builtinId="15" customBuiltin="1"/>
    <cellStyle name="Total" xfId="116" builtinId="25" customBuiltin="1"/>
    <cellStyle name="Warning Text" xfId="117"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E492"/>
  <sheetViews>
    <sheetView view="pageBreakPreview" zoomScaleNormal="100" zoomScaleSheetLayoutView="100" workbookViewId="0"/>
  </sheetViews>
  <sheetFormatPr defaultColWidth="9.140625" defaultRowHeight="12"/>
  <cols>
    <col min="1" max="1" width="5.7109375" style="66" customWidth="1"/>
    <col min="2" max="2" width="7.5703125" style="66" customWidth="1"/>
    <col min="3" max="3" width="9.28515625" style="66" customWidth="1"/>
    <col min="4" max="4" width="8.5703125" style="66" customWidth="1"/>
    <col min="5" max="5" width="1.28515625" style="66" customWidth="1"/>
    <col min="6" max="8" width="10.140625" style="66" customWidth="1"/>
    <col min="9" max="9" width="1.28515625" style="66" customWidth="1"/>
    <col min="10" max="11" width="10.140625" style="66" customWidth="1"/>
    <col min="12" max="12" width="7.140625" style="66" customWidth="1"/>
    <col min="13" max="13" width="3.7109375" style="66" customWidth="1"/>
    <col min="14" max="14" width="1.28515625" style="66" customWidth="1"/>
    <col min="15" max="17" width="10.140625" style="66" customWidth="1"/>
    <col min="18" max="18" width="10" style="66" customWidth="1"/>
    <col min="19" max="28" width="9.140625" style="66"/>
    <col min="29" max="30" width="9.42578125" style="66" bestFit="1" customWidth="1"/>
    <col min="31" max="16384" width="9.140625" style="66"/>
  </cols>
  <sheetData>
    <row r="1" spans="1:17" ht="13.5" customHeight="1">
      <c r="A1" s="3"/>
      <c r="B1" s="3"/>
      <c r="C1" s="82"/>
      <c r="D1" s="4"/>
      <c r="E1" s="4"/>
      <c r="F1" s="3"/>
      <c r="G1" s="3"/>
      <c r="H1" s="3"/>
      <c r="I1" s="3"/>
      <c r="J1" s="3"/>
      <c r="K1" s="3"/>
      <c r="L1" s="3"/>
      <c r="M1" s="3"/>
      <c r="N1" s="3"/>
      <c r="O1" s="3"/>
      <c r="P1" s="3"/>
      <c r="Q1" s="61"/>
    </row>
    <row r="2" spans="1:17" ht="12.75" customHeight="1">
      <c r="A2" s="22" t="s">
        <v>88</v>
      </c>
      <c r="B2" s="22"/>
      <c r="C2" s="83"/>
      <c r="D2" s="14"/>
      <c r="E2" s="14"/>
      <c r="F2" s="22"/>
      <c r="G2" s="95" t="s">
        <v>89</v>
      </c>
      <c r="H2" s="95"/>
      <c r="I2" s="95"/>
      <c r="J2" s="95"/>
      <c r="K2" s="95"/>
      <c r="L2" s="22"/>
      <c r="M2" s="22"/>
      <c r="N2" s="22"/>
      <c r="O2" s="22"/>
      <c r="P2" s="22" t="s">
        <v>93</v>
      </c>
      <c r="Q2" s="22"/>
    </row>
    <row r="3" spans="1:17">
      <c r="A3" s="17" t="s">
        <v>2</v>
      </c>
      <c r="B3" s="17"/>
      <c r="C3" s="17"/>
      <c r="D3" s="17"/>
      <c r="E3" s="17"/>
      <c r="F3" s="17"/>
      <c r="G3" s="99" t="s">
        <v>3</v>
      </c>
      <c r="H3" s="99"/>
      <c r="I3" s="99"/>
      <c r="J3" s="99"/>
      <c r="K3" s="99"/>
      <c r="M3" s="17" t="s">
        <v>92</v>
      </c>
      <c r="N3" s="17"/>
      <c r="O3" s="17"/>
      <c r="P3" s="17"/>
      <c r="Q3" s="17"/>
    </row>
    <row r="4" spans="1:17">
      <c r="A4" s="3"/>
      <c r="B4" s="3"/>
      <c r="C4" s="3"/>
      <c r="D4" s="3"/>
      <c r="E4" s="3"/>
      <c r="F4" s="3"/>
      <c r="G4" s="100"/>
      <c r="H4" s="100"/>
      <c r="I4" s="100"/>
      <c r="J4" s="100"/>
      <c r="K4" s="100"/>
      <c r="M4" s="22"/>
      <c r="N4" s="3" t="s">
        <v>5</v>
      </c>
      <c r="P4" s="3"/>
      <c r="Q4" s="3"/>
    </row>
    <row r="5" spans="1:17">
      <c r="A5" s="3" t="s">
        <v>6</v>
      </c>
      <c r="B5" s="3"/>
      <c r="C5" s="82"/>
      <c r="D5" s="4"/>
      <c r="E5" s="4"/>
      <c r="F5" s="3"/>
      <c r="G5" s="100"/>
      <c r="H5" s="100"/>
      <c r="I5" s="100"/>
      <c r="J5" s="100"/>
      <c r="K5" s="100"/>
      <c r="M5" s="83"/>
      <c r="N5" s="3" t="s">
        <v>7</v>
      </c>
      <c r="P5" s="3"/>
      <c r="Q5" s="3"/>
    </row>
    <row r="6" spans="1:17">
      <c r="A6" s="3"/>
      <c r="B6" s="3"/>
      <c r="D6" s="4"/>
      <c r="E6" s="4"/>
      <c r="F6" s="3"/>
      <c r="G6" s="100"/>
      <c r="H6" s="100"/>
      <c r="I6" s="100"/>
      <c r="J6" s="100"/>
      <c r="K6" s="100"/>
      <c r="M6" s="83" t="s">
        <v>44</v>
      </c>
      <c r="N6" s="3" t="s">
        <v>87</v>
      </c>
      <c r="P6" s="3"/>
      <c r="Q6" s="3"/>
    </row>
    <row r="7" spans="1:17">
      <c r="A7" s="22" t="s">
        <v>90</v>
      </c>
      <c r="B7" s="22"/>
      <c r="C7" s="83"/>
      <c r="D7" s="14"/>
      <c r="E7" s="14"/>
      <c r="F7" s="22"/>
      <c r="G7" s="101"/>
      <c r="H7" s="101"/>
      <c r="I7" s="101"/>
      <c r="J7" s="101"/>
      <c r="K7" s="101"/>
      <c r="M7" s="6" t="s">
        <v>103</v>
      </c>
      <c r="N7" s="6"/>
      <c r="O7" s="22"/>
      <c r="P7" s="22"/>
      <c r="Q7" s="22"/>
    </row>
    <row r="8" spans="1:17" ht="12.75" customHeight="1">
      <c r="A8" s="17"/>
      <c r="B8" s="17"/>
      <c r="C8" s="18"/>
      <c r="D8" s="19"/>
      <c r="E8" s="19"/>
      <c r="F8" s="17"/>
      <c r="G8" s="11"/>
      <c r="H8" s="11"/>
      <c r="I8" s="11"/>
      <c r="J8" s="11"/>
      <c r="K8" s="11"/>
      <c r="L8" s="17"/>
      <c r="M8" s="17"/>
      <c r="N8" s="17"/>
      <c r="O8" s="17"/>
      <c r="P8" s="17"/>
      <c r="Q8" s="17"/>
    </row>
    <row r="9" spans="1:17" ht="12.75" customHeight="1">
      <c r="A9" s="79" t="s">
        <v>11</v>
      </c>
      <c r="B9" s="79" t="s">
        <v>12</v>
      </c>
      <c r="C9" s="79" t="s">
        <v>13</v>
      </c>
      <c r="D9" s="79" t="s">
        <v>14</v>
      </c>
      <c r="E9" s="79"/>
      <c r="F9" s="79" t="s">
        <v>15</v>
      </c>
      <c r="G9" s="79" t="s">
        <v>16</v>
      </c>
      <c r="H9" s="79" t="s">
        <v>17</v>
      </c>
      <c r="I9" s="79"/>
      <c r="J9" s="79" t="s">
        <v>18</v>
      </c>
      <c r="K9" s="79" t="s">
        <v>19</v>
      </c>
      <c r="L9" s="105" t="s">
        <v>20</v>
      </c>
      <c r="M9" s="105"/>
      <c r="N9" s="79"/>
      <c r="O9" s="79" t="s">
        <v>21</v>
      </c>
      <c r="P9" s="79" t="s">
        <v>22</v>
      </c>
      <c r="Q9" s="79" t="s">
        <v>23</v>
      </c>
    </row>
    <row r="10" spans="1:17" ht="12.75" customHeight="1">
      <c r="B10" s="82"/>
      <c r="D10" s="28"/>
      <c r="E10" s="28"/>
      <c r="F10" s="81"/>
      <c r="G10" s="81"/>
      <c r="H10" s="81"/>
      <c r="I10" s="81"/>
      <c r="J10" s="81"/>
      <c r="K10" s="81"/>
      <c r="L10" s="106"/>
      <c r="M10" s="106"/>
      <c r="N10" s="81"/>
      <c r="O10" s="81"/>
      <c r="P10" s="81"/>
      <c r="Q10" s="81"/>
    </row>
    <row r="11" spans="1:17" ht="12.75" customHeight="1">
      <c r="B11" s="81"/>
      <c r="F11" s="95" t="s">
        <v>24</v>
      </c>
      <c r="G11" s="95"/>
      <c r="H11" s="95"/>
      <c r="I11" s="82"/>
      <c r="J11" s="95" t="s">
        <v>25</v>
      </c>
      <c r="K11" s="95"/>
      <c r="L11" s="95"/>
      <c r="M11" s="95"/>
      <c r="N11" s="82"/>
      <c r="O11" s="95" t="s">
        <v>26</v>
      </c>
      <c r="P11" s="95"/>
      <c r="Q11" s="95"/>
    </row>
    <row r="12" spans="1:17" ht="28.5" customHeight="1">
      <c r="A12" s="15" t="s">
        <v>29</v>
      </c>
      <c r="B12" s="83" t="s">
        <v>30</v>
      </c>
      <c r="C12" s="83" t="s">
        <v>31</v>
      </c>
      <c r="D12" s="14" t="s">
        <v>32</v>
      </c>
      <c r="E12" s="4"/>
      <c r="F12" s="83" t="s">
        <v>33</v>
      </c>
      <c r="G12" s="16" t="s">
        <v>34</v>
      </c>
      <c r="H12" s="83" t="s">
        <v>35</v>
      </c>
      <c r="I12" s="82"/>
      <c r="J12" s="83" t="s">
        <v>33</v>
      </c>
      <c r="K12" s="16" t="s">
        <v>34</v>
      </c>
      <c r="L12" s="102" t="s">
        <v>35</v>
      </c>
      <c r="M12" s="102"/>
      <c r="N12" s="82"/>
      <c r="O12" s="83" t="s">
        <v>33</v>
      </c>
      <c r="P12" s="16" t="s">
        <v>34</v>
      </c>
      <c r="Q12" s="83" t="s">
        <v>35</v>
      </c>
    </row>
    <row r="13" spans="1:17" ht="12.75" customHeight="1">
      <c r="A13" s="81">
        <v>1</v>
      </c>
      <c r="B13" s="81" t="s">
        <v>38</v>
      </c>
      <c r="C13" s="81" t="s">
        <v>39</v>
      </c>
      <c r="D13" s="24">
        <v>40238</v>
      </c>
      <c r="E13" s="24"/>
      <c r="F13" s="71">
        <v>208848</v>
      </c>
      <c r="G13" s="71">
        <v>25695</v>
      </c>
      <c r="H13" s="78">
        <f t="shared" ref="H13:H22" si="0">IF(F13=0,0,G13*1000/F13)</f>
        <v>123.03206159503563</v>
      </c>
      <c r="I13" s="78"/>
      <c r="J13" s="71">
        <v>216254</v>
      </c>
      <c r="K13" s="71">
        <v>27942</v>
      </c>
      <c r="L13" s="103">
        <f t="shared" ref="L13:L22" si="1">IF(J13=0,0,K13*1000/J13)</f>
        <v>129.20917069742063</v>
      </c>
      <c r="M13" s="103"/>
      <c r="N13" s="78"/>
      <c r="O13" s="71">
        <v>143362</v>
      </c>
      <c r="P13" s="71">
        <v>18089</v>
      </c>
      <c r="Q13" s="78">
        <f t="shared" ref="Q13:Q22" si="2">IF(O13=0,0,P13*1000/O13)</f>
        <v>126.17709016336268</v>
      </c>
    </row>
    <row r="14" spans="1:17" ht="12.75" customHeight="1">
      <c r="A14" s="81">
        <v>2</v>
      </c>
      <c r="B14" s="81" t="s">
        <v>38</v>
      </c>
      <c r="C14" s="81" t="s">
        <v>39</v>
      </c>
      <c r="D14" s="24">
        <v>40269</v>
      </c>
      <c r="E14" s="24"/>
      <c r="F14" s="71">
        <f t="shared" ref="F14:F25" si="3">O56</f>
        <v>281740</v>
      </c>
      <c r="G14" s="71">
        <f t="shared" ref="G14:G25" si="4">P56</f>
        <v>35548</v>
      </c>
      <c r="H14" s="78">
        <f t="shared" si="0"/>
        <v>126.17306736707603</v>
      </c>
      <c r="I14" s="78"/>
      <c r="J14" s="71">
        <v>154577</v>
      </c>
      <c r="K14" s="71">
        <v>19668</v>
      </c>
      <c r="L14" s="103">
        <f t="shared" si="1"/>
        <v>127.23755798081216</v>
      </c>
      <c r="M14" s="103"/>
      <c r="N14" s="78"/>
      <c r="O14" s="71">
        <v>123577</v>
      </c>
      <c r="P14" s="71">
        <v>15639</v>
      </c>
      <c r="Q14" s="78">
        <f t="shared" si="2"/>
        <v>126.55267565971015</v>
      </c>
    </row>
    <row r="15" spans="1:17" ht="12.75" customHeight="1">
      <c r="A15" s="81">
        <v>3</v>
      </c>
      <c r="B15" s="81" t="s">
        <v>38</v>
      </c>
      <c r="C15" s="81" t="s">
        <v>39</v>
      </c>
      <c r="D15" s="24">
        <v>40299</v>
      </c>
      <c r="E15" s="24"/>
      <c r="F15" s="71">
        <f t="shared" si="3"/>
        <v>311250</v>
      </c>
      <c r="G15" s="71">
        <f t="shared" si="4"/>
        <v>39394</v>
      </c>
      <c r="H15" s="78">
        <f t="shared" si="0"/>
        <v>126.56706827309237</v>
      </c>
      <c r="I15" s="78"/>
      <c r="J15" s="71">
        <v>188320</v>
      </c>
      <c r="K15" s="71">
        <v>23494</v>
      </c>
      <c r="L15" s="103">
        <f t="shared" si="1"/>
        <v>124.75573491928633</v>
      </c>
      <c r="M15" s="103"/>
      <c r="N15" s="78"/>
      <c r="O15" s="71">
        <v>208134</v>
      </c>
      <c r="P15" s="71">
        <v>26201</v>
      </c>
      <c r="Q15" s="78">
        <f t="shared" si="2"/>
        <v>125.88524700433375</v>
      </c>
    </row>
    <row r="16" spans="1:17" ht="12.75" customHeight="1">
      <c r="A16" s="81">
        <v>4</v>
      </c>
      <c r="B16" s="81" t="s">
        <v>38</v>
      </c>
      <c r="C16" s="81" t="s">
        <v>39</v>
      </c>
      <c r="D16" s="24">
        <v>40330</v>
      </c>
      <c r="E16" s="24"/>
      <c r="F16" s="71">
        <f t="shared" si="3"/>
        <v>291436</v>
      </c>
      <c r="G16" s="71">
        <f t="shared" si="4"/>
        <v>36687</v>
      </c>
      <c r="H16" s="78">
        <f t="shared" si="0"/>
        <v>125.88355590935917</v>
      </c>
      <c r="I16" s="78"/>
      <c r="J16" s="71">
        <v>218775</v>
      </c>
      <c r="K16" s="71">
        <v>26796</v>
      </c>
      <c r="L16" s="103">
        <f t="shared" si="1"/>
        <v>122.48200205690779</v>
      </c>
      <c r="M16" s="103"/>
      <c r="N16" s="78"/>
      <c r="O16" s="71">
        <v>217129</v>
      </c>
      <c r="P16" s="71">
        <v>26790</v>
      </c>
      <c r="Q16" s="78">
        <f t="shared" si="2"/>
        <v>123.38287377549752</v>
      </c>
    </row>
    <row r="17" spans="1:17" ht="12.75" customHeight="1">
      <c r="A17" s="81">
        <v>5</v>
      </c>
      <c r="B17" s="81" t="s">
        <v>38</v>
      </c>
      <c r="C17" s="81" t="s">
        <v>39</v>
      </c>
      <c r="D17" s="24">
        <v>40360</v>
      </c>
      <c r="E17" s="24"/>
      <c r="F17" s="71">
        <f t="shared" si="3"/>
        <v>293082</v>
      </c>
      <c r="G17" s="71">
        <f t="shared" si="4"/>
        <v>36693</v>
      </c>
      <c r="H17" s="78">
        <f t="shared" si="0"/>
        <v>125.19704383073679</v>
      </c>
      <c r="I17" s="78"/>
      <c r="J17" s="71">
        <v>206890</v>
      </c>
      <c r="K17" s="71">
        <v>25307</v>
      </c>
      <c r="L17" s="103">
        <f t="shared" si="1"/>
        <v>122.32104016627193</v>
      </c>
      <c r="M17" s="103"/>
      <c r="N17" s="78"/>
      <c r="O17" s="71">
        <v>239825</v>
      </c>
      <c r="P17" s="71">
        <v>29740</v>
      </c>
      <c r="Q17" s="78">
        <f t="shared" si="2"/>
        <v>124.00708850203273</v>
      </c>
    </row>
    <row r="18" spans="1:17" ht="12.75" customHeight="1">
      <c r="A18" s="81">
        <v>6</v>
      </c>
      <c r="B18" s="81" t="s">
        <v>38</v>
      </c>
      <c r="C18" s="81" t="s">
        <v>39</v>
      </c>
      <c r="D18" s="24">
        <v>40391</v>
      </c>
      <c r="E18" s="24"/>
      <c r="F18" s="71">
        <f t="shared" si="3"/>
        <v>260147</v>
      </c>
      <c r="G18" s="71">
        <f t="shared" si="4"/>
        <v>32260</v>
      </c>
      <c r="H18" s="78">
        <f t="shared" si="0"/>
        <v>124.00681153347915</v>
      </c>
      <c r="I18" s="78"/>
      <c r="J18" s="71">
        <v>241655</v>
      </c>
      <c r="K18" s="71">
        <v>29971</v>
      </c>
      <c r="L18" s="103">
        <f t="shared" si="1"/>
        <v>124.02391839606049</v>
      </c>
      <c r="M18" s="103"/>
      <c r="N18" s="78"/>
      <c r="O18" s="71">
        <v>244040</v>
      </c>
      <c r="P18" s="71">
        <v>30124</v>
      </c>
      <c r="Q18" s="78">
        <f t="shared" si="2"/>
        <v>123.43878052778233</v>
      </c>
    </row>
    <row r="19" spans="1:17" ht="12.75" customHeight="1">
      <c r="A19" s="81">
        <v>7</v>
      </c>
      <c r="B19" s="81" t="s">
        <v>38</v>
      </c>
      <c r="C19" s="81" t="s">
        <v>39</v>
      </c>
      <c r="D19" s="24">
        <v>40422</v>
      </c>
      <c r="E19" s="24"/>
      <c r="F19" s="71">
        <f t="shared" si="3"/>
        <v>257762</v>
      </c>
      <c r="G19" s="71">
        <f t="shared" si="4"/>
        <v>32107</v>
      </c>
      <c r="H19" s="78">
        <f t="shared" si="0"/>
        <v>124.56064121166037</v>
      </c>
      <c r="I19" s="78"/>
      <c r="J19" s="71">
        <v>226354</v>
      </c>
      <c r="K19" s="71">
        <v>27540</v>
      </c>
      <c r="L19" s="103">
        <f t="shared" si="1"/>
        <v>121.66783003613808</v>
      </c>
      <c r="M19" s="103"/>
      <c r="N19" s="78"/>
      <c r="O19" s="71">
        <v>221902</v>
      </c>
      <c r="P19" s="71">
        <v>27340</v>
      </c>
      <c r="Q19" s="78">
        <f t="shared" si="2"/>
        <v>123.20754206812016</v>
      </c>
    </row>
    <row r="20" spans="1:17" ht="12.75" customHeight="1">
      <c r="A20" s="81">
        <v>8</v>
      </c>
      <c r="B20" s="81" t="s">
        <v>38</v>
      </c>
      <c r="C20" s="81" t="s">
        <v>39</v>
      </c>
      <c r="D20" s="24">
        <v>40452</v>
      </c>
      <c r="E20" s="24"/>
      <c r="F20" s="71">
        <f t="shared" si="3"/>
        <v>262214</v>
      </c>
      <c r="G20" s="71">
        <f t="shared" si="4"/>
        <v>32307</v>
      </c>
      <c r="H20" s="78">
        <f t="shared" si="0"/>
        <v>123.20852433508509</v>
      </c>
      <c r="I20" s="78"/>
      <c r="J20" s="71">
        <v>158221</v>
      </c>
      <c r="K20" s="71">
        <v>20549</v>
      </c>
      <c r="L20" s="103">
        <f t="shared" si="1"/>
        <v>129.8753010030274</v>
      </c>
      <c r="M20" s="103"/>
      <c r="N20" s="78"/>
      <c r="O20" s="71">
        <v>121071</v>
      </c>
      <c r="P20" s="71">
        <v>15221</v>
      </c>
      <c r="Q20" s="78">
        <f t="shared" si="2"/>
        <v>125.71961906649817</v>
      </c>
    </row>
    <row r="21" spans="1:17" ht="12.75" customHeight="1">
      <c r="A21" s="81">
        <v>9</v>
      </c>
      <c r="B21" s="81" t="s">
        <v>38</v>
      </c>
      <c r="C21" s="81" t="s">
        <v>39</v>
      </c>
      <c r="D21" s="24">
        <v>40483</v>
      </c>
      <c r="E21" s="24"/>
      <c r="F21" s="71">
        <f t="shared" si="3"/>
        <v>299364</v>
      </c>
      <c r="G21" s="71">
        <f t="shared" si="4"/>
        <v>37635</v>
      </c>
      <c r="H21" s="78">
        <f t="shared" si="0"/>
        <v>125.71651902032309</v>
      </c>
      <c r="I21" s="78"/>
      <c r="J21" s="71">
        <v>108281</v>
      </c>
      <c r="K21" s="71">
        <v>14047</v>
      </c>
      <c r="L21" s="103">
        <f t="shared" si="1"/>
        <v>129.72728364163612</v>
      </c>
      <c r="M21" s="103"/>
      <c r="N21" s="78"/>
      <c r="O21" s="71">
        <v>129600</v>
      </c>
      <c r="P21" s="71">
        <v>16431</v>
      </c>
      <c r="Q21" s="78">
        <f t="shared" si="2"/>
        <v>126.7824074074074</v>
      </c>
    </row>
    <row r="22" spans="1:17" ht="12.75" customHeight="1">
      <c r="A22" s="81">
        <v>10</v>
      </c>
      <c r="B22" s="81" t="s">
        <v>38</v>
      </c>
      <c r="C22" s="81" t="s">
        <v>39</v>
      </c>
      <c r="D22" s="24">
        <v>40513</v>
      </c>
      <c r="E22" s="24"/>
      <c r="F22" s="71">
        <f t="shared" si="3"/>
        <v>278045</v>
      </c>
      <c r="G22" s="71">
        <f t="shared" si="4"/>
        <v>35251</v>
      </c>
      <c r="H22" s="78">
        <f t="shared" si="0"/>
        <v>126.78163606610441</v>
      </c>
      <c r="I22" s="78"/>
      <c r="J22" s="71">
        <v>198960</v>
      </c>
      <c r="K22" s="71">
        <v>25769</v>
      </c>
      <c r="L22" s="103">
        <f t="shared" si="1"/>
        <v>129.51849618013671</v>
      </c>
      <c r="M22" s="103"/>
      <c r="N22" s="78"/>
      <c r="O22" s="71">
        <v>207662</v>
      </c>
      <c r="P22" s="71">
        <v>26565</v>
      </c>
      <c r="Q22" s="78">
        <f t="shared" si="2"/>
        <v>127.92422301624755</v>
      </c>
    </row>
    <row r="23" spans="1:17" ht="12.75" customHeight="1">
      <c r="A23" s="81">
        <v>11</v>
      </c>
      <c r="B23" s="81" t="s">
        <v>38</v>
      </c>
      <c r="C23" s="81" t="s">
        <v>39</v>
      </c>
      <c r="D23" s="24">
        <v>40544</v>
      </c>
      <c r="E23" s="24"/>
      <c r="F23" s="71">
        <f t="shared" si="3"/>
        <v>269343</v>
      </c>
      <c r="G23" s="71">
        <f t="shared" si="4"/>
        <v>34455</v>
      </c>
      <c r="H23" s="78">
        <f>IF(F23=0,0,G23*1000/F23)</f>
        <v>127.9223889241599</v>
      </c>
      <c r="I23" s="78"/>
      <c r="J23" s="71">
        <v>149072</v>
      </c>
      <c r="K23" s="71">
        <v>17949</v>
      </c>
      <c r="L23" s="103">
        <f>IF(J23=0,0,K23*1000/J23)</f>
        <v>120.40490501234302</v>
      </c>
      <c r="M23" s="103"/>
      <c r="N23" s="78"/>
      <c r="O23" s="71">
        <v>119219</v>
      </c>
      <c r="P23" s="71">
        <v>14931</v>
      </c>
      <c r="Q23" s="78">
        <f>IF(O23=0,0,P23*1000/O23)</f>
        <v>125.24010434578381</v>
      </c>
    </row>
    <row r="24" spans="1:17" ht="12.75" customHeight="1">
      <c r="A24" s="81">
        <v>12</v>
      </c>
      <c r="B24" s="81" t="s">
        <v>38</v>
      </c>
      <c r="C24" s="81" t="s">
        <v>39</v>
      </c>
      <c r="D24" s="24">
        <v>40575</v>
      </c>
      <c r="E24" s="24"/>
      <c r="F24" s="71">
        <f t="shared" si="3"/>
        <v>299196</v>
      </c>
      <c r="G24" s="71">
        <f t="shared" si="4"/>
        <v>37473</v>
      </c>
      <c r="H24" s="78">
        <f>IF(F24=0,0,G24*1000/F24)</f>
        <v>125.24565836441664</v>
      </c>
      <c r="I24" s="78"/>
      <c r="J24" s="71">
        <v>96557</v>
      </c>
      <c r="K24" s="71">
        <v>13108</v>
      </c>
      <c r="L24" s="103">
        <f>IF(J24=0,0,K24*1000/J24)</f>
        <v>135.75401058442165</v>
      </c>
      <c r="M24" s="103"/>
      <c r="N24" s="78"/>
      <c r="O24" s="71">
        <v>122455</v>
      </c>
      <c r="P24" s="71">
        <v>15651</v>
      </c>
      <c r="Q24" s="78">
        <f>IF(O24=0,0,P24*1000/O24)</f>
        <v>127.81021599771344</v>
      </c>
    </row>
    <row r="25" spans="1:17" ht="12.75" customHeight="1">
      <c r="A25" s="81">
        <v>13</v>
      </c>
      <c r="B25" s="81" t="s">
        <v>38</v>
      </c>
      <c r="C25" s="81" t="s">
        <v>39</v>
      </c>
      <c r="D25" s="24">
        <v>40603</v>
      </c>
      <c r="E25" s="24"/>
      <c r="F25" s="71">
        <f t="shared" si="3"/>
        <v>273298</v>
      </c>
      <c r="G25" s="71">
        <f t="shared" si="4"/>
        <v>34930</v>
      </c>
      <c r="H25" s="78">
        <f>IF(F25=0,0,G25*1000/F25)</f>
        <v>127.80920460449765</v>
      </c>
      <c r="I25" s="78"/>
      <c r="J25" s="71">
        <v>143068</v>
      </c>
      <c r="K25" s="71">
        <v>16123</v>
      </c>
      <c r="L25" s="103">
        <f>IF(J25=0,0,K25*1000/J25)</f>
        <v>112.69466267788744</v>
      </c>
      <c r="M25" s="103"/>
      <c r="N25" s="78"/>
      <c r="O25" s="71">
        <v>151987</v>
      </c>
      <c r="P25" s="71">
        <v>18397</v>
      </c>
      <c r="Q25" s="78">
        <f>IF(O25=0,0,P25*1000/O25)</f>
        <v>121.04324711981945</v>
      </c>
    </row>
    <row r="26" spans="1:17" ht="12.75" customHeight="1">
      <c r="B26" s="81"/>
      <c r="C26" s="81"/>
      <c r="D26" s="24"/>
      <c r="E26" s="24"/>
      <c r="F26" s="72"/>
      <c r="G26" s="72"/>
      <c r="J26" s="72"/>
      <c r="K26" s="72"/>
      <c r="O26" s="72"/>
      <c r="P26" s="72"/>
    </row>
    <row r="27" spans="1:17" ht="12.75" customHeight="1">
      <c r="O27" s="72"/>
      <c r="P27" s="72"/>
    </row>
    <row r="28" spans="1:17" ht="12.75" customHeight="1"/>
    <row r="29" spans="1:17" ht="12.75" customHeight="1"/>
    <row r="30" spans="1:17" ht="12.75" customHeight="1"/>
    <row r="31" spans="1:17" ht="12.75" customHeight="1"/>
    <row r="32" spans="1:17" ht="12.75" customHeight="1"/>
    <row r="33" spans="1:17" ht="12.75" customHeight="1"/>
    <row r="34" spans="1:17" ht="12.75" customHeight="1"/>
    <row r="35" spans="1:17" ht="12.75" customHeight="1"/>
    <row r="36" spans="1:17" ht="12.75" customHeight="1"/>
    <row r="37" spans="1:17" ht="12.75" customHeight="1"/>
    <row r="38" spans="1:17" ht="12.75" customHeight="1"/>
    <row r="39" spans="1:17" ht="12.75" customHeight="1"/>
    <row r="40" spans="1:17" ht="12.75" customHeight="1"/>
    <row r="41" spans="1:17" ht="12.75" customHeight="1"/>
    <row r="42" spans="1:17" ht="12.75" customHeight="1">
      <c r="Q42" s="22"/>
    </row>
    <row r="43" spans="1:17" s="3" customFormat="1" ht="13.5" customHeight="1">
      <c r="A43" s="17" t="s">
        <v>36</v>
      </c>
      <c r="B43" s="17"/>
      <c r="C43" s="18"/>
      <c r="D43" s="19"/>
      <c r="E43" s="19"/>
      <c r="F43" s="17"/>
      <c r="G43" s="17"/>
      <c r="H43" s="17"/>
      <c r="I43" s="17"/>
      <c r="J43" s="17"/>
      <c r="K43" s="20"/>
      <c r="L43" s="17"/>
      <c r="M43" s="17"/>
      <c r="N43" s="17"/>
      <c r="O43" s="17"/>
      <c r="P43" s="20" t="s">
        <v>37</v>
      </c>
    </row>
    <row r="44" spans="1:17" ht="13.5" customHeight="1">
      <c r="A44" s="3"/>
      <c r="B44" s="3"/>
      <c r="C44" s="82"/>
      <c r="D44" s="4"/>
      <c r="E44" s="4"/>
      <c r="F44" s="3"/>
      <c r="G44" s="3"/>
      <c r="H44" s="3"/>
      <c r="I44" s="3"/>
      <c r="J44" s="3"/>
      <c r="K44" s="3"/>
      <c r="L44" s="3"/>
      <c r="M44" s="3"/>
      <c r="N44" s="3"/>
      <c r="O44" s="3"/>
      <c r="P44" s="3"/>
      <c r="Q44" s="61"/>
    </row>
    <row r="45" spans="1:17" ht="12.75" customHeight="1">
      <c r="A45" s="22" t="s">
        <v>88</v>
      </c>
      <c r="B45" s="22"/>
      <c r="C45" s="83"/>
      <c r="D45" s="14"/>
      <c r="E45" s="14"/>
      <c r="F45" s="22"/>
      <c r="G45" s="95" t="s">
        <v>89</v>
      </c>
      <c r="H45" s="95"/>
      <c r="I45" s="95"/>
      <c r="J45" s="95"/>
      <c r="K45" s="95"/>
      <c r="L45" s="22"/>
      <c r="M45" s="22"/>
      <c r="N45" s="22"/>
      <c r="O45" s="22"/>
      <c r="P45" s="22" t="s">
        <v>94</v>
      </c>
      <c r="Q45" s="22"/>
    </row>
    <row r="46" spans="1:17">
      <c r="A46" s="17" t="s">
        <v>2</v>
      </c>
      <c r="B46" s="17"/>
      <c r="C46" s="17"/>
      <c r="D46" s="17"/>
      <c r="E46" s="17"/>
      <c r="F46" s="17"/>
      <c r="G46" s="96" t="s">
        <v>3</v>
      </c>
      <c r="H46" s="96"/>
      <c r="I46" s="96"/>
      <c r="J46" s="96"/>
      <c r="K46" s="96"/>
      <c r="M46" s="17" t="s">
        <v>92</v>
      </c>
      <c r="N46" s="17"/>
      <c r="O46" s="17"/>
      <c r="P46" s="17"/>
      <c r="Q46" s="17"/>
    </row>
    <row r="47" spans="1:17">
      <c r="A47" s="3"/>
      <c r="B47" s="3"/>
      <c r="C47" s="3"/>
      <c r="D47" s="3"/>
      <c r="E47" s="3"/>
      <c r="F47" s="3"/>
      <c r="G47" s="97"/>
      <c r="H47" s="97"/>
      <c r="I47" s="97"/>
      <c r="J47" s="97"/>
      <c r="K47" s="97"/>
      <c r="M47" s="22"/>
      <c r="N47" s="3" t="s">
        <v>5</v>
      </c>
      <c r="P47" s="3"/>
      <c r="Q47" s="3"/>
    </row>
    <row r="48" spans="1:17">
      <c r="A48" s="3" t="s">
        <v>6</v>
      </c>
      <c r="B48" s="3"/>
      <c r="C48" s="82"/>
      <c r="D48" s="4"/>
      <c r="E48" s="4"/>
      <c r="F48" s="3"/>
      <c r="G48" s="97"/>
      <c r="H48" s="97"/>
      <c r="I48" s="97"/>
      <c r="J48" s="97"/>
      <c r="K48" s="97"/>
      <c r="M48" s="22"/>
      <c r="N48" s="3" t="s">
        <v>7</v>
      </c>
      <c r="P48" s="3"/>
      <c r="Q48" s="3"/>
    </row>
    <row r="49" spans="1:20">
      <c r="A49" s="3"/>
      <c r="B49" s="3"/>
      <c r="C49" s="82"/>
      <c r="D49" s="4"/>
      <c r="E49" s="4"/>
      <c r="F49" s="3"/>
      <c r="G49" s="97"/>
      <c r="H49" s="97"/>
      <c r="I49" s="97"/>
      <c r="J49" s="97"/>
      <c r="K49" s="97"/>
      <c r="M49" s="83" t="s">
        <v>44</v>
      </c>
      <c r="N49" s="3" t="s">
        <v>87</v>
      </c>
      <c r="P49" s="3"/>
      <c r="Q49" s="3"/>
    </row>
    <row r="50" spans="1:20">
      <c r="A50" s="22" t="s">
        <v>90</v>
      </c>
      <c r="B50" s="22"/>
      <c r="C50" s="83"/>
      <c r="D50" s="14"/>
      <c r="E50" s="14"/>
      <c r="F50" s="22"/>
      <c r="G50" s="98"/>
      <c r="H50" s="98"/>
      <c r="I50" s="98"/>
      <c r="J50" s="98"/>
      <c r="K50" s="98"/>
      <c r="M50" s="6" t="s">
        <v>103</v>
      </c>
      <c r="N50" s="6"/>
      <c r="O50" s="22"/>
      <c r="P50" s="22"/>
      <c r="Q50" s="22"/>
    </row>
    <row r="51" spans="1:20" ht="12.75" customHeight="1">
      <c r="A51" s="17"/>
      <c r="B51" s="17"/>
      <c r="C51" s="18"/>
      <c r="D51" s="19"/>
      <c r="E51" s="19"/>
      <c r="F51" s="17"/>
      <c r="G51" s="11"/>
      <c r="H51" s="11"/>
      <c r="I51" s="11"/>
      <c r="J51" s="11"/>
      <c r="K51" s="11"/>
      <c r="L51" s="17"/>
      <c r="M51" s="17"/>
      <c r="N51" s="17"/>
      <c r="O51" s="17"/>
      <c r="P51" s="17"/>
      <c r="Q51" s="17"/>
    </row>
    <row r="52" spans="1:20" ht="12.75" customHeight="1">
      <c r="A52" s="79" t="s">
        <v>11</v>
      </c>
      <c r="B52" s="79" t="s">
        <v>12</v>
      </c>
      <c r="C52" s="79" t="s">
        <v>13</v>
      </c>
      <c r="D52" s="79" t="s">
        <v>14</v>
      </c>
      <c r="E52" s="79"/>
      <c r="F52" s="79" t="s">
        <v>15</v>
      </c>
      <c r="G52" s="79" t="s">
        <v>16</v>
      </c>
      <c r="H52" s="79" t="s">
        <v>17</v>
      </c>
      <c r="I52" s="79"/>
      <c r="J52" s="79" t="s">
        <v>18</v>
      </c>
      <c r="K52" s="79" t="s">
        <v>19</v>
      </c>
      <c r="L52" s="105" t="s">
        <v>20</v>
      </c>
      <c r="M52" s="105"/>
      <c r="N52" s="79"/>
      <c r="O52" s="79" t="s">
        <v>21</v>
      </c>
      <c r="P52" s="79" t="s">
        <v>22</v>
      </c>
      <c r="Q52" s="79" t="s">
        <v>23</v>
      </c>
    </row>
    <row r="53" spans="1:20" ht="12.75" customHeight="1">
      <c r="B53" s="82"/>
      <c r="D53" s="28"/>
      <c r="E53" s="28"/>
      <c r="F53" s="81"/>
      <c r="G53" s="81"/>
      <c r="H53" s="81"/>
      <c r="I53" s="81"/>
      <c r="J53" s="81"/>
      <c r="K53" s="81"/>
      <c r="L53" s="81"/>
      <c r="M53" s="81"/>
      <c r="N53" s="81"/>
      <c r="O53" s="81"/>
      <c r="P53" s="81"/>
      <c r="Q53" s="81"/>
    </row>
    <row r="54" spans="1:20" ht="12.75" customHeight="1">
      <c r="B54" s="81"/>
      <c r="F54" s="95" t="s">
        <v>41</v>
      </c>
      <c r="G54" s="95"/>
      <c r="H54" s="95"/>
      <c r="I54" s="82"/>
      <c r="J54" s="95" t="s">
        <v>42</v>
      </c>
      <c r="K54" s="95"/>
      <c r="L54" s="95"/>
      <c r="M54" s="95"/>
      <c r="N54" s="82"/>
      <c r="O54" s="95" t="s">
        <v>43</v>
      </c>
      <c r="P54" s="95"/>
      <c r="Q54" s="95"/>
    </row>
    <row r="55" spans="1:20" ht="28.5" customHeight="1">
      <c r="A55" s="15" t="s">
        <v>29</v>
      </c>
      <c r="B55" s="83" t="s">
        <v>30</v>
      </c>
      <c r="C55" s="83" t="s">
        <v>31</v>
      </c>
      <c r="D55" s="14" t="s">
        <v>32</v>
      </c>
      <c r="E55" s="4"/>
      <c r="F55" s="83" t="s">
        <v>33</v>
      </c>
      <c r="G55" s="16" t="s">
        <v>34</v>
      </c>
      <c r="H55" s="83" t="s">
        <v>35</v>
      </c>
      <c r="I55" s="82"/>
      <c r="J55" s="83" t="s">
        <v>33</v>
      </c>
      <c r="K55" s="16" t="s">
        <v>34</v>
      </c>
      <c r="L55" s="102" t="s">
        <v>35</v>
      </c>
      <c r="M55" s="102"/>
      <c r="N55" s="82"/>
      <c r="O55" s="83" t="s">
        <v>33</v>
      </c>
      <c r="P55" s="16" t="s">
        <v>34</v>
      </c>
      <c r="Q55" s="83" t="s">
        <v>35</v>
      </c>
    </row>
    <row r="56" spans="1:20" ht="12.75" customHeight="1">
      <c r="A56" s="81">
        <v>1</v>
      </c>
      <c r="B56" s="81" t="s">
        <v>38</v>
      </c>
      <c r="C56" s="81" t="s">
        <v>39</v>
      </c>
      <c r="D56" s="24">
        <v>40238</v>
      </c>
      <c r="E56" s="24"/>
      <c r="F56" s="71">
        <v>0</v>
      </c>
      <c r="G56" s="71">
        <v>0</v>
      </c>
      <c r="H56" s="78">
        <f t="shared" ref="H56:H65" si="5">IF(F56=0,0,G56*1000/F56)</f>
        <v>0</v>
      </c>
      <c r="I56" s="78"/>
      <c r="J56" s="71">
        <v>0</v>
      </c>
      <c r="K56" s="71">
        <v>0</v>
      </c>
      <c r="L56" s="103">
        <f t="shared" ref="L56:L65" si="6">IF(J56=0,0,K56*1000/J56)</f>
        <v>0</v>
      </c>
      <c r="M56" s="103"/>
      <c r="N56" s="78"/>
      <c r="O56" s="71">
        <f t="shared" ref="O56:O68" si="7">F13+J13-O13-F56+J56</f>
        <v>281740</v>
      </c>
      <c r="P56" s="71">
        <f t="shared" ref="P56:P68" si="8">G13+K13-P13-G56+K56</f>
        <v>35548</v>
      </c>
      <c r="Q56" s="78">
        <f t="shared" ref="Q56:Q65" si="9">IF(O56=0,0,P56*1000/O56)</f>
        <v>126.17306736707603</v>
      </c>
    </row>
    <row r="57" spans="1:20" ht="12.75" customHeight="1">
      <c r="A57" s="81">
        <v>2</v>
      </c>
      <c r="B57" s="81" t="s">
        <v>38</v>
      </c>
      <c r="C57" s="81" t="s">
        <v>39</v>
      </c>
      <c r="D57" s="24">
        <v>40269</v>
      </c>
      <c r="E57" s="24"/>
      <c r="F57" s="71">
        <v>1490</v>
      </c>
      <c r="G57" s="71">
        <v>183</v>
      </c>
      <c r="H57" s="78">
        <f t="shared" si="5"/>
        <v>122.81879194630872</v>
      </c>
      <c r="I57" s="78"/>
      <c r="J57" s="71">
        <v>0</v>
      </c>
      <c r="K57" s="71">
        <v>0</v>
      </c>
      <c r="L57" s="103">
        <f t="shared" si="6"/>
        <v>0</v>
      </c>
      <c r="M57" s="103"/>
      <c r="N57" s="78"/>
      <c r="O57" s="71">
        <f t="shared" si="7"/>
        <v>311250</v>
      </c>
      <c r="P57" s="71">
        <f t="shared" si="8"/>
        <v>39394</v>
      </c>
      <c r="Q57" s="78">
        <f t="shared" si="9"/>
        <v>126.56706827309237</v>
      </c>
    </row>
    <row r="58" spans="1:20" ht="12.75" customHeight="1">
      <c r="A58" s="81">
        <v>3</v>
      </c>
      <c r="B58" s="81" t="s">
        <v>38</v>
      </c>
      <c r="C58" s="81" t="s">
        <v>39</v>
      </c>
      <c r="D58" s="24">
        <v>40299</v>
      </c>
      <c r="E58" s="24"/>
      <c r="F58" s="71">
        <v>0</v>
      </c>
      <c r="G58" s="71">
        <v>0</v>
      </c>
      <c r="H58" s="78">
        <f t="shared" si="5"/>
        <v>0</v>
      </c>
      <c r="I58" s="78"/>
      <c r="J58" s="71">
        <v>0</v>
      </c>
      <c r="K58" s="71">
        <v>0</v>
      </c>
      <c r="L58" s="103">
        <f t="shared" si="6"/>
        <v>0</v>
      </c>
      <c r="M58" s="103"/>
      <c r="N58" s="78"/>
      <c r="O58" s="71">
        <f t="shared" si="7"/>
        <v>291436</v>
      </c>
      <c r="P58" s="71">
        <f t="shared" si="8"/>
        <v>36687</v>
      </c>
      <c r="Q58" s="78">
        <f t="shared" si="9"/>
        <v>125.88355590935917</v>
      </c>
    </row>
    <row r="59" spans="1:20" ht="12.75" customHeight="1">
      <c r="A59" s="81">
        <v>4</v>
      </c>
      <c r="B59" s="81" t="s">
        <v>38</v>
      </c>
      <c r="C59" s="81" t="s">
        <v>39</v>
      </c>
      <c r="D59" s="24">
        <v>40330</v>
      </c>
      <c r="E59" s="24"/>
      <c r="F59" s="71">
        <v>0</v>
      </c>
      <c r="G59" s="71">
        <v>0</v>
      </c>
      <c r="H59" s="78">
        <f t="shared" si="5"/>
        <v>0</v>
      </c>
      <c r="I59" s="78"/>
      <c r="J59" s="71">
        <v>0</v>
      </c>
      <c r="K59" s="71">
        <v>0</v>
      </c>
      <c r="L59" s="103">
        <f t="shared" si="6"/>
        <v>0</v>
      </c>
      <c r="M59" s="103"/>
      <c r="N59" s="78"/>
      <c r="O59" s="71">
        <f t="shared" si="7"/>
        <v>293082</v>
      </c>
      <c r="P59" s="71">
        <f t="shared" si="8"/>
        <v>36693</v>
      </c>
      <c r="Q59" s="78">
        <f t="shared" si="9"/>
        <v>125.19704383073679</v>
      </c>
    </row>
    <row r="60" spans="1:20" ht="12.75" customHeight="1">
      <c r="A60" s="81">
        <v>5</v>
      </c>
      <c r="B60" s="81" t="s">
        <v>38</v>
      </c>
      <c r="C60" s="81" t="s">
        <v>39</v>
      </c>
      <c r="D60" s="24">
        <v>40360</v>
      </c>
      <c r="E60" s="24"/>
      <c r="F60" s="71">
        <v>0</v>
      </c>
      <c r="G60" s="71">
        <v>0</v>
      </c>
      <c r="H60" s="78">
        <f t="shared" si="5"/>
        <v>0</v>
      </c>
      <c r="I60" s="78"/>
      <c r="J60" s="71">
        <v>0</v>
      </c>
      <c r="K60" s="71">
        <v>0</v>
      </c>
      <c r="L60" s="103">
        <f t="shared" si="6"/>
        <v>0</v>
      </c>
      <c r="M60" s="103"/>
      <c r="N60" s="78"/>
      <c r="O60" s="71">
        <f t="shared" si="7"/>
        <v>260147</v>
      </c>
      <c r="P60" s="71">
        <f t="shared" si="8"/>
        <v>32260</v>
      </c>
      <c r="Q60" s="78">
        <f t="shared" si="9"/>
        <v>124.00681153347915</v>
      </c>
    </row>
    <row r="61" spans="1:20" ht="12.75" customHeight="1">
      <c r="A61" s="81">
        <v>6</v>
      </c>
      <c r="B61" s="81" t="s">
        <v>38</v>
      </c>
      <c r="C61" s="81" t="s">
        <v>39</v>
      </c>
      <c r="D61" s="24">
        <v>40391</v>
      </c>
      <c r="E61" s="24"/>
      <c r="F61" s="71">
        <v>0</v>
      </c>
      <c r="G61" s="71">
        <v>0</v>
      </c>
      <c r="H61" s="78">
        <f t="shared" si="5"/>
        <v>0</v>
      </c>
      <c r="I61" s="78"/>
      <c r="J61" s="71">
        <v>0</v>
      </c>
      <c r="K61" s="71">
        <v>0</v>
      </c>
      <c r="L61" s="103">
        <f t="shared" si="6"/>
        <v>0</v>
      </c>
      <c r="M61" s="103"/>
      <c r="N61" s="78"/>
      <c r="O61" s="71">
        <f t="shared" si="7"/>
        <v>257762</v>
      </c>
      <c r="P61" s="71">
        <f t="shared" si="8"/>
        <v>32107</v>
      </c>
      <c r="Q61" s="78">
        <f t="shared" si="9"/>
        <v>124.56064121166037</v>
      </c>
    </row>
    <row r="62" spans="1:20" ht="12.75" customHeight="1">
      <c r="A62" s="81">
        <v>7</v>
      </c>
      <c r="B62" s="81" t="s">
        <v>38</v>
      </c>
      <c r="C62" s="81" t="s">
        <v>39</v>
      </c>
      <c r="D62" s="24">
        <v>40422</v>
      </c>
      <c r="E62" s="24"/>
      <c r="F62" s="71">
        <v>0</v>
      </c>
      <c r="G62" s="71">
        <v>0</v>
      </c>
      <c r="H62" s="78">
        <f t="shared" si="5"/>
        <v>0</v>
      </c>
      <c r="I62" s="78"/>
      <c r="J62" s="71">
        <v>0</v>
      </c>
      <c r="K62" s="71">
        <v>0</v>
      </c>
      <c r="L62" s="103">
        <f t="shared" si="6"/>
        <v>0</v>
      </c>
      <c r="M62" s="103"/>
      <c r="N62" s="78"/>
      <c r="O62" s="71">
        <f t="shared" si="7"/>
        <v>262214</v>
      </c>
      <c r="P62" s="71">
        <f t="shared" si="8"/>
        <v>32307</v>
      </c>
      <c r="Q62" s="78">
        <f t="shared" si="9"/>
        <v>123.20852433508509</v>
      </c>
      <c r="T62" s="66" t="s">
        <v>80</v>
      </c>
    </row>
    <row r="63" spans="1:20" ht="12.75" customHeight="1">
      <c r="A63" s="81">
        <v>8</v>
      </c>
      <c r="B63" s="81" t="s">
        <v>38</v>
      </c>
      <c r="C63" s="81" t="s">
        <v>39</v>
      </c>
      <c r="D63" s="24">
        <v>40452</v>
      </c>
      <c r="E63" s="24"/>
      <c r="F63" s="71">
        <v>0</v>
      </c>
      <c r="G63" s="71">
        <v>0</v>
      </c>
      <c r="H63" s="78">
        <f t="shared" si="5"/>
        <v>0</v>
      </c>
      <c r="I63" s="78"/>
      <c r="J63" s="71">
        <v>0</v>
      </c>
      <c r="K63" s="71">
        <v>0</v>
      </c>
      <c r="L63" s="103">
        <f t="shared" si="6"/>
        <v>0</v>
      </c>
      <c r="M63" s="103"/>
      <c r="N63" s="78"/>
      <c r="O63" s="71">
        <f t="shared" si="7"/>
        <v>299364</v>
      </c>
      <c r="P63" s="71">
        <f t="shared" si="8"/>
        <v>37635</v>
      </c>
      <c r="Q63" s="78">
        <f t="shared" si="9"/>
        <v>125.71651902032309</v>
      </c>
    </row>
    <row r="64" spans="1:20" ht="12.75" customHeight="1">
      <c r="A64" s="81">
        <v>9</v>
      </c>
      <c r="B64" s="81" t="s">
        <v>38</v>
      </c>
      <c r="C64" s="81" t="s">
        <v>39</v>
      </c>
      <c r="D64" s="24">
        <v>40483</v>
      </c>
      <c r="E64" s="24"/>
      <c r="F64" s="71">
        <v>0</v>
      </c>
      <c r="G64" s="71">
        <v>0</v>
      </c>
      <c r="H64" s="78">
        <f t="shared" si="5"/>
        <v>0</v>
      </c>
      <c r="I64" s="78"/>
      <c r="J64" s="71">
        <v>0</v>
      </c>
      <c r="K64" s="71">
        <v>0</v>
      </c>
      <c r="L64" s="103">
        <f t="shared" si="6"/>
        <v>0</v>
      </c>
      <c r="M64" s="103"/>
      <c r="N64" s="78"/>
      <c r="O64" s="71">
        <f t="shared" si="7"/>
        <v>278045</v>
      </c>
      <c r="P64" s="71">
        <f t="shared" si="8"/>
        <v>35251</v>
      </c>
      <c r="Q64" s="78">
        <f t="shared" si="9"/>
        <v>126.78163606610441</v>
      </c>
    </row>
    <row r="65" spans="1:17" ht="12.75" customHeight="1">
      <c r="A65" s="81">
        <v>10</v>
      </c>
      <c r="B65" s="81" t="s">
        <v>38</v>
      </c>
      <c r="C65" s="81" t="s">
        <v>39</v>
      </c>
      <c r="D65" s="24">
        <v>40513</v>
      </c>
      <c r="E65" s="24"/>
      <c r="F65" s="71">
        <v>0</v>
      </c>
      <c r="G65" s="71">
        <v>0</v>
      </c>
      <c r="H65" s="78">
        <f t="shared" si="5"/>
        <v>0</v>
      </c>
      <c r="I65" s="78"/>
      <c r="J65" s="71">
        <v>0</v>
      </c>
      <c r="K65" s="71">
        <v>0</v>
      </c>
      <c r="L65" s="103">
        <f t="shared" si="6"/>
        <v>0</v>
      </c>
      <c r="M65" s="103"/>
      <c r="N65" s="78"/>
      <c r="O65" s="71">
        <f t="shared" si="7"/>
        <v>269343</v>
      </c>
      <c r="P65" s="71">
        <f t="shared" si="8"/>
        <v>34455</v>
      </c>
      <c r="Q65" s="78">
        <f t="shared" si="9"/>
        <v>127.9223889241599</v>
      </c>
    </row>
    <row r="66" spans="1:17" ht="12.75" customHeight="1">
      <c r="A66" s="81">
        <v>11</v>
      </c>
      <c r="B66" s="81" t="s">
        <v>38</v>
      </c>
      <c r="C66" s="81" t="s">
        <v>39</v>
      </c>
      <c r="D66" s="24">
        <v>40544</v>
      </c>
      <c r="E66" s="24"/>
      <c r="F66" s="71">
        <v>0</v>
      </c>
      <c r="G66" s="71">
        <v>0</v>
      </c>
      <c r="H66" s="78">
        <f>IF(F66=0,0,G66*1000/F66)</f>
        <v>0</v>
      </c>
      <c r="I66" s="78"/>
      <c r="J66" s="71">
        <v>0</v>
      </c>
      <c r="K66" s="71">
        <v>0</v>
      </c>
      <c r="L66" s="103">
        <f>IF(J66=0,0,K66*1000/J66)</f>
        <v>0</v>
      </c>
      <c r="M66" s="103"/>
      <c r="N66" s="78"/>
      <c r="O66" s="71">
        <f t="shared" si="7"/>
        <v>299196</v>
      </c>
      <c r="P66" s="71">
        <f t="shared" si="8"/>
        <v>37473</v>
      </c>
      <c r="Q66" s="78">
        <f>IF(O66=0,0,P66*1000/O66)</f>
        <v>125.24565836441664</v>
      </c>
    </row>
    <row r="67" spans="1:17" ht="12.75" customHeight="1">
      <c r="A67" s="81">
        <v>12</v>
      </c>
      <c r="B67" s="81" t="s">
        <v>38</v>
      </c>
      <c r="C67" s="81" t="s">
        <v>39</v>
      </c>
      <c r="D67" s="24">
        <v>40575</v>
      </c>
      <c r="E67" s="24"/>
      <c r="F67" s="71">
        <v>0</v>
      </c>
      <c r="G67" s="71">
        <v>0</v>
      </c>
      <c r="H67" s="78">
        <f>IF(F67=0,0,G67*1000/F67)</f>
        <v>0</v>
      </c>
      <c r="I67" s="78"/>
      <c r="J67" s="71">
        <v>0</v>
      </c>
      <c r="K67" s="71">
        <v>0</v>
      </c>
      <c r="L67" s="103">
        <f>IF(J67=0,0,K67*1000/J67)</f>
        <v>0</v>
      </c>
      <c r="M67" s="103"/>
      <c r="N67" s="78"/>
      <c r="O67" s="71">
        <f t="shared" si="7"/>
        <v>273298</v>
      </c>
      <c r="P67" s="71">
        <f t="shared" si="8"/>
        <v>34930</v>
      </c>
      <c r="Q67" s="78">
        <f>IF(O67=0,0,P67*1000/O67)</f>
        <v>127.80920460449765</v>
      </c>
    </row>
    <row r="68" spans="1:17" ht="12.75" customHeight="1">
      <c r="A68" s="81">
        <v>13</v>
      </c>
      <c r="B68" s="81" t="s">
        <v>38</v>
      </c>
      <c r="C68" s="81" t="s">
        <v>39</v>
      </c>
      <c r="D68" s="24">
        <v>40603</v>
      </c>
      <c r="E68" s="24"/>
      <c r="F68" s="71">
        <v>0</v>
      </c>
      <c r="G68" s="71">
        <v>0</v>
      </c>
      <c r="H68" s="78">
        <f>IF(F68=0,0,G68*1000/F68)</f>
        <v>0</v>
      </c>
      <c r="I68" s="78"/>
      <c r="J68" s="71">
        <v>10367</v>
      </c>
      <c r="K68" s="71">
        <v>1292</v>
      </c>
      <c r="L68" s="103">
        <f>IF(J68=0,0,K68*1000/J68)</f>
        <v>124.6262178065014</v>
      </c>
      <c r="M68" s="103"/>
      <c r="N68" s="78"/>
      <c r="O68" s="71">
        <f t="shared" si="7"/>
        <v>274746</v>
      </c>
      <c r="P68" s="71">
        <f t="shared" si="8"/>
        <v>33948</v>
      </c>
      <c r="Q68" s="78">
        <f>IF(O68=0,0,P68*1000/O68)</f>
        <v>123.56139852809504</v>
      </c>
    </row>
    <row r="69" spans="1:17" ht="12.75" customHeight="1">
      <c r="F69" s="72"/>
      <c r="G69" s="72"/>
      <c r="J69" s="72"/>
      <c r="K69" s="72"/>
      <c r="O69" s="72"/>
      <c r="P69" s="72"/>
    </row>
    <row r="70" spans="1:17" ht="12.75" customHeight="1">
      <c r="A70" s="81">
        <v>14</v>
      </c>
      <c r="B70" s="81" t="s">
        <v>66</v>
      </c>
      <c r="C70" s="81"/>
      <c r="D70" s="24"/>
      <c r="E70" s="24"/>
      <c r="F70" s="28"/>
      <c r="G70" s="28"/>
      <c r="H70" s="78"/>
      <c r="I70" s="78"/>
      <c r="J70" s="71"/>
      <c r="K70" s="71"/>
      <c r="L70" s="78"/>
      <c r="M70" s="78"/>
      <c r="N70" s="78"/>
      <c r="O70" s="71">
        <f>SUM(O56:O68)</f>
        <v>3651623</v>
      </c>
      <c r="P70" s="71">
        <f>SUM(P56:P68)</f>
        <v>458688</v>
      </c>
      <c r="Q70" s="78"/>
    </row>
    <row r="71" spans="1:17" ht="12.75" customHeight="1">
      <c r="O71" s="72"/>
      <c r="P71" s="72"/>
    </row>
    <row r="72" spans="1:17" ht="12.75" customHeight="1">
      <c r="A72" s="81">
        <v>15</v>
      </c>
      <c r="B72" s="81" t="s">
        <v>38</v>
      </c>
      <c r="C72" s="81" t="s">
        <v>39</v>
      </c>
      <c r="D72" s="24" t="s">
        <v>40</v>
      </c>
      <c r="E72" s="24"/>
      <c r="O72" s="23">
        <f>ROUND(AVERAGE(O56:O68),0)</f>
        <v>280894</v>
      </c>
      <c r="P72" s="23">
        <f>ROUND(AVERAGE(P56:P68),0)</f>
        <v>35284</v>
      </c>
      <c r="Q72" s="78">
        <f>IF(O72=0,0,P72*1000/O72)</f>
        <v>125.61322064551041</v>
      </c>
    </row>
    <row r="73" spans="1:17" ht="12.75" customHeight="1"/>
    <row r="74" spans="1:17" ht="12.75" customHeight="1"/>
    <row r="75" spans="1:17" ht="12.75" customHeight="1"/>
    <row r="76" spans="1:17" ht="12.75" customHeight="1"/>
    <row r="77" spans="1:17" ht="12.75" customHeight="1"/>
    <row r="78" spans="1:17" ht="12.75" customHeight="1"/>
    <row r="79" spans="1:17" ht="12.75" customHeight="1"/>
    <row r="80" spans="1:17" ht="12.75" customHeight="1"/>
    <row r="81" spans="1:17" ht="12.75" customHeight="1"/>
    <row r="82" spans="1:17" ht="12.75" customHeight="1"/>
    <row r="83" spans="1:17" ht="12.75" customHeight="1"/>
    <row r="84" spans="1:17" ht="12.75" customHeight="1"/>
    <row r="85" spans="1:17" ht="12.75" customHeight="1">
      <c r="Q85" s="22"/>
    </row>
    <row r="86" spans="1:17" s="3" customFormat="1" ht="13.5" customHeight="1">
      <c r="A86" s="17" t="s">
        <v>36</v>
      </c>
      <c r="B86" s="17"/>
      <c r="C86" s="18"/>
      <c r="D86" s="19"/>
      <c r="E86" s="19"/>
      <c r="F86" s="17"/>
      <c r="G86" s="17"/>
      <c r="H86" s="17"/>
      <c r="I86" s="17"/>
      <c r="J86" s="17"/>
      <c r="K86" s="20"/>
      <c r="L86" s="17"/>
      <c r="M86" s="17"/>
      <c r="N86" s="17"/>
      <c r="O86" s="17"/>
      <c r="P86" s="20" t="s">
        <v>37</v>
      </c>
    </row>
    <row r="87" spans="1:17" ht="13.5" customHeight="1">
      <c r="A87" s="3"/>
      <c r="B87" s="3"/>
      <c r="C87" s="82"/>
      <c r="D87" s="4"/>
      <c r="E87" s="4"/>
      <c r="F87" s="3"/>
      <c r="G87" s="3"/>
      <c r="H87" s="3"/>
      <c r="I87" s="3"/>
      <c r="J87" s="3"/>
      <c r="K87" s="3"/>
      <c r="L87" s="3"/>
      <c r="M87" s="3"/>
      <c r="N87" s="3"/>
      <c r="O87" s="3"/>
      <c r="P87" s="3"/>
      <c r="Q87" s="61"/>
    </row>
    <row r="88" spans="1:17" ht="12.75" customHeight="1">
      <c r="A88" s="22" t="s">
        <v>88</v>
      </c>
      <c r="B88" s="22"/>
      <c r="C88" s="83"/>
      <c r="D88" s="14"/>
      <c r="E88" s="14"/>
      <c r="F88" s="22"/>
      <c r="G88" s="95" t="s">
        <v>89</v>
      </c>
      <c r="H88" s="95"/>
      <c r="I88" s="95"/>
      <c r="J88" s="95"/>
      <c r="K88" s="95"/>
      <c r="L88" s="22"/>
      <c r="M88" s="22"/>
      <c r="N88" s="22"/>
      <c r="O88" s="22"/>
      <c r="P88" s="22" t="s">
        <v>95</v>
      </c>
      <c r="Q88" s="22"/>
    </row>
    <row r="89" spans="1:17">
      <c r="A89" s="17" t="s">
        <v>2</v>
      </c>
      <c r="B89" s="17"/>
      <c r="C89" s="17"/>
      <c r="D89" s="17"/>
      <c r="E89" s="17"/>
      <c r="F89" s="17"/>
      <c r="G89" s="96" t="s">
        <v>3</v>
      </c>
      <c r="H89" s="96"/>
      <c r="I89" s="96"/>
      <c r="J89" s="96"/>
      <c r="K89" s="96"/>
      <c r="M89" s="17" t="s">
        <v>92</v>
      </c>
      <c r="N89" s="17"/>
      <c r="O89" s="17"/>
      <c r="P89" s="17"/>
      <c r="Q89" s="17"/>
    </row>
    <row r="90" spans="1:17">
      <c r="A90" s="3"/>
      <c r="B90" s="3"/>
      <c r="C90" s="3"/>
      <c r="D90" s="3"/>
      <c r="E90" s="3"/>
      <c r="F90" s="3"/>
      <c r="G90" s="97"/>
      <c r="H90" s="97"/>
      <c r="I90" s="97"/>
      <c r="J90" s="97"/>
      <c r="K90" s="97"/>
      <c r="M90" s="22"/>
      <c r="N90" s="3" t="s">
        <v>5</v>
      </c>
      <c r="P90" s="3"/>
      <c r="Q90" s="3"/>
    </row>
    <row r="91" spans="1:17">
      <c r="A91" s="3" t="s">
        <v>6</v>
      </c>
      <c r="B91" s="3"/>
      <c r="C91" s="82"/>
      <c r="D91" s="4"/>
      <c r="E91" s="4"/>
      <c r="F91" s="3"/>
      <c r="G91" s="97"/>
      <c r="H91" s="97"/>
      <c r="I91" s="97"/>
      <c r="J91" s="97"/>
      <c r="K91" s="97"/>
      <c r="M91" s="22"/>
      <c r="N91" s="3" t="s">
        <v>7</v>
      </c>
      <c r="P91" s="3"/>
      <c r="Q91" s="3"/>
    </row>
    <row r="92" spans="1:17">
      <c r="A92" s="3"/>
      <c r="B92" s="3"/>
      <c r="C92" s="82"/>
      <c r="D92" s="4"/>
      <c r="E92" s="4"/>
      <c r="F92" s="3"/>
      <c r="G92" s="97"/>
      <c r="H92" s="97"/>
      <c r="I92" s="97"/>
      <c r="J92" s="97"/>
      <c r="K92" s="97"/>
      <c r="M92" s="83" t="s">
        <v>44</v>
      </c>
      <c r="N92" s="3" t="s">
        <v>87</v>
      </c>
      <c r="P92" s="3"/>
      <c r="Q92" s="3"/>
    </row>
    <row r="93" spans="1:17">
      <c r="A93" s="22" t="s">
        <v>90</v>
      </c>
      <c r="B93" s="22"/>
      <c r="C93" s="83"/>
      <c r="D93" s="14"/>
      <c r="E93" s="14"/>
      <c r="F93" s="22"/>
      <c r="G93" s="98"/>
      <c r="H93" s="98"/>
      <c r="I93" s="98"/>
      <c r="J93" s="98"/>
      <c r="K93" s="98"/>
      <c r="M93" s="6" t="s">
        <v>103</v>
      </c>
      <c r="N93" s="6"/>
      <c r="O93" s="22"/>
      <c r="P93" s="22"/>
      <c r="Q93" s="22"/>
    </row>
    <row r="94" spans="1:17" ht="12.75" customHeight="1">
      <c r="A94" s="17"/>
      <c r="B94" s="17"/>
      <c r="C94" s="18"/>
      <c r="D94" s="19"/>
      <c r="E94" s="19"/>
      <c r="F94" s="17"/>
      <c r="G94" s="11"/>
      <c r="H94" s="11"/>
      <c r="I94" s="11"/>
      <c r="J94" s="11"/>
      <c r="K94" s="11"/>
      <c r="L94" s="17"/>
      <c r="M94" s="17"/>
      <c r="N94" s="17"/>
      <c r="O94" s="17"/>
      <c r="P94" s="17"/>
      <c r="Q94" s="17"/>
    </row>
    <row r="95" spans="1:17" ht="12.75" customHeight="1">
      <c r="A95" s="79" t="s">
        <v>11</v>
      </c>
      <c r="B95" s="79" t="s">
        <v>12</v>
      </c>
      <c r="C95" s="79" t="s">
        <v>13</v>
      </c>
      <c r="D95" s="79" t="s">
        <v>14</v>
      </c>
      <c r="E95" s="79"/>
      <c r="F95" s="79" t="s">
        <v>15</v>
      </c>
      <c r="G95" s="79" t="s">
        <v>16</v>
      </c>
      <c r="H95" s="79" t="s">
        <v>17</v>
      </c>
      <c r="I95" s="79"/>
      <c r="J95" s="79" t="s">
        <v>18</v>
      </c>
      <c r="K95" s="79" t="s">
        <v>19</v>
      </c>
      <c r="L95" s="105" t="s">
        <v>20</v>
      </c>
      <c r="M95" s="105"/>
      <c r="N95" s="79"/>
      <c r="O95" s="79" t="s">
        <v>21</v>
      </c>
      <c r="P95" s="79" t="s">
        <v>22</v>
      </c>
      <c r="Q95" s="79" t="s">
        <v>23</v>
      </c>
    </row>
    <row r="96" spans="1:17" ht="12.75" customHeight="1">
      <c r="B96" s="82"/>
      <c r="D96" s="28"/>
      <c r="E96" s="28"/>
      <c r="F96" s="81"/>
      <c r="G96" s="81"/>
      <c r="H96" s="81"/>
      <c r="I96" s="81"/>
      <c r="J96" s="81"/>
      <c r="K96" s="81"/>
      <c r="L96" s="81"/>
      <c r="M96" s="81"/>
      <c r="N96" s="81"/>
      <c r="O96" s="81"/>
      <c r="P96" s="81"/>
      <c r="Q96" s="81"/>
    </row>
    <row r="97" spans="1:17" ht="12.75" customHeight="1">
      <c r="B97" s="81"/>
      <c r="F97" s="95" t="s">
        <v>24</v>
      </c>
      <c r="G97" s="95"/>
      <c r="H97" s="95"/>
      <c r="I97" s="82"/>
      <c r="J97" s="95" t="s">
        <v>25</v>
      </c>
      <c r="K97" s="95"/>
      <c r="L97" s="95"/>
      <c r="M97" s="95"/>
      <c r="N97" s="82"/>
      <c r="O97" s="95" t="s">
        <v>26</v>
      </c>
      <c r="P97" s="95"/>
      <c r="Q97" s="95"/>
    </row>
    <row r="98" spans="1:17" ht="28.5" customHeight="1">
      <c r="A98" s="15" t="s">
        <v>29</v>
      </c>
      <c r="B98" s="83" t="s">
        <v>30</v>
      </c>
      <c r="C98" s="83" t="s">
        <v>31</v>
      </c>
      <c r="D98" s="14" t="s">
        <v>32</v>
      </c>
      <c r="E98" s="4"/>
      <c r="F98" s="83" t="s">
        <v>33</v>
      </c>
      <c r="G98" s="16" t="s">
        <v>34</v>
      </c>
      <c r="H98" s="83" t="s">
        <v>35</v>
      </c>
      <c r="I98" s="82"/>
      <c r="J98" s="83" t="s">
        <v>33</v>
      </c>
      <c r="K98" s="16" t="s">
        <v>34</v>
      </c>
      <c r="L98" s="102" t="s">
        <v>35</v>
      </c>
      <c r="M98" s="102"/>
      <c r="N98" s="82"/>
      <c r="O98" s="83" t="s">
        <v>33</v>
      </c>
      <c r="P98" s="16" t="s">
        <v>34</v>
      </c>
      <c r="Q98" s="83" t="s">
        <v>35</v>
      </c>
    </row>
    <row r="99" spans="1:17" ht="12.75" customHeight="1">
      <c r="A99" s="81">
        <v>1</v>
      </c>
      <c r="B99" s="81" t="s">
        <v>46</v>
      </c>
      <c r="C99" s="81" t="s">
        <v>39</v>
      </c>
      <c r="D99" s="24">
        <v>40238</v>
      </c>
      <c r="E99" s="24"/>
      <c r="F99" s="71">
        <v>143242</v>
      </c>
      <c r="G99" s="71">
        <v>17058</v>
      </c>
      <c r="H99" s="78">
        <f t="shared" ref="H99:H108" si="10">IF(F99=0,0,G99*1000/F99)</f>
        <v>119.08518451292218</v>
      </c>
      <c r="I99" s="78"/>
      <c r="J99" s="71">
        <v>100049</v>
      </c>
      <c r="K99" s="71">
        <v>12428</v>
      </c>
      <c r="L99" s="103">
        <f t="shared" ref="L99:L108" si="11">IF(J99=0,0,K99*1000/J99)</f>
        <v>124.21913262501374</v>
      </c>
      <c r="M99" s="103"/>
      <c r="N99" s="78"/>
      <c r="O99" s="71">
        <v>58202</v>
      </c>
      <c r="P99" s="71">
        <v>7054</v>
      </c>
      <c r="Q99" s="78">
        <f t="shared" ref="Q99:Q108" si="12">IF(O99=0,0,P99*1000/O99)</f>
        <v>121.19858424109137</v>
      </c>
    </row>
    <row r="100" spans="1:17" ht="12.75" customHeight="1">
      <c r="A100" s="81">
        <v>2</v>
      </c>
      <c r="B100" s="81" t="s">
        <v>46</v>
      </c>
      <c r="C100" s="81" t="s">
        <v>39</v>
      </c>
      <c r="D100" s="24">
        <v>40269</v>
      </c>
      <c r="E100" s="24"/>
      <c r="F100" s="71">
        <f t="shared" ref="F100:F109" si="13">O142</f>
        <v>185089</v>
      </c>
      <c r="G100" s="71">
        <f t="shared" ref="G100:G109" si="14">P142</f>
        <v>22432</v>
      </c>
      <c r="H100" s="78">
        <f t="shared" si="10"/>
        <v>121.19574907206803</v>
      </c>
      <c r="I100" s="78"/>
      <c r="J100" s="71">
        <v>88558</v>
      </c>
      <c r="K100" s="71">
        <v>11694</v>
      </c>
      <c r="L100" s="103">
        <f t="shared" si="11"/>
        <v>132.04905259829715</v>
      </c>
      <c r="M100" s="103"/>
      <c r="N100" s="78"/>
      <c r="O100" s="71">
        <v>33932</v>
      </c>
      <c r="P100" s="71">
        <v>4232</v>
      </c>
      <c r="Q100" s="78">
        <f t="shared" si="12"/>
        <v>124.72002829187787</v>
      </c>
    </row>
    <row r="101" spans="1:17" ht="12.75" customHeight="1">
      <c r="A101" s="81">
        <v>3</v>
      </c>
      <c r="B101" s="81" t="s">
        <v>46</v>
      </c>
      <c r="C101" s="81" t="s">
        <v>39</v>
      </c>
      <c r="D101" s="24">
        <v>40299</v>
      </c>
      <c r="E101" s="24"/>
      <c r="F101" s="71">
        <f t="shared" si="13"/>
        <v>239715</v>
      </c>
      <c r="G101" s="71">
        <f t="shared" si="14"/>
        <v>29894</v>
      </c>
      <c r="H101" s="78">
        <f t="shared" si="10"/>
        <v>124.70642220970736</v>
      </c>
      <c r="I101" s="78"/>
      <c r="J101" s="71">
        <v>88738</v>
      </c>
      <c r="K101" s="71">
        <v>10843</v>
      </c>
      <c r="L101" s="103">
        <f t="shared" si="11"/>
        <v>122.19116951024364</v>
      </c>
      <c r="M101" s="103"/>
      <c r="N101" s="78"/>
      <c r="O101" s="71">
        <v>77086</v>
      </c>
      <c r="P101" s="71">
        <v>9561</v>
      </c>
      <c r="Q101" s="78">
        <f t="shared" si="12"/>
        <v>124.03030381651662</v>
      </c>
    </row>
    <row r="102" spans="1:17" ht="12.75" customHeight="1">
      <c r="A102" s="81">
        <v>4</v>
      </c>
      <c r="B102" s="81" t="s">
        <v>46</v>
      </c>
      <c r="C102" s="81" t="s">
        <v>39</v>
      </c>
      <c r="D102" s="24">
        <v>40330</v>
      </c>
      <c r="E102" s="24"/>
      <c r="F102" s="71">
        <f t="shared" si="13"/>
        <v>251367</v>
      </c>
      <c r="G102" s="71">
        <f t="shared" si="14"/>
        <v>31176</v>
      </c>
      <c r="H102" s="78">
        <f t="shared" si="10"/>
        <v>124.0258267791715</v>
      </c>
      <c r="I102" s="78"/>
      <c r="J102" s="71">
        <v>91596</v>
      </c>
      <c r="K102" s="71">
        <v>11437</v>
      </c>
      <c r="L102" s="103">
        <f t="shared" si="11"/>
        <v>124.86353115856588</v>
      </c>
      <c r="M102" s="103"/>
      <c r="N102" s="78"/>
      <c r="O102" s="71">
        <v>87485</v>
      </c>
      <c r="P102" s="71">
        <v>10870</v>
      </c>
      <c r="Q102" s="78">
        <f t="shared" si="12"/>
        <v>124.24987140652684</v>
      </c>
    </row>
    <row r="103" spans="1:17" ht="12.75" customHeight="1">
      <c r="A103" s="81">
        <v>5</v>
      </c>
      <c r="B103" s="81" t="s">
        <v>46</v>
      </c>
      <c r="C103" s="81" t="s">
        <v>39</v>
      </c>
      <c r="D103" s="24">
        <v>40360</v>
      </c>
      <c r="E103" s="24"/>
      <c r="F103" s="71">
        <f t="shared" si="13"/>
        <v>255478</v>
      </c>
      <c r="G103" s="71">
        <f t="shared" si="14"/>
        <v>31743</v>
      </c>
      <c r="H103" s="78">
        <f t="shared" si="10"/>
        <v>124.24944613626222</v>
      </c>
      <c r="I103" s="78"/>
      <c r="J103" s="71">
        <v>83762</v>
      </c>
      <c r="K103" s="71">
        <v>10150</v>
      </c>
      <c r="L103" s="103">
        <f t="shared" si="11"/>
        <v>121.17666722380076</v>
      </c>
      <c r="M103" s="103"/>
      <c r="N103" s="78"/>
      <c r="O103" s="71">
        <v>90929</v>
      </c>
      <c r="P103" s="71">
        <v>11229</v>
      </c>
      <c r="Q103" s="78">
        <f t="shared" si="12"/>
        <v>123.49195526179767</v>
      </c>
    </row>
    <row r="104" spans="1:17" ht="12.75" customHeight="1">
      <c r="A104" s="81">
        <v>6</v>
      </c>
      <c r="B104" s="81" t="s">
        <v>46</v>
      </c>
      <c r="C104" s="81" t="s">
        <v>39</v>
      </c>
      <c r="D104" s="24">
        <v>40391</v>
      </c>
      <c r="E104" s="24"/>
      <c r="F104" s="71">
        <f t="shared" si="13"/>
        <v>248311</v>
      </c>
      <c r="G104" s="71">
        <f t="shared" si="14"/>
        <v>30664</v>
      </c>
      <c r="H104" s="78">
        <f t="shared" si="10"/>
        <v>123.49030046997515</v>
      </c>
      <c r="I104" s="78"/>
      <c r="J104" s="71">
        <v>84512</v>
      </c>
      <c r="K104" s="71">
        <v>11179</v>
      </c>
      <c r="L104" s="103">
        <f t="shared" si="11"/>
        <v>132.2770730783794</v>
      </c>
      <c r="M104" s="103"/>
      <c r="N104" s="78"/>
      <c r="O104" s="71">
        <v>88434</v>
      </c>
      <c r="P104" s="71">
        <v>11201</v>
      </c>
      <c r="Q104" s="78">
        <f t="shared" si="12"/>
        <v>126.65942963113734</v>
      </c>
    </row>
    <row r="105" spans="1:17" ht="12.75" customHeight="1">
      <c r="A105" s="81">
        <v>7</v>
      </c>
      <c r="B105" s="81" t="s">
        <v>46</v>
      </c>
      <c r="C105" s="81" t="s">
        <v>39</v>
      </c>
      <c r="D105" s="24">
        <v>40422</v>
      </c>
      <c r="E105" s="24"/>
      <c r="F105" s="71">
        <f t="shared" si="13"/>
        <v>244389</v>
      </c>
      <c r="G105" s="71">
        <f t="shared" si="14"/>
        <v>30642</v>
      </c>
      <c r="H105" s="78">
        <f t="shared" si="10"/>
        <v>125.38207529798804</v>
      </c>
      <c r="I105" s="78"/>
      <c r="J105" s="71">
        <v>58395</v>
      </c>
      <c r="K105" s="71">
        <v>7106</v>
      </c>
      <c r="L105" s="103">
        <f t="shared" si="11"/>
        <v>121.68850072780204</v>
      </c>
      <c r="M105" s="103"/>
      <c r="N105" s="78"/>
      <c r="O105" s="71">
        <v>76125</v>
      </c>
      <c r="P105" s="71">
        <v>9491</v>
      </c>
      <c r="Q105" s="78">
        <f t="shared" si="12"/>
        <v>124.67651888341544</v>
      </c>
    </row>
    <row r="106" spans="1:17" ht="12.75" customHeight="1">
      <c r="A106" s="81">
        <v>8</v>
      </c>
      <c r="B106" s="81" t="s">
        <v>46</v>
      </c>
      <c r="C106" s="81" t="s">
        <v>39</v>
      </c>
      <c r="D106" s="24">
        <v>40452</v>
      </c>
      <c r="E106" s="24"/>
      <c r="F106" s="71">
        <f t="shared" si="13"/>
        <v>226659</v>
      </c>
      <c r="G106" s="71">
        <f t="shared" si="14"/>
        <v>28257</v>
      </c>
      <c r="H106" s="78">
        <f t="shared" si="10"/>
        <v>124.66745198734662</v>
      </c>
      <c r="I106" s="78"/>
      <c r="J106" s="71">
        <v>27373</v>
      </c>
      <c r="K106" s="71">
        <v>3147</v>
      </c>
      <c r="L106" s="103">
        <f t="shared" si="11"/>
        <v>114.96730354729112</v>
      </c>
      <c r="M106" s="103"/>
      <c r="N106" s="78"/>
      <c r="O106" s="71">
        <v>27176</v>
      </c>
      <c r="P106" s="71">
        <v>3360</v>
      </c>
      <c r="Q106" s="78">
        <f t="shared" si="12"/>
        <v>123.63850456284958</v>
      </c>
    </row>
    <row r="107" spans="1:17" ht="12.75" customHeight="1">
      <c r="A107" s="81">
        <v>9</v>
      </c>
      <c r="B107" s="81" t="s">
        <v>46</v>
      </c>
      <c r="C107" s="81" t="s">
        <v>39</v>
      </c>
      <c r="D107" s="24">
        <v>40483</v>
      </c>
      <c r="E107" s="24"/>
      <c r="F107" s="71">
        <f t="shared" si="13"/>
        <v>226856</v>
      </c>
      <c r="G107" s="71">
        <f t="shared" si="14"/>
        <v>28044</v>
      </c>
      <c r="H107" s="78">
        <f t="shared" si="10"/>
        <v>123.62027012730543</v>
      </c>
      <c r="I107" s="78"/>
      <c r="J107" s="71">
        <v>66018</v>
      </c>
      <c r="K107" s="71">
        <v>8814</v>
      </c>
      <c r="L107" s="103">
        <f t="shared" si="11"/>
        <v>133.50904298827592</v>
      </c>
      <c r="M107" s="103"/>
      <c r="N107" s="78"/>
      <c r="O107" s="71">
        <v>59565</v>
      </c>
      <c r="P107" s="71">
        <v>7496</v>
      </c>
      <c r="Q107" s="78">
        <f t="shared" si="12"/>
        <v>125.84571476538235</v>
      </c>
    </row>
    <row r="108" spans="1:17" ht="12.75" customHeight="1">
      <c r="A108" s="81">
        <v>10</v>
      </c>
      <c r="B108" s="81" t="s">
        <v>46</v>
      </c>
      <c r="C108" s="81" t="s">
        <v>39</v>
      </c>
      <c r="D108" s="24">
        <v>40513</v>
      </c>
      <c r="E108" s="24"/>
      <c r="F108" s="71">
        <f t="shared" si="13"/>
        <v>233309</v>
      </c>
      <c r="G108" s="71">
        <f t="shared" si="14"/>
        <v>29362</v>
      </c>
      <c r="H108" s="78">
        <f t="shared" si="10"/>
        <v>125.85026724215525</v>
      </c>
      <c r="I108" s="78"/>
      <c r="J108" s="71">
        <v>79220</v>
      </c>
      <c r="K108" s="71">
        <v>10313</v>
      </c>
      <c r="L108" s="103">
        <f t="shared" si="11"/>
        <v>130.18177227972734</v>
      </c>
      <c r="M108" s="103"/>
      <c r="N108" s="78"/>
      <c r="O108" s="71">
        <v>61372</v>
      </c>
      <c r="P108" s="71">
        <v>7791</v>
      </c>
      <c r="Q108" s="78">
        <f t="shared" si="12"/>
        <v>126.94714201916183</v>
      </c>
    </row>
    <row r="109" spans="1:17" ht="12.75" customHeight="1">
      <c r="A109" s="81">
        <v>11</v>
      </c>
      <c r="B109" s="81" t="s">
        <v>46</v>
      </c>
      <c r="C109" s="81" t="s">
        <v>39</v>
      </c>
      <c r="D109" s="24">
        <v>40544</v>
      </c>
      <c r="E109" s="24"/>
      <c r="F109" s="71">
        <f t="shared" si="13"/>
        <v>251157</v>
      </c>
      <c r="G109" s="71">
        <f t="shared" si="14"/>
        <v>31884</v>
      </c>
      <c r="H109" s="78">
        <f>IF(F109=0,0,G109*1000/F109)</f>
        <v>126.94848242334476</v>
      </c>
      <c r="I109" s="78"/>
      <c r="J109" s="71">
        <v>47860</v>
      </c>
      <c r="K109" s="71">
        <v>5724</v>
      </c>
      <c r="L109" s="103">
        <f>IF(J109=0,0,K109*1000/J109)</f>
        <v>119.59882992060176</v>
      </c>
      <c r="M109" s="103"/>
      <c r="N109" s="78"/>
      <c r="O109" s="71">
        <v>64381</v>
      </c>
      <c r="P109" s="71">
        <v>8097</v>
      </c>
      <c r="Q109" s="78">
        <f>IF(O109=0,0,P109*1000/O109)</f>
        <v>125.76691881145058</v>
      </c>
    </row>
    <row r="110" spans="1:17" ht="12.75" customHeight="1">
      <c r="A110" s="81">
        <v>12</v>
      </c>
      <c r="B110" s="81" t="s">
        <v>46</v>
      </c>
      <c r="C110" s="81" t="s">
        <v>39</v>
      </c>
      <c r="D110" s="24">
        <v>40575</v>
      </c>
      <c r="E110" s="24"/>
      <c r="F110" s="71">
        <f>+O152</f>
        <v>234636</v>
      </c>
      <c r="G110" s="71">
        <f>+P152</f>
        <v>29511</v>
      </c>
      <c r="H110" s="78">
        <f>IF(F110=0,0,G110*1000/F110)</f>
        <v>125.77353858742904</v>
      </c>
      <c r="I110" s="78"/>
      <c r="J110" s="71">
        <v>78878</v>
      </c>
      <c r="K110" s="71">
        <v>10701</v>
      </c>
      <c r="L110" s="103">
        <f>IF(J110=0,0,K110*1000/J110)</f>
        <v>135.66520449301453</v>
      </c>
      <c r="M110" s="103"/>
      <c r="N110" s="78"/>
      <c r="O110" s="71">
        <v>73242</v>
      </c>
      <c r="P110" s="71">
        <v>9394</v>
      </c>
      <c r="Q110" s="78">
        <f>IF(O110=0,0,P110*1000/O110)</f>
        <v>128.25974167827204</v>
      </c>
    </row>
    <row r="111" spans="1:17" ht="12.75" customHeight="1">
      <c r="A111" s="81">
        <v>13</v>
      </c>
      <c r="B111" s="81" t="s">
        <v>46</v>
      </c>
      <c r="C111" s="81" t="s">
        <v>39</v>
      </c>
      <c r="D111" s="24">
        <v>40603</v>
      </c>
      <c r="E111" s="24"/>
      <c r="F111" s="71">
        <f>O153</f>
        <v>240272</v>
      </c>
      <c r="G111" s="71">
        <f>P153</f>
        <v>30818</v>
      </c>
      <c r="H111" s="78">
        <f>IF(F111=0,0,G111*1000/F111)</f>
        <v>128.26296863554637</v>
      </c>
      <c r="I111" s="78"/>
      <c r="J111" s="71">
        <v>52877</v>
      </c>
      <c r="K111" s="71">
        <v>5724</v>
      </c>
      <c r="L111" s="103">
        <f>IF(J111=0,0,K111*1000/J111)</f>
        <v>108.25122453997012</v>
      </c>
      <c r="M111" s="103"/>
      <c r="N111" s="78"/>
      <c r="O111" s="71">
        <v>32938</v>
      </c>
      <c r="P111" s="71">
        <v>3892</v>
      </c>
      <c r="Q111" s="78">
        <f>IF(O111=0,0,P111*1000/O111)</f>
        <v>118.16139413443439</v>
      </c>
    </row>
    <row r="112" spans="1:17" ht="12.75" customHeight="1">
      <c r="F112" s="72"/>
      <c r="G112" s="72"/>
      <c r="J112" s="72"/>
      <c r="K112" s="72"/>
      <c r="O112" s="72"/>
      <c r="P112" s="72"/>
    </row>
    <row r="113" spans="6:17" ht="12.75" customHeight="1">
      <c r="F113" s="72"/>
      <c r="G113" s="72"/>
      <c r="J113" s="72"/>
      <c r="K113" s="72"/>
      <c r="O113" s="72"/>
      <c r="P113" s="72"/>
    </row>
    <row r="114" spans="6:17" ht="12.75" customHeight="1"/>
    <row r="115" spans="6:17" ht="12.75" customHeight="1"/>
    <row r="116" spans="6:17" ht="12.75" customHeight="1"/>
    <row r="117" spans="6:17" ht="12.75" customHeight="1"/>
    <row r="118" spans="6:17" ht="12.75" customHeight="1"/>
    <row r="119" spans="6:17" ht="12.75" customHeight="1"/>
    <row r="120" spans="6:17" ht="12.75" customHeight="1"/>
    <row r="121" spans="6:17" ht="12.75" customHeight="1"/>
    <row r="122" spans="6:17" ht="12.75" customHeight="1"/>
    <row r="123" spans="6:17" ht="12.75" customHeight="1"/>
    <row r="124" spans="6:17" ht="12.75" customHeight="1"/>
    <row r="125" spans="6:17" ht="12.75" customHeight="1"/>
    <row r="126" spans="6:17" ht="12.75" customHeight="1"/>
    <row r="127" spans="6:17" ht="12.75" customHeight="1"/>
    <row r="128" spans="6:17" ht="12.75" customHeight="1">
      <c r="Q128" s="22"/>
    </row>
    <row r="129" spans="1:17" s="3" customFormat="1" ht="13.5" customHeight="1">
      <c r="A129" s="17" t="s">
        <v>36</v>
      </c>
      <c r="B129" s="17"/>
      <c r="C129" s="18"/>
      <c r="D129" s="19"/>
      <c r="E129" s="19"/>
      <c r="F129" s="17"/>
      <c r="G129" s="17"/>
      <c r="H129" s="17"/>
      <c r="I129" s="17"/>
      <c r="J129" s="17"/>
      <c r="K129" s="20"/>
      <c r="L129" s="17"/>
      <c r="M129" s="17"/>
      <c r="N129" s="17"/>
      <c r="O129" s="17"/>
      <c r="P129" s="20" t="s">
        <v>37</v>
      </c>
    </row>
    <row r="130" spans="1:17" ht="13.5" customHeight="1">
      <c r="A130" s="3"/>
      <c r="B130" s="3"/>
      <c r="C130" s="82"/>
      <c r="D130" s="4"/>
      <c r="E130" s="4"/>
      <c r="F130" s="3"/>
      <c r="G130" s="3"/>
      <c r="H130" s="3"/>
      <c r="I130" s="3"/>
      <c r="J130" s="3"/>
      <c r="K130" s="3"/>
      <c r="L130" s="3"/>
      <c r="M130" s="3"/>
      <c r="N130" s="3"/>
      <c r="O130" s="3"/>
      <c r="P130" s="3"/>
      <c r="Q130" s="61"/>
    </row>
    <row r="131" spans="1:17" ht="12.75" customHeight="1">
      <c r="A131" s="22" t="s">
        <v>88</v>
      </c>
      <c r="B131" s="22"/>
      <c r="C131" s="83"/>
      <c r="D131" s="14"/>
      <c r="E131" s="14"/>
      <c r="F131" s="22"/>
      <c r="G131" s="95" t="s">
        <v>89</v>
      </c>
      <c r="H131" s="95"/>
      <c r="I131" s="95"/>
      <c r="J131" s="95"/>
      <c r="K131" s="95"/>
      <c r="L131" s="22"/>
      <c r="M131" s="22"/>
      <c r="N131" s="22"/>
      <c r="O131" s="22"/>
      <c r="P131" s="22" t="s">
        <v>96</v>
      </c>
      <c r="Q131" s="22"/>
    </row>
    <row r="132" spans="1:17">
      <c r="A132" s="17" t="s">
        <v>2</v>
      </c>
      <c r="B132" s="17"/>
      <c r="C132" s="17"/>
      <c r="D132" s="17"/>
      <c r="E132" s="17"/>
      <c r="F132" s="17"/>
      <c r="G132" s="96" t="s">
        <v>3</v>
      </c>
      <c r="H132" s="96"/>
      <c r="I132" s="96"/>
      <c r="J132" s="96"/>
      <c r="K132" s="96"/>
      <c r="M132" s="17" t="s">
        <v>92</v>
      </c>
      <c r="N132" s="17"/>
      <c r="O132" s="17"/>
      <c r="P132" s="17"/>
      <c r="Q132" s="17"/>
    </row>
    <row r="133" spans="1:17">
      <c r="A133" s="3"/>
      <c r="B133" s="3"/>
      <c r="C133" s="3"/>
      <c r="D133" s="3"/>
      <c r="E133" s="3"/>
      <c r="F133" s="3"/>
      <c r="G133" s="97"/>
      <c r="H133" s="97"/>
      <c r="I133" s="97"/>
      <c r="J133" s="97"/>
      <c r="K133" s="97"/>
      <c r="M133" s="22"/>
      <c r="N133" s="3" t="s">
        <v>5</v>
      </c>
      <c r="P133" s="3"/>
      <c r="Q133" s="3"/>
    </row>
    <row r="134" spans="1:17">
      <c r="A134" s="3" t="s">
        <v>6</v>
      </c>
      <c r="B134" s="3"/>
      <c r="C134" s="82"/>
      <c r="D134" s="4"/>
      <c r="E134" s="4"/>
      <c r="F134" s="3"/>
      <c r="G134" s="97"/>
      <c r="H134" s="97"/>
      <c r="I134" s="97"/>
      <c r="J134" s="97"/>
      <c r="K134" s="97"/>
      <c r="M134" s="22"/>
      <c r="N134" s="3" t="s">
        <v>7</v>
      </c>
      <c r="P134" s="3"/>
      <c r="Q134" s="3"/>
    </row>
    <row r="135" spans="1:17">
      <c r="A135" s="3"/>
      <c r="B135" s="3"/>
      <c r="C135" s="82"/>
      <c r="D135" s="4"/>
      <c r="E135" s="4"/>
      <c r="F135" s="3"/>
      <c r="G135" s="97"/>
      <c r="H135" s="97"/>
      <c r="I135" s="97"/>
      <c r="J135" s="97"/>
      <c r="K135" s="97"/>
      <c r="M135" s="83" t="s">
        <v>44</v>
      </c>
      <c r="N135" s="3" t="s">
        <v>87</v>
      </c>
      <c r="P135" s="3"/>
      <c r="Q135" s="3"/>
    </row>
    <row r="136" spans="1:17">
      <c r="A136" s="22" t="s">
        <v>90</v>
      </c>
      <c r="B136" s="22"/>
      <c r="C136" s="83"/>
      <c r="D136" s="14"/>
      <c r="E136" s="14"/>
      <c r="F136" s="22"/>
      <c r="G136" s="98"/>
      <c r="H136" s="98"/>
      <c r="I136" s="98"/>
      <c r="J136" s="98"/>
      <c r="K136" s="98"/>
      <c r="M136" s="6" t="s">
        <v>103</v>
      </c>
      <c r="N136" s="6"/>
      <c r="O136" s="22"/>
      <c r="P136" s="22"/>
      <c r="Q136" s="22"/>
    </row>
    <row r="137" spans="1:17" ht="12.75" customHeight="1">
      <c r="A137" s="17"/>
      <c r="B137" s="17"/>
      <c r="C137" s="18"/>
      <c r="D137" s="19"/>
      <c r="E137" s="19"/>
      <c r="F137" s="17"/>
      <c r="G137" s="11"/>
      <c r="H137" s="11"/>
      <c r="I137" s="11"/>
      <c r="J137" s="11"/>
      <c r="K137" s="11"/>
      <c r="L137" s="17"/>
      <c r="M137" s="17"/>
      <c r="N137" s="17"/>
      <c r="O137" s="17"/>
      <c r="P137" s="17"/>
      <c r="Q137" s="17"/>
    </row>
    <row r="138" spans="1:17" ht="12.75" customHeight="1">
      <c r="A138" s="79" t="s">
        <v>11</v>
      </c>
      <c r="B138" s="79" t="s">
        <v>12</v>
      </c>
      <c r="C138" s="79" t="s">
        <v>13</v>
      </c>
      <c r="D138" s="79" t="s">
        <v>14</v>
      </c>
      <c r="E138" s="79"/>
      <c r="F138" s="79" t="s">
        <v>15</v>
      </c>
      <c r="G138" s="79" t="s">
        <v>16</v>
      </c>
      <c r="H138" s="79" t="s">
        <v>17</v>
      </c>
      <c r="I138" s="79"/>
      <c r="J138" s="79" t="s">
        <v>18</v>
      </c>
      <c r="K138" s="79" t="s">
        <v>19</v>
      </c>
      <c r="L138" s="105" t="s">
        <v>20</v>
      </c>
      <c r="M138" s="105"/>
      <c r="N138" s="79"/>
      <c r="O138" s="79" t="s">
        <v>21</v>
      </c>
      <c r="P138" s="79" t="s">
        <v>22</v>
      </c>
      <c r="Q138" s="79" t="s">
        <v>23</v>
      </c>
    </row>
    <row r="139" spans="1:17" ht="12.75" customHeight="1">
      <c r="B139" s="82"/>
      <c r="D139" s="28"/>
      <c r="E139" s="28"/>
      <c r="F139" s="81"/>
      <c r="G139" s="81"/>
      <c r="H139" s="81"/>
      <c r="I139" s="81"/>
      <c r="J139" s="81"/>
      <c r="K139" s="81"/>
      <c r="L139" s="81"/>
      <c r="M139" s="81"/>
      <c r="N139" s="81"/>
      <c r="O139" s="81"/>
      <c r="P139" s="81"/>
      <c r="Q139" s="81"/>
    </row>
    <row r="140" spans="1:17" ht="12.75" customHeight="1">
      <c r="B140" s="81"/>
      <c r="F140" s="95" t="s">
        <v>41</v>
      </c>
      <c r="G140" s="95"/>
      <c r="H140" s="95"/>
      <c r="I140" s="82"/>
      <c r="J140" s="95" t="s">
        <v>42</v>
      </c>
      <c r="K140" s="95"/>
      <c r="L140" s="95"/>
      <c r="M140" s="95"/>
      <c r="N140" s="82"/>
      <c r="O140" s="95" t="s">
        <v>43</v>
      </c>
      <c r="P140" s="95"/>
      <c r="Q140" s="95"/>
    </row>
    <row r="141" spans="1:17" ht="28.5" customHeight="1">
      <c r="A141" s="15" t="s">
        <v>29</v>
      </c>
      <c r="B141" s="83" t="s">
        <v>30</v>
      </c>
      <c r="C141" s="83" t="s">
        <v>31</v>
      </c>
      <c r="D141" s="14" t="s">
        <v>32</v>
      </c>
      <c r="E141" s="4"/>
      <c r="F141" s="83" t="s">
        <v>33</v>
      </c>
      <c r="G141" s="16" t="s">
        <v>34</v>
      </c>
      <c r="H141" s="83" t="s">
        <v>35</v>
      </c>
      <c r="I141" s="82"/>
      <c r="J141" s="83" t="s">
        <v>33</v>
      </c>
      <c r="K141" s="16" t="s">
        <v>34</v>
      </c>
      <c r="L141" s="102" t="s">
        <v>35</v>
      </c>
      <c r="M141" s="102"/>
      <c r="N141" s="82"/>
      <c r="O141" s="83" t="s">
        <v>33</v>
      </c>
      <c r="P141" s="16" t="s">
        <v>34</v>
      </c>
      <c r="Q141" s="83" t="s">
        <v>35</v>
      </c>
    </row>
    <row r="142" spans="1:17" ht="12.75" customHeight="1">
      <c r="A142" s="81">
        <v>1</v>
      </c>
      <c r="B142" s="81" t="s">
        <v>46</v>
      </c>
      <c r="C142" s="81" t="s">
        <v>39</v>
      </c>
      <c r="D142" s="24">
        <v>40238</v>
      </c>
      <c r="E142" s="24"/>
      <c r="F142" s="71">
        <v>0</v>
      </c>
      <c r="G142" s="71">
        <v>0</v>
      </c>
      <c r="H142" s="78">
        <f t="shared" ref="H142:H151" si="15">IF(F142=0,0,G142*1000/F142)</f>
        <v>0</v>
      </c>
      <c r="I142" s="78"/>
      <c r="J142" s="71">
        <v>0</v>
      </c>
      <c r="K142" s="71">
        <v>0</v>
      </c>
      <c r="L142" s="103">
        <f t="shared" ref="L142:L151" si="16">IF(J142=0,0,K142*1000/J142)</f>
        <v>0</v>
      </c>
      <c r="M142" s="103"/>
      <c r="N142" s="78"/>
      <c r="O142" s="71">
        <f t="shared" ref="O142:P145" si="17">F99+J99-O99-F142+J142</f>
        <v>185089</v>
      </c>
      <c r="P142" s="71">
        <f t="shared" si="17"/>
        <v>22432</v>
      </c>
      <c r="Q142" s="78">
        <f t="shared" ref="Q142:Q151" si="18">IF(O142=0,0,P142*1000/O142)</f>
        <v>121.19574907206803</v>
      </c>
    </row>
    <row r="143" spans="1:17" ht="12.75" customHeight="1">
      <c r="A143" s="81">
        <v>2</v>
      </c>
      <c r="B143" s="81" t="s">
        <v>46</v>
      </c>
      <c r="C143" s="81" t="s">
        <v>39</v>
      </c>
      <c r="D143" s="24">
        <v>40269</v>
      </c>
      <c r="E143" s="24"/>
      <c r="F143" s="71">
        <v>0</v>
      </c>
      <c r="G143" s="71">
        <v>0</v>
      </c>
      <c r="H143" s="78">
        <f t="shared" si="15"/>
        <v>0</v>
      </c>
      <c r="I143" s="78"/>
      <c r="J143" s="71">
        <v>0</v>
      </c>
      <c r="K143" s="71">
        <v>0</v>
      </c>
      <c r="L143" s="103">
        <f t="shared" si="16"/>
        <v>0</v>
      </c>
      <c r="M143" s="103"/>
      <c r="N143" s="78"/>
      <c r="O143" s="71">
        <f t="shared" si="17"/>
        <v>239715</v>
      </c>
      <c r="P143" s="71">
        <f t="shared" si="17"/>
        <v>29894</v>
      </c>
      <c r="Q143" s="78">
        <f t="shared" si="18"/>
        <v>124.70642220970736</v>
      </c>
    </row>
    <row r="144" spans="1:17" ht="12.75" customHeight="1">
      <c r="A144" s="81">
        <v>3</v>
      </c>
      <c r="B144" s="81" t="s">
        <v>46</v>
      </c>
      <c r="C144" s="81" t="s">
        <v>39</v>
      </c>
      <c r="D144" s="24">
        <v>40299</v>
      </c>
      <c r="E144" s="24"/>
      <c r="F144" s="71">
        <v>0</v>
      </c>
      <c r="G144" s="71">
        <v>0</v>
      </c>
      <c r="H144" s="78">
        <f t="shared" si="15"/>
        <v>0</v>
      </c>
      <c r="I144" s="78"/>
      <c r="J144" s="71">
        <v>0</v>
      </c>
      <c r="K144" s="71">
        <v>0</v>
      </c>
      <c r="L144" s="103">
        <f t="shared" si="16"/>
        <v>0</v>
      </c>
      <c r="M144" s="103"/>
      <c r="N144" s="78"/>
      <c r="O144" s="71">
        <f t="shared" si="17"/>
        <v>251367</v>
      </c>
      <c r="P144" s="71">
        <f t="shared" si="17"/>
        <v>31176</v>
      </c>
      <c r="Q144" s="78">
        <f t="shared" si="18"/>
        <v>124.0258267791715</v>
      </c>
    </row>
    <row r="145" spans="1:17" ht="12.75" customHeight="1">
      <c r="A145" s="81">
        <v>4</v>
      </c>
      <c r="B145" s="81" t="s">
        <v>46</v>
      </c>
      <c r="C145" s="81" t="s">
        <v>39</v>
      </c>
      <c r="D145" s="24">
        <v>40330</v>
      </c>
      <c r="E145" s="24"/>
      <c r="F145" s="71">
        <v>0</v>
      </c>
      <c r="G145" s="71">
        <v>0</v>
      </c>
      <c r="H145" s="78">
        <f t="shared" si="15"/>
        <v>0</v>
      </c>
      <c r="I145" s="78"/>
      <c r="J145" s="71">
        <v>0</v>
      </c>
      <c r="K145" s="71">
        <v>0</v>
      </c>
      <c r="L145" s="103">
        <f t="shared" si="16"/>
        <v>0</v>
      </c>
      <c r="M145" s="103"/>
      <c r="N145" s="78"/>
      <c r="O145" s="71">
        <f t="shared" si="17"/>
        <v>255478</v>
      </c>
      <c r="P145" s="71">
        <f t="shared" si="17"/>
        <v>31743</v>
      </c>
      <c r="Q145" s="78">
        <f t="shared" si="18"/>
        <v>124.24944613626222</v>
      </c>
    </row>
    <row r="146" spans="1:17" ht="12.75" customHeight="1">
      <c r="A146" s="81">
        <v>5</v>
      </c>
      <c r="B146" s="81" t="s">
        <v>46</v>
      </c>
      <c r="C146" s="81" t="s">
        <v>39</v>
      </c>
      <c r="D146" s="24">
        <v>40360</v>
      </c>
      <c r="E146" s="24"/>
      <c r="F146" s="71">
        <v>0</v>
      </c>
      <c r="G146" s="71">
        <v>0</v>
      </c>
      <c r="H146" s="78">
        <f t="shared" si="15"/>
        <v>0</v>
      </c>
      <c r="I146" s="78"/>
      <c r="J146" s="71">
        <v>0</v>
      </c>
      <c r="K146" s="71">
        <v>0</v>
      </c>
      <c r="L146" s="103">
        <f t="shared" si="16"/>
        <v>0</v>
      </c>
      <c r="M146" s="103"/>
      <c r="N146" s="78"/>
      <c r="O146" s="71">
        <f t="shared" ref="O146:O154" si="19">F103+J103-O103-F146+J146</f>
        <v>248311</v>
      </c>
      <c r="P146" s="71">
        <f>G103+K103-P103-G146+K146</f>
        <v>30664</v>
      </c>
      <c r="Q146" s="78">
        <f t="shared" si="18"/>
        <v>123.49030046997515</v>
      </c>
    </row>
    <row r="147" spans="1:17" ht="12.75" customHeight="1">
      <c r="A147" s="81">
        <v>6</v>
      </c>
      <c r="B147" s="81" t="s">
        <v>46</v>
      </c>
      <c r="C147" s="81" t="s">
        <v>39</v>
      </c>
      <c r="D147" s="24">
        <v>40391</v>
      </c>
      <c r="E147" s="24"/>
      <c r="F147" s="71">
        <v>0</v>
      </c>
      <c r="G147" s="71">
        <v>0</v>
      </c>
      <c r="H147" s="78">
        <f t="shared" si="15"/>
        <v>0</v>
      </c>
      <c r="I147" s="78"/>
      <c r="J147" s="71">
        <v>0</v>
      </c>
      <c r="K147" s="71">
        <v>0</v>
      </c>
      <c r="L147" s="103">
        <f t="shared" si="16"/>
        <v>0</v>
      </c>
      <c r="M147" s="103"/>
      <c r="N147" s="78"/>
      <c r="O147" s="71">
        <f t="shared" si="19"/>
        <v>244389</v>
      </c>
      <c r="P147" s="71">
        <f>G104+K104-P104-G147+K147</f>
        <v>30642</v>
      </c>
      <c r="Q147" s="78">
        <f t="shared" si="18"/>
        <v>125.38207529798804</v>
      </c>
    </row>
    <row r="148" spans="1:17" ht="12.75" customHeight="1">
      <c r="A148" s="81">
        <v>7</v>
      </c>
      <c r="B148" s="81" t="s">
        <v>46</v>
      </c>
      <c r="C148" s="81" t="s">
        <v>39</v>
      </c>
      <c r="D148" s="24">
        <v>40422</v>
      </c>
      <c r="E148" s="24"/>
      <c r="F148" s="71">
        <v>0</v>
      </c>
      <c r="G148" s="71">
        <v>0</v>
      </c>
      <c r="H148" s="78">
        <f t="shared" si="15"/>
        <v>0</v>
      </c>
      <c r="I148" s="78"/>
      <c r="J148" s="71">
        <v>0</v>
      </c>
      <c r="K148" s="71">
        <v>0</v>
      </c>
      <c r="L148" s="103">
        <f t="shared" si="16"/>
        <v>0</v>
      </c>
      <c r="M148" s="103"/>
      <c r="N148" s="78"/>
      <c r="O148" s="71">
        <f t="shared" si="19"/>
        <v>226659</v>
      </c>
      <c r="P148" s="71">
        <f t="shared" ref="P148:P154" si="20">G105+K105-P105-G148+K148</f>
        <v>28257</v>
      </c>
      <c r="Q148" s="78">
        <f t="shared" si="18"/>
        <v>124.66745198734662</v>
      </c>
    </row>
    <row r="149" spans="1:17" ht="12.75" customHeight="1">
      <c r="A149" s="81">
        <v>8</v>
      </c>
      <c r="B149" s="81" t="s">
        <v>46</v>
      </c>
      <c r="C149" s="81" t="s">
        <v>39</v>
      </c>
      <c r="D149" s="24">
        <v>40452</v>
      </c>
      <c r="E149" s="24"/>
      <c r="F149" s="71">
        <v>0</v>
      </c>
      <c r="G149" s="71">
        <v>0</v>
      </c>
      <c r="H149" s="78">
        <f t="shared" si="15"/>
        <v>0</v>
      </c>
      <c r="I149" s="78"/>
      <c r="J149" s="71">
        <v>0</v>
      </c>
      <c r="K149" s="71">
        <v>0</v>
      </c>
      <c r="L149" s="103">
        <f t="shared" si="16"/>
        <v>0</v>
      </c>
      <c r="M149" s="103"/>
      <c r="N149" s="78"/>
      <c r="O149" s="71">
        <f t="shared" si="19"/>
        <v>226856</v>
      </c>
      <c r="P149" s="71">
        <f t="shared" si="20"/>
        <v>28044</v>
      </c>
      <c r="Q149" s="78">
        <f t="shared" si="18"/>
        <v>123.62027012730543</v>
      </c>
    </row>
    <row r="150" spans="1:17" ht="12.75" customHeight="1">
      <c r="A150" s="81">
        <v>9</v>
      </c>
      <c r="B150" s="81" t="s">
        <v>46</v>
      </c>
      <c r="C150" s="81" t="s">
        <v>39</v>
      </c>
      <c r="D150" s="24">
        <v>40483</v>
      </c>
      <c r="E150" s="24"/>
      <c r="F150" s="71">
        <v>0</v>
      </c>
      <c r="G150" s="71">
        <v>0</v>
      </c>
      <c r="H150" s="78">
        <f t="shared" si="15"/>
        <v>0</v>
      </c>
      <c r="I150" s="78"/>
      <c r="J150" s="71">
        <v>0</v>
      </c>
      <c r="K150" s="71">
        <v>0</v>
      </c>
      <c r="L150" s="103">
        <f t="shared" si="16"/>
        <v>0</v>
      </c>
      <c r="M150" s="103"/>
      <c r="N150" s="78"/>
      <c r="O150" s="71">
        <f t="shared" si="19"/>
        <v>233309</v>
      </c>
      <c r="P150" s="71">
        <f t="shared" si="20"/>
        <v>29362</v>
      </c>
      <c r="Q150" s="78">
        <f t="shared" si="18"/>
        <v>125.85026724215525</v>
      </c>
    </row>
    <row r="151" spans="1:17" ht="12.75" customHeight="1">
      <c r="A151" s="81">
        <v>10</v>
      </c>
      <c r="B151" s="81" t="s">
        <v>46</v>
      </c>
      <c r="C151" s="81" t="s">
        <v>39</v>
      </c>
      <c r="D151" s="24">
        <v>40513</v>
      </c>
      <c r="E151" s="24"/>
      <c r="F151" s="71">
        <v>0</v>
      </c>
      <c r="G151" s="71">
        <v>0</v>
      </c>
      <c r="H151" s="78">
        <f t="shared" si="15"/>
        <v>0</v>
      </c>
      <c r="I151" s="78"/>
      <c r="J151" s="71">
        <v>0</v>
      </c>
      <c r="K151" s="71">
        <v>0</v>
      </c>
      <c r="L151" s="103">
        <f t="shared" si="16"/>
        <v>0</v>
      </c>
      <c r="M151" s="103"/>
      <c r="N151" s="78"/>
      <c r="O151" s="71">
        <f t="shared" si="19"/>
        <v>251157</v>
      </c>
      <c r="P151" s="71">
        <f t="shared" si="20"/>
        <v>31884</v>
      </c>
      <c r="Q151" s="78">
        <f t="shared" si="18"/>
        <v>126.94848242334476</v>
      </c>
    </row>
    <row r="152" spans="1:17" ht="12.75" customHeight="1">
      <c r="A152" s="81">
        <v>11</v>
      </c>
      <c r="B152" s="81" t="s">
        <v>46</v>
      </c>
      <c r="C152" s="81" t="s">
        <v>39</v>
      </c>
      <c r="D152" s="24">
        <v>40544</v>
      </c>
      <c r="E152" s="24"/>
      <c r="F152" s="71">
        <v>0</v>
      </c>
      <c r="G152" s="71">
        <v>0</v>
      </c>
      <c r="H152" s="78">
        <f>IF(F152=0,0,G152*1000/F152)</f>
        <v>0</v>
      </c>
      <c r="I152" s="78"/>
      <c r="J152" s="71">
        <v>0</v>
      </c>
      <c r="K152" s="71">
        <v>0</v>
      </c>
      <c r="L152" s="103">
        <f>IF(J152=0,0,K152*1000/J152)</f>
        <v>0</v>
      </c>
      <c r="M152" s="103"/>
      <c r="N152" s="78"/>
      <c r="O152" s="71">
        <f t="shared" si="19"/>
        <v>234636</v>
      </c>
      <c r="P152" s="71">
        <f t="shared" si="20"/>
        <v>29511</v>
      </c>
      <c r="Q152" s="78">
        <f>IF(O152=0,0,P152*1000/O152)</f>
        <v>125.77353858742904</v>
      </c>
    </row>
    <row r="153" spans="1:17" ht="12.75" customHeight="1">
      <c r="A153" s="81">
        <v>12</v>
      </c>
      <c r="B153" s="81" t="s">
        <v>46</v>
      </c>
      <c r="C153" s="81" t="s">
        <v>39</v>
      </c>
      <c r="D153" s="24">
        <v>40575</v>
      </c>
      <c r="E153" s="24"/>
      <c r="F153" s="71">
        <v>0</v>
      </c>
      <c r="G153" s="71">
        <v>0</v>
      </c>
      <c r="H153" s="78">
        <f>IF(F153=0,0,G153*1000/F153)</f>
        <v>0</v>
      </c>
      <c r="I153" s="78"/>
      <c r="J153" s="71">
        <v>0</v>
      </c>
      <c r="K153" s="71">
        <v>0</v>
      </c>
      <c r="L153" s="103">
        <f>IF(J153=0,0,K153*1000/J153)</f>
        <v>0</v>
      </c>
      <c r="M153" s="103"/>
      <c r="N153" s="78"/>
      <c r="O153" s="71">
        <f t="shared" si="19"/>
        <v>240272</v>
      </c>
      <c r="P153" s="71">
        <f t="shared" si="20"/>
        <v>30818</v>
      </c>
      <c r="Q153" s="78">
        <f>IF(O153=0,0,P153*1000/O153)</f>
        <v>128.26296863554637</v>
      </c>
    </row>
    <row r="154" spans="1:17" ht="12.75" customHeight="1">
      <c r="A154" s="81">
        <v>13</v>
      </c>
      <c r="B154" s="81" t="s">
        <v>46</v>
      </c>
      <c r="C154" s="81" t="s">
        <v>39</v>
      </c>
      <c r="D154" s="24">
        <v>40603</v>
      </c>
      <c r="E154" s="24"/>
      <c r="F154" s="71">
        <v>0</v>
      </c>
      <c r="G154" s="71">
        <v>0</v>
      </c>
      <c r="H154" s="78">
        <f>IF(F154=0,0,G154*1000/F154)</f>
        <v>0</v>
      </c>
      <c r="I154" s="78"/>
      <c r="J154" s="71">
        <v>12215</v>
      </c>
      <c r="K154" s="71">
        <v>1526</v>
      </c>
      <c r="L154" s="103">
        <f>IF(J154=0,0,K154*1000/J154)</f>
        <v>124.92836676217765</v>
      </c>
      <c r="M154" s="103"/>
      <c r="N154" s="78"/>
      <c r="O154" s="71">
        <f t="shared" si="19"/>
        <v>272426</v>
      </c>
      <c r="P154" s="71">
        <f t="shared" si="20"/>
        <v>34176</v>
      </c>
      <c r="Q154" s="78">
        <f>IF(O154=0,0,P154*1000/O154)</f>
        <v>125.45058107522777</v>
      </c>
    </row>
    <row r="155" spans="1:17" ht="12.75" customHeight="1">
      <c r="F155" s="72"/>
      <c r="G155" s="72"/>
      <c r="J155" s="72"/>
      <c r="K155" s="72"/>
      <c r="O155" s="72"/>
      <c r="P155" s="72"/>
    </row>
    <row r="156" spans="1:17" ht="12.75" customHeight="1">
      <c r="A156" s="81">
        <v>14</v>
      </c>
      <c r="B156" s="81" t="s">
        <v>66</v>
      </c>
      <c r="C156" s="81"/>
      <c r="D156" s="24"/>
      <c r="E156" s="24"/>
      <c r="F156" s="71"/>
      <c r="G156" s="71"/>
      <c r="H156" s="78"/>
      <c r="I156" s="78"/>
      <c r="J156" s="71"/>
      <c r="K156" s="71"/>
      <c r="L156" s="78"/>
      <c r="M156" s="78"/>
      <c r="N156" s="78"/>
      <c r="O156" s="71">
        <f>SUM(O142:O154)</f>
        <v>3109664</v>
      </c>
      <c r="P156" s="71">
        <f>SUM(P142:P154)</f>
        <v>388603</v>
      </c>
      <c r="Q156" s="78"/>
    </row>
    <row r="157" spans="1:17" ht="12.75" customHeight="1">
      <c r="J157" s="72"/>
      <c r="K157" s="72"/>
      <c r="O157" s="72"/>
      <c r="P157" s="72"/>
    </row>
    <row r="158" spans="1:17" ht="12.75" customHeight="1">
      <c r="A158" s="81">
        <v>15</v>
      </c>
      <c r="B158" s="81" t="s">
        <v>46</v>
      </c>
      <c r="C158" s="81" t="s">
        <v>39</v>
      </c>
      <c r="D158" s="24" t="s">
        <v>40</v>
      </c>
      <c r="E158" s="24"/>
      <c r="J158" s="72"/>
      <c r="K158" s="72"/>
      <c r="O158" s="23">
        <f>ROUND(AVERAGE(O142:O154),0)</f>
        <v>239205</v>
      </c>
      <c r="P158" s="23">
        <f>ROUND(AVERAGE(P142:P154),0)</f>
        <v>29893</v>
      </c>
      <c r="Q158" s="78">
        <f>IF(O158=0,0,P158*1000/O158)</f>
        <v>124.9681235760122</v>
      </c>
    </row>
    <row r="159" spans="1:17" ht="12.75" customHeight="1">
      <c r="O159" s="72"/>
      <c r="P159" s="72"/>
    </row>
    <row r="160" spans="1:17" ht="12.75" customHeight="1">
      <c r="O160" s="72"/>
      <c r="P160" s="72"/>
    </row>
    <row r="161" spans="1:17" ht="12.75" customHeight="1"/>
    <row r="162" spans="1:17" ht="12.75" customHeight="1"/>
    <row r="163" spans="1:17" ht="12.75" customHeight="1"/>
    <row r="164" spans="1:17" ht="12.75" customHeight="1"/>
    <row r="165" spans="1:17" ht="12.75" customHeight="1"/>
    <row r="166" spans="1:17" ht="12.75" customHeight="1"/>
    <row r="167" spans="1:17" ht="12.75" customHeight="1"/>
    <row r="168" spans="1:17" ht="12.75" customHeight="1"/>
    <row r="169" spans="1:17" ht="12.75" customHeight="1"/>
    <row r="170" spans="1:17" ht="12.75" customHeight="1"/>
    <row r="171" spans="1:17" ht="12.75" customHeight="1">
      <c r="Q171" s="22"/>
    </row>
    <row r="172" spans="1:17" s="3" customFormat="1">
      <c r="A172" s="17" t="s">
        <v>36</v>
      </c>
      <c r="B172" s="17"/>
      <c r="C172" s="18"/>
      <c r="D172" s="19"/>
      <c r="E172" s="19"/>
      <c r="F172" s="17"/>
      <c r="G172" s="17"/>
      <c r="H172" s="17"/>
      <c r="I172" s="17"/>
      <c r="J172" s="17"/>
      <c r="K172" s="20"/>
      <c r="L172" s="17"/>
      <c r="M172" s="17"/>
      <c r="N172" s="17"/>
      <c r="O172" s="17"/>
      <c r="P172" s="20" t="s">
        <v>37</v>
      </c>
    </row>
    <row r="173" spans="1:17">
      <c r="A173" s="3"/>
      <c r="B173" s="3"/>
      <c r="C173" s="82"/>
      <c r="D173" s="4"/>
      <c r="E173" s="4"/>
      <c r="F173" s="3"/>
      <c r="G173" s="3"/>
      <c r="H173" s="3"/>
      <c r="I173" s="3"/>
      <c r="J173" s="3"/>
      <c r="K173" s="61"/>
      <c r="L173" s="3"/>
      <c r="M173" s="3"/>
      <c r="N173" s="3"/>
      <c r="O173" s="3"/>
      <c r="P173" s="3"/>
      <c r="Q173" s="61"/>
    </row>
    <row r="174" spans="1:17">
      <c r="A174" s="22" t="s">
        <v>88</v>
      </c>
      <c r="B174" s="22"/>
      <c r="C174" s="83"/>
      <c r="D174" s="14"/>
      <c r="E174" s="14"/>
      <c r="F174" s="22"/>
      <c r="G174" s="95" t="s">
        <v>89</v>
      </c>
      <c r="H174" s="95"/>
      <c r="I174" s="95"/>
      <c r="J174" s="95"/>
      <c r="K174" s="95"/>
      <c r="L174" s="22"/>
      <c r="M174" s="22"/>
      <c r="N174" s="22"/>
      <c r="O174" s="22"/>
      <c r="P174" s="22" t="s">
        <v>97</v>
      </c>
      <c r="Q174" s="22"/>
    </row>
    <row r="175" spans="1:17">
      <c r="A175" s="17" t="s">
        <v>2</v>
      </c>
      <c r="B175" s="17"/>
      <c r="C175" s="17"/>
      <c r="D175" s="17"/>
      <c r="E175" s="17"/>
      <c r="F175" s="17"/>
      <c r="G175" s="96" t="s">
        <v>3</v>
      </c>
      <c r="H175" s="96"/>
      <c r="I175" s="96"/>
      <c r="J175" s="96"/>
      <c r="K175" s="96"/>
      <c r="M175" s="17" t="s">
        <v>92</v>
      </c>
      <c r="N175" s="17"/>
      <c r="O175" s="17"/>
      <c r="P175" s="17"/>
      <c r="Q175" s="17"/>
    </row>
    <row r="176" spans="1:17">
      <c r="A176" s="3"/>
      <c r="B176" s="3"/>
      <c r="C176" s="3"/>
      <c r="D176" s="3"/>
      <c r="E176" s="3"/>
      <c r="F176" s="3"/>
      <c r="G176" s="97"/>
      <c r="H176" s="97"/>
      <c r="I176" s="97"/>
      <c r="J176" s="97"/>
      <c r="K176" s="97"/>
      <c r="M176" s="22"/>
      <c r="N176" s="3" t="s">
        <v>5</v>
      </c>
      <c r="P176" s="3"/>
      <c r="Q176" s="3"/>
    </row>
    <row r="177" spans="1:17">
      <c r="A177" s="3" t="s">
        <v>6</v>
      </c>
      <c r="B177" s="3"/>
      <c r="C177" s="82"/>
      <c r="D177" s="4"/>
      <c r="E177" s="4"/>
      <c r="F177" s="3"/>
      <c r="G177" s="97"/>
      <c r="H177" s="97"/>
      <c r="I177" s="97"/>
      <c r="J177" s="97"/>
      <c r="K177" s="97"/>
      <c r="M177" s="22"/>
      <c r="N177" s="3" t="s">
        <v>7</v>
      </c>
      <c r="P177" s="3"/>
      <c r="Q177" s="3"/>
    </row>
    <row r="178" spans="1:17">
      <c r="A178" s="3"/>
      <c r="B178" s="3"/>
      <c r="C178" s="82"/>
      <c r="D178" s="4"/>
      <c r="E178" s="4"/>
      <c r="F178" s="3"/>
      <c r="G178" s="97"/>
      <c r="H178" s="97"/>
      <c r="I178" s="97"/>
      <c r="J178" s="97"/>
      <c r="K178" s="97"/>
      <c r="M178" s="83" t="s">
        <v>44</v>
      </c>
      <c r="N178" s="3" t="s">
        <v>87</v>
      </c>
      <c r="P178" s="3"/>
      <c r="Q178" s="3"/>
    </row>
    <row r="179" spans="1:17">
      <c r="A179" s="22" t="s">
        <v>90</v>
      </c>
      <c r="B179" s="22"/>
      <c r="C179" s="83"/>
      <c r="D179" s="14"/>
      <c r="E179" s="14"/>
      <c r="F179" s="22"/>
      <c r="G179" s="98"/>
      <c r="H179" s="98"/>
      <c r="I179" s="98"/>
      <c r="J179" s="98"/>
      <c r="K179" s="98"/>
      <c r="M179" s="6" t="s">
        <v>103</v>
      </c>
      <c r="N179" s="6"/>
      <c r="O179" s="22"/>
      <c r="P179" s="22"/>
      <c r="Q179" s="22"/>
    </row>
    <row r="180" spans="1:17">
      <c r="A180" s="17"/>
      <c r="B180" s="17"/>
      <c r="C180" s="18"/>
      <c r="D180" s="19"/>
      <c r="E180" s="19"/>
      <c r="F180" s="17"/>
      <c r="G180" s="11"/>
      <c r="H180" s="11"/>
      <c r="I180" s="11"/>
      <c r="J180" s="11"/>
      <c r="K180" s="11"/>
      <c r="L180" s="17"/>
      <c r="M180" s="17"/>
      <c r="N180" s="17"/>
      <c r="O180" s="17"/>
      <c r="P180" s="17"/>
      <c r="Q180" s="17"/>
    </row>
    <row r="181" spans="1:17">
      <c r="A181" s="79" t="s">
        <v>11</v>
      </c>
      <c r="B181" s="79" t="s">
        <v>12</v>
      </c>
      <c r="C181" s="79" t="s">
        <v>13</v>
      </c>
      <c r="D181" s="79" t="s">
        <v>14</v>
      </c>
      <c r="E181" s="79"/>
      <c r="F181" s="79" t="s">
        <v>15</v>
      </c>
      <c r="G181" s="79" t="s">
        <v>16</v>
      </c>
      <c r="H181" s="79" t="s">
        <v>17</v>
      </c>
      <c r="I181" s="79"/>
      <c r="J181" s="79" t="s">
        <v>18</v>
      </c>
      <c r="K181" s="79" t="s">
        <v>19</v>
      </c>
      <c r="L181" s="105" t="s">
        <v>20</v>
      </c>
      <c r="M181" s="105"/>
      <c r="N181" s="79"/>
      <c r="O181" s="79" t="s">
        <v>21</v>
      </c>
      <c r="P181" s="79" t="s">
        <v>22</v>
      </c>
      <c r="Q181" s="79" t="s">
        <v>23</v>
      </c>
    </row>
    <row r="182" spans="1:17">
      <c r="B182" s="82"/>
      <c r="D182" s="28"/>
      <c r="E182" s="28"/>
      <c r="F182" s="81"/>
      <c r="G182" s="81"/>
      <c r="H182" s="81"/>
      <c r="I182" s="81"/>
      <c r="J182" s="81"/>
      <c r="K182" s="81"/>
      <c r="L182" s="81"/>
      <c r="M182" s="81"/>
      <c r="N182" s="81"/>
      <c r="O182" s="81"/>
      <c r="P182" s="81"/>
      <c r="Q182" s="81"/>
    </row>
    <row r="183" spans="1:17">
      <c r="B183" s="81"/>
      <c r="F183" s="95" t="s">
        <v>24</v>
      </c>
      <c r="G183" s="95"/>
      <c r="H183" s="95"/>
      <c r="I183" s="82"/>
      <c r="J183" s="95" t="s">
        <v>25</v>
      </c>
      <c r="K183" s="95"/>
      <c r="L183" s="95"/>
      <c r="M183" s="95"/>
      <c r="N183" s="82"/>
      <c r="O183" s="95" t="s">
        <v>26</v>
      </c>
      <c r="P183" s="95"/>
      <c r="Q183" s="95"/>
    </row>
    <row r="184" spans="1:17" ht="24">
      <c r="A184" s="15" t="s">
        <v>29</v>
      </c>
      <c r="B184" s="83" t="s">
        <v>30</v>
      </c>
      <c r="C184" s="83" t="s">
        <v>31</v>
      </c>
      <c r="D184" s="14" t="s">
        <v>32</v>
      </c>
      <c r="E184" s="4"/>
      <c r="F184" s="83" t="s">
        <v>33</v>
      </c>
      <c r="G184" s="16" t="s">
        <v>34</v>
      </c>
      <c r="H184" s="83" t="s">
        <v>35</v>
      </c>
      <c r="I184" s="82"/>
      <c r="J184" s="83" t="s">
        <v>33</v>
      </c>
      <c r="K184" s="16" t="s">
        <v>34</v>
      </c>
      <c r="L184" s="102" t="s">
        <v>35</v>
      </c>
      <c r="M184" s="102"/>
      <c r="N184" s="82"/>
      <c r="O184" s="83" t="s">
        <v>33</v>
      </c>
      <c r="P184" s="16" t="s">
        <v>34</v>
      </c>
      <c r="Q184" s="83" t="s">
        <v>35</v>
      </c>
    </row>
    <row r="185" spans="1:17">
      <c r="A185" s="81">
        <v>1</v>
      </c>
      <c r="B185" s="81" t="s">
        <v>49</v>
      </c>
      <c r="C185" s="81" t="s">
        <v>39</v>
      </c>
      <c r="D185" s="24">
        <v>40238</v>
      </c>
      <c r="E185" s="24"/>
      <c r="F185" s="71">
        <v>62340</v>
      </c>
      <c r="G185" s="71">
        <v>8128</v>
      </c>
      <c r="H185" s="78">
        <f t="shared" ref="H185:H194" si="21">IF(F185=0,0,G185*1000/F185)</f>
        <v>130.38177735001605</v>
      </c>
      <c r="I185" s="78"/>
      <c r="J185" s="71">
        <v>0</v>
      </c>
      <c r="K185" s="71">
        <v>2</v>
      </c>
      <c r="L185" s="103">
        <f t="shared" ref="L185:L194" si="22">IF(J185=0,0,K185*1000/J185)</f>
        <v>0</v>
      </c>
      <c r="M185" s="103"/>
      <c r="N185" s="78"/>
      <c r="O185" s="71">
        <v>8141</v>
      </c>
      <c r="P185" s="71">
        <v>1062</v>
      </c>
      <c r="Q185" s="78">
        <f t="shared" ref="Q185:Q194" si="23">IF(O185=0,0,P185*1000/O185)</f>
        <v>130.4508045694632</v>
      </c>
    </row>
    <row r="186" spans="1:17">
      <c r="A186" s="81">
        <v>2</v>
      </c>
      <c r="B186" s="81" t="s">
        <v>49</v>
      </c>
      <c r="C186" s="81" t="s">
        <v>39</v>
      </c>
      <c r="D186" s="24">
        <v>40269</v>
      </c>
      <c r="E186" s="24"/>
      <c r="F186" s="71">
        <f t="shared" ref="F186:F197" si="24">O230</f>
        <v>54199</v>
      </c>
      <c r="G186" s="71">
        <f t="shared" ref="G186:G197" si="25">P230</f>
        <v>7068</v>
      </c>
      <c r="H186" s="78">
        <f t="shared" si="21"/>
        <v>130.40831011642283</v>
      </c>
      <c r="I186" s="78"/>
      <c r="J186" s="71">
        <v>0</v>
      </c>
      <c r="K186" s="71">
        <v>0</v>
      </c>
      <c r="L186" s="103">
        <f t="shared" si="22"/>
        <v>0</v>
      </c>
      <c r="M186" s="103"/>
      <c r="N186" s="78"/>
      <c r="O186" s="71">
        <v>410</v>
      </c>
      <c r="P186" s="71">
        <v>53</v>
      </c>
      <c r="Q186" s="78">
        <f t="shared" si="23"/>
        <v>129.26829268292684</v>
      </c>
    </row>
    <row r="187" spans="1:17">
      <c r="A187" s="81">
        <v>3</v>
      </c>
      <c r="B187" s="81" t="s">
        <v>49</v>
      </c>
      <c r="C187" s="81" t="s">
        <v>39</v>
      </c>
      <c r="D187" s="24">
        <v>40299</v>
      </c>
      <c r="E187" s="24"/>
      <c r="F187" s="71">
        <f t="shared" si="24"/>
        <v>53789</v>
      </c>
      <c r="G187" s="71">
        <f t="shared" si="25"/>
        <v>7015</v>
      </c>
      <c r="H187" s="78">
        <f t="shared" si="21"/>
        <v>130.41699975831489</v>
      </c>
      <c r="I187" s="78"/>
      <c r="J187" s="71">
        <v>0</v>
      </c>
      <c r="K187" s="71">
        <v>0</v>
      </c>
      <c r="L187" s="103">
        <f t="shared" si="22"/>
        <v>0</v>
      </c>
      <c r="M187" s="103"/>
      <c r="N187" s="78"/>
      <c r="O187" s="71">
        <v>9</v>
      </c>
      <c r="P187" s="71">
        <v>1</v>
      </c>
      <c r="Q187" s="78">
        <f t="shared" si="23"/>
        <v>111.11111111111111</v>
      </c>
    </row>
    <row r="188" spans="1:17">
      <c r="A188" s="81">
        <v>4</v>
      </c>
      <c r="B188" s="81" t="s">
        <v>49</v>
      </c>
      <c r="C188" s="81" t="s">
        <v>39</v>
      </c>
      <c r="D188" s="24">
        <v>40330</v>
      </c>
      <c r="E188" s="24"/>
      <c r="F188" s="71">
        <f t="shared" si="24"/>
        <v>53780</v>
      </c>
      <c r="G188" s="71">
        <f t="shared" si="25"/>
        <v>7020</v>
      </c>
      <c r="H188" s="78">
        <f t="shared" si="21"/>
        <v>130.53179620676832</v>
      </c>
      <c r="I188" s="78"/>
      <c r="J188" s="71">
        <v>0</v>
      </c>
      <c r="K188" s="71">
        <v>0</v>
      </c>
      <c r="L188" s="103">
        <f t="shared" si="22"/>
        <v>0</v>
      </c>
      <c r="M188" s="103"/>
      <c r="N188" s="78"/>
      <c r="O188" s="71">
        <v>4879</v>
      </c>
      <c r="P188" s="71">
        <v>638</v>
      </c>
      <c r="Q188" s="78">
        <f t="shared" si="23"/>
        <v>130.76450092232014</v>
      </c>
    </row>
    <row r="189" spans="1:17">
      <c r="A189" s="81">
        <v>5</v>
      </c>
      <c r="B189" s="81" t="s">
        <v>49</v>
      </c>
      <c r="C189" s="81" t="s">
        <v>39</v>
      </c>
      <c r="D189" s="24">
        <v>40360</v>
      </c>
      <c r="E189" s="24"/>
      <c r="F189" s="71">
        <f t="shared" si="24"/>
        <v>48901</v>
      </c>
      <c r="G189" s="71">
        <f t="shared" si="25"/>
        <v>6391</v>
      </c>
      <c r="H189" s="78">
        <f t="shared" si="21"/>
        <v>130.69262387272244</v>
      </c>
      <c r="I189" s="78"/>
      <c r="J189" s="71">
        <v>0</v>
      </c>
      <c r="K189" s="71">
        <v>1</v>
      </c>
      <c r="L189" s="103">
        <f t="shared" si="22"/>
        <v>0</v>
      </c>
      <c r="M189" s="103"/>
      <c r="N189" s="78"/>
      <c r="O189" s="71">
        <v>13136</v>
      </c>
      <c r="P189" s="71">
        <v>1717</v>
      </c>
      <c r="Q189" s="78">
        <f t="shared" si="23"/>
        <v>130.70950060901339</v>
      </c>
    </row>
    <row r="190" spans="1:17">
      <c r="A190" s="81">
        <v>6</v>
      </c>
      <c r="B190" s="81" t="s">
        <v>49</v>
      </c>
      <c r="C190" s="81" t="s">
        <v>39</v>
      </c>
      <c r="D190" s="24">
        <v>40391</v>
      </c>
      <c r="E190" s="24"/>
      <c r="F190" s="71">
        <f t="shared" si="24"/>
        <v>35765</v>
      </c>
      <c r="G190" s="71">
        <f t="shared" si="25"/>
        <v>4675</v>
      </c>
      <c r="H190" s="78">
        <f t="shared" si="21"/>
        <v>130.71438557248706</v>
      </c>
      <c r="I190" s="78"/>
      <c r="J190" s="71">
        <v>0</v>
      </c>
      <c r="K190" s="71">
        <v>0</v>
      </c>
      <c r="L190" s="103">
        <f t="shared" si="22"/>
        <v>0</v>
      </c>
      <c r="M190" s="103"/>
      <c r="N190" s="78"/>
      <c r="O190" s="71">
        <v>11285</v>
      </c>
      <c r="P190" s="71">
        <v>1475</v>
      </c>
      <c r="Q190" s="78">
        <f t="shared" si="23"/>
        <v>130.70447496677005</v>
      </c>
    </row>
    <row r="191" spans="1:17">
      <c r="A191" s="81">
        <v>7</v>
      </c>
      <c r="B191" s="81" t="s">
        <v>49</v>
      </c>
      <c r="C191" s="81" t="s">
        <v>39</v>
      </c>
      <c r="D191" s="24">
        <v>40422</v>
      </c>
      <c r="E191" s="24"/>
      <c r="F191" s="71">
        <f t="shared" si="24"/>
        <v>24480</v>
      </c>
      <c r="G191" s="71">
        <f t="shared" si="25"/>
        <v>3200</v>
      </c>
      <c r="H191" s="78">
        <f t="shared" si="21"/>
        <v>130.718954248366</v>
      </c>
      <c r="I191" s="78"/>
      <c r="J191" s="71">
        <v>0</v>
      </c>
      <c r="K191" s="71">
        <v>0</v>
      </c>
      <c r="L191" s="103">
        <f t="shared" si="22"/>
        <v>0</v>
      </c>
      <c r="M191" s="103"/>
      <c r="N191" s="78"/>
      <c r="O191" s="71">
        <v>0</v>
      </c>
      <c r="P191" s="71">
        <v>0</v>
      </c>
      <c r="Q191" s="78">
        <f t="shared" si="23"/>
        <v>0</v>
      </c>
    </row>
    <row r="192" spans="1:17">
      <c r="A192" s="81">
        <v>8</v>
      </c>
      <c r="B192" s="81" t="s">
        <v>49</v>
      </c>
      <c r="C192" s="81" t="s">
        <v>39</v>
      </c>
      <c r="D192" s="24">
        <v>40452</v>
      </c>
      <c r="E192" s="24"/>
      <c r="F192" s="71">
        <f t="shared" si="24"/>
        <v>22888</v>
      </c>
      <c r="G192" s="71">
        <f t="shared" si="25"/>
        <v>2992</v>
      </c>
      <c r="H192" s="78">
        <f t="shared" si="21"/>
        <v>130.72352324362112</v>
      </c>
      <c r="I192" s="78"/>
      <c r="J192" s="71">
        <v>0</v>
      </c>
      <c r="K192" s="71">
        <v>0</v>
      </c>
      <c r="L192" s="103">
        <f t="shared" si="22"/>
        <v>0</v>
      </c>
      <c r="M192" s="103"/>
      <c r="N192" s="78"/>
      <c r="O192" s="71">
        <v>9</v>
      </c>
      <c r="P192" s="71">
        <v>1</v>
      </c>
      <c r="Q192" s="78">
        <f t="shared" si="23"/>
        <v>111.11111111111111</v>
      </c>
    </row>
    <row r="193" spans="1:17">
      <c r="A193" s="81">
        <v>9</v>
      </c>
      <c r="B193" s="81" t="s">
        <v>49</v>
      </c>
      <c r="C193" s="81" t="s">
        <v>39</v>
      </c>
      <c r="D193" s="24">
        <v>40483</v>
      </c>
      <c r="E193" s="24"/>
      <c r="F193" s="71">
        <f t="shared" si="24"/>
        <v>22879</v>
      </c>
      <c r="G193" s="71">
        <f t="shared" si="25"/>
        <v>2991</v>
      </c>
      <c r="H193" s="78">
        <f t="shared" si="21"/>
        <v>130.73123825342017</v>
      </c>
      <c r="I193" s="78"/>
      <c r="J193" s="71">
        <v>0</v>
      </c>
      <c r="K193" s="71">
        <v>0</v>
      </c>
      <c r="L193" s="103">
        <f t="shared" si="22"/>
        <v>0</v>
      </c>
      <c r="M193" s="103"/>
      <c r="N193" s="78"/>
      <c r="O193" s="71">
        <v>0</v>
      </c>
      <c r="P193" s="71">
        <v>0</v>
      </c>
      <c r="Q193" s="78">
        <f t="shared" si="23"/>
        <v>0</v>
      </c>
    </row>
    <row r="194" spans="1:17">
      <c r="A194" s="81">
        <v>10</v>
      </c>
      <c r="B194" s="81" t="s">
        <v>49</v>
      </c>
      <c r="C194" s="81" t="s">
        <v>39</v>
      </c>
      <c r="D194" s="24">
        <v>40513</v>
      </c>
      <c r="E194" s="24"/>
      <c r="F194" s="71">
        <f t="shared" si="24"/>
        <v>22879</v>
      </c>
      <c r="G194" s="71">
        <f t="shared" si="25"/>
        <v>2991</v>
      </c>
      <c r="H194" s="78">
        <f t="shared" si="21"/>
        <v>130.73123825342017</v>
      </c>
      <c r="I194" s="78"/>
      <c r="J194" s="71">
        <v>0</v>
      </c>
      <c r="K194" s="71">
        <v>0</v>
      </c>
      <c r="L194" s="103">
        <f t="shared" si="22"/>
        <v>0</v>
      </c>
      <c r="M194" s="103"/>
      <c r="N194" s="78"/>
      <c r="O194" s="71">
        <v>2988</v>
      </c>
      <c r="P194" s="71">
        <v>391</v>
      </c>
      <c r="Q194" s="78">
        <f t="shared" si="23"/>
        <v>130.85676037483267</v>
      </c>
    </row>
    <row r="195" spans="1:17">
      <c r="A195" s="81">
        <v>11</v>
      </c>
      <c r="B195" s="81" t="s">
        <v>49</v>
      </c>
      <c r="C195" s="81" t="s">
        <v>39</v>
      </c>
      <c r="D195" s="24">
        <v>40544</v>
      </c>
      <c r="E195" s="24"/>
      <c r="F195" s="71">
        <f t="shared" si="24"/>
        <v>19891</v>
      </c>
      <c r="G195" s="71">
        <f t="shared" si="25"/>
        <v>2600</v>
      </c>
      <c r="H195" s="78">
        <f>IF(F195=0,0,G195*1000/F195)</f>
        <v>130.71238248454074</v>
      </c>
      <c r="I195" s="78"/>
      <c r="J195" s="71">
        <v>11750</v>
      </c>
      <c r="K195" s="71">
        <v>1191</v>
      </c>
      <c r="L195" s="103">
        <f>IF(J195=0,0,K195*1000/J195)</f>
        <v>101.36170212765957</v>
      </c>
      <c r="M195" s="103"/>
      <c r="N195" s="78"/>
      <c r="O195" s="71">
        <v>3725</v>
      </c>
      <c r="P195" s="71">
        <v>450</v>
      </c>
      <c r="Q195" s="78">
        <f>IF(O195=0,0,P195*1000/O195)</f>
        <v>120.80536912751678</v>
      </c>
    </row>
    <row r="196" spans="1:17">
      <c r="A196" s="81">
        <v>12</v>
      </c>
      <c r="B196" s="81" t="s">
        <v>49</v>
      </c>
      <c r="C196" s="81" t="s">
        <v>39</v>
      </c>
      <c r="D196" s="24">
        <v>40575</v>
      </c>
      <c r="E196" s="24"/>
      <c r="F196" s="71">
        <f t="shared" si="24"/>
        <v>27682</v>
      </c>
      <c r="G196" s="71">
        <f t="shared" si="25"/>
        <v>3341</v>
      </c>
      <c r="H196" s="78">
        <f>IF(F196=0,0,G196*1000/F196)</f>
        <v>120.69214652120512</v>
      </c>
      <c r="I196" s="78"/>
      <c r="J196" s="71">
        <v>0</v>
      </c>
      <c r="K196" s="71">
        <v>41</v>
      </c>
      <c r="L196" s="103">
        <f>IF(J196=0,0,K196*1000/J196)</f>
        <v>0</v>
      </c>
      <c r="M196" s="103"/>
      <c r="N196" s="78"/>
      <c r="O196" s="71">
        <v>0</v>
      </c>
      <c r="P196" s="71">
        <v>0</v>
      </c>
      <c r="Q196" s="78">
        <f>IF(O196=0,0,P196*1000/O196)</f>
        <v>0</v>
      </c>
    </row>
    <row r="197" spans="1:17">
      <c r="A197" s="81">
        <v>13</v>
      </c>
      <c r="B197" s="81" t="s">
        <v>49</v>
      </c>
      <c r="C197" s="81" t="s">
        <v>39</v>
      </c>
      <c r="D197" s="24">
        <v>40603</v>
      </c>
      <c r="E197" s="24"/>
      <c r="F197" s="71">
        <f t="shared" si="24"/>
        <v>27682</v>
      </c>
      <c r="G197" s="71">
        <f t="shared" si="25"/>
        <v>3382</v>
      </c>
      <c r="H197" s="78">
        <f>IF(F197=0,0,G197*1000/F197)</f>
        <v>122.17325337764612</v>
      </c>
      <c r="I197" s="78"/>
      <c r="J197" s="71">
        <v>0</v>
      </c>
      <c r="K197" s="71">
        <v>49</v>
      </c>
      <c r="L197" s="103">
        <f>IF(J197=0,0,K197*1000/J197)</f>
        <v>0</v>
      </c>
      <c r="M197" s="103"/>
      <c r="N197" s="78"/>
      <c r="O197" s="71">
        <v>0</v>
      </c>
      <c r="P197" s="71">
        <v>0</v>
      </c>
      <c r="Q197" s="78">
        <f>IF(O197=0,0,P197*1000/O197)</f>
        <v>0</v>
      </c>
    </row>
    <row r="198" spans="1:17">
      <c r="F198" s="72"/>
      <c r="G198" s="72"/>
      <c r="J198" s="72"/>
      <c r="K198" s="72"/>
      <c r="O198" s="72"/>
      <c r="P198" s="72"/>
    </row>
    <row r="199" spans="1:17">
      <c r="F199" s="72"/>
      <c r="G199" s="72"/>
      <c r="J199" s="72"/>
      <c r="K199" s="72"/>
      <c r="O199" s="72"/>
      <c r="P199" s="72"/>
    </row>
    <row r="200" spans="1:17">
      <c r="F200" s="72"/>
      <c r="G200" s="72"/>
      <c r="J200" s="72"/>
      <c r="K200" s="72"/>
    </row>
    <row r="216" spans="1:17">
      <c r="Q216" s="22"/>
    </row>
    <row r="217" spans="1:17" s="3" customFormat="1">
      <c r="A217" s="17" t="s">
        <v>36</v>
      </c>
      <c r="B217" s="17"/>
      <c r="C217" s="18"/>
      <c r="D217" s="19"/>
      <c r="E217" s="19"/>
      <c r="F217" s="17"/>
      <c r="G217" s="17"/>
      <c r="H217" s="17"/>
      <c r="I217" s="17"/>
      <c r="J217" s="17"/>
      <c r="K217" s="20"/>
      <c r="L217" s="17"/>
      <c r="M217" s="17"/>
      <c r="N217" s="17"/>
      <c r="O217" s="17"/>
      <c r="P217" s="20" t="s">
        <v>37</v>
      </c>
    </row>
    <row r="218" spans="1:17">
      <c r="A218" s="3"/>
      <c r="B218" s="3"/>
      <c r="C218" s="82"/>
      <c r="D218" s="4"/>
      <c r="E218" s="4"/>
      <c r="F218" s="3"/>
      <c r="G218" s="3"/>
      <c r="H218" s="3"/>
      <c r="I218" s="3"/>
      <c r="J218" s="3"/>
      <c r="K218" s="61"/>
      <c r="L218" s="3"/>
      <c r="M218" s="3"/>
      <c r="N218" s="3"/>
      <c r="O218" s="3"/>
      <c r="P218" s="3"/>
      <c r="Q218" s="61"/>
    </row>
    <row r="219" spans="1:17">
      <c r="A219" s="22" t="s">
        <v>88</v>
      </c>
      <c r="B219" s="22"/>
      <c r="C219" s="83"/>
      <c r="D219" s="14"/>
      <c r="E219" s="14"/>
      <c r="F219" s="22"/>
      <c r="G219" s="95" t="s">
        <v>89</v>
      </c>
      <c r="H219" s="95"/>
      <c r="I219" s="95"/>
      <c r="J219" s="95"/>
      <c r="K219" s="95"/>
      <c r="L219" s="22"/>
      <c r="M219" s="22"/>
      <c r="N219" s="22"/>
      <c r="O219" s="22"/>
      <c r="P219" s="22" t="s">
        <v>98</v>
      </c>
      <c r="Q219" s="22"/>
    </row>
    <row r="220" spans="1:17">
      <c r="A220" s="17" t="s">
        <v>2</v>
      </c>
      <c r="B220" s="17"/>
      <c r="C220" s="17"/>
      <c r="D220" s="17"/>
      <c r="E220" s="17"/>
      <c r="F220" s="17"/>
      <c r="G220" s="96" t="s">
        <v>3</v>
      </c>
      <c r="H220" s="96"/>
      <c r="I220" s="96"/>
      <c r="J220" s="96"/>
      <c r="K220" s="96"/>
      <c r="M220" s="17" t="s">
        <v>92</v>
      </c>
      <c r="N220" s="17"/>
      <c r="P220" s="17"/>
      <c r="Q220" s="17"/>
    </row>
    <row r="221" spans="1:17">
      <c r="A221" s="3"/>
      <c r="B221" s="3"/>
      <c r="C221" s="3"/>
      <c r="D221" s="3"/>
      <c r="E221" s="3"/>
      <c r="F221" s="3"/>
      <c r="G221" s="97"/>
      <c r="H221" s="97"/>
      <c r="I221" s="97"/>
      <c r="J221" s="97"/>
      <c r="K221" s="97"/>
      <c r="M221" s="22"/>
      <c r="N221" s="3" t="s">
        <v>5</v>
      </c>
      <c r="P221" s="3"/>
      <c r="Q221" s="3"/>
    </row>
    <row r="222" spans="1:17">
      <c r="A222" s="3" t="s">
        <v>6</v>
      </c>
      <c r="B222" s="3"/>
      <c r="C222" s="82"/>
      <c r="D222" s="4"/>
      <c r="E222" s="4"/>
      <c r="F222" s="3"/>
      <c r="G222" s="97"/>
      <c r="H222" s="97"/>
      <c r="I222" s="97"/>
      <c r="J222" s="97"/>
      <c r="K222" s="97"/>
      <c r="M222" s="22"/>
      <c r="N222" s="3" t="s">
        <v>7</v>
      </c>
      <c r="P222" s="3"/>
      <c r="Q222" s="3"/>
    </row>
    <row r="223" spans="1:17">
      <c r="A223" s="3"/>
      <c r="B223" s="3"/>
      <c r="C223" s="82"/>
      <c r="D223" s="4"/>
      <c r="E223" s="4"/>
      <c r="F223" s="3"/>
      <c r="G223" s="97"/>
      <c r="H223" s="97"/>
      <c r="I223" s="97"/>
      <c r="J223" s="97"/>
      <c r="K223" s="97"/>
      <c r="M223" s="83" t="s">
        <v>44</v>
      </c>
      <c r="N223" s="3" t="s">
        <v>87</v>
      </c>
      <c r="P223" s="3"/>
      <c r="Q223" s="3"/>
    </row>
    <row r="224" spans="1:17">
      <c r="A224" s="22" t="s">
        <v>90</v>
      </c>
      <c r="B224" s="22"/>
      <c r="C224" s="83"/>
      <c r="D224" s="14"/>
      <c r="E224" s="14"/>
      <c r="F224" s="22"/>
      <c r="G224" s="98"/>
      <c r="H224" s="98"/>
      <c r="I224" s="98"/>
      <c r="J224" s="98"/>
      <c r="K224" s="98"/>
      <c r="M224" s="6" t="s">
        <v>103</v>
      </c>
      <c r="N224" s="6"/>
      <c r="O224" s="22"/>
      <c r="P224" s="22"/>
      <c r="Q224" s="22"/>
    </row>
    <row r="225" spans="1:17">
      <c r="A225" s="17"/>
      <c r="B225" s="17"/>
      <c r="C225" s="18"/>
      <c r="D225" s="19"/>
      <c r="E225" s="19"/>
      <c r="F225" s="17"/>
      <c r="G225" s="11"/>
      <c r="H225" s="11"/>
      <c r="I225" s="11"/>
      <c r="J225" s="11"/>
      <c r="K225" s="11"/>
      <c r="L225" s="17"/>
      <c r="M225" s="17"/>
      <c r="N225" s="17"/>
      <c r="O225" s="17"/>
      <c r="P225" s="17"/>
      <c r="Q225" s="17"/>
    </row>
    <row r="226" spans="1:17">
      <c r="A226" s="79" t="s">
        <v>11</v>
      </c>
      <c r="B226" s="79" t="s">
        <v>12</v>
      </c>
      <c r="C226" s="79" t="s">
        <v>13</v>
      </c>
      <c r="D226" s="79" t="s">
        <v>14</v>
      </c>
      <c r="E226" s="79"/>
      <c r="F226" s="79" t="s">
        <v>15</v>
      </c>
      <c r="G226" s="79" t="s">
        <v>16</v>
      </c>
      <c r="H226" s="79" t="s">
        <v>17</v>
      </c>
      <c r="I226" s="79"/>
      <c r="J226" s="79" t="s">
        <v>18</v>
      </c>
      <c r="K226" s="79" t="s">
        <v>19</v>
      </c>
      <c r="L226" s="105" t="s">
        <v>20</v>
      </c>
      <c r="M226" s="105"/>
      <c r="N226" s="79"/>
      <c r="O226" s="79" t="s">
        <v>21</v>
      </c>
      <c r="P226" s="79" t="s">
        <v>22</v>
      </c>
      <c r="Q226" s="79" t="s">
        <v>23</v>
      </c>
    </row>
    <row r="227" spans="1:17">
      <c r="B227" s="82"/>
      <c r="D227" s="28"/>
      <c r="E227" s="28"/>
      <c r="F227" s="81"/>
      <c r="G227" s="81"/>
      <c r="H227" s="81"/>
      <c r="I227" s="81"/>
      <c r="J227" s="81"/>
      <c r="K227" s="81"/>
      <c r="L227" s="81"/>
      <c r="M227" s="81"/>
      <c r="N227" s="81"/>
      <c r="O227" s="81"/>
      <c r="P227" s="81"/>
      <c r="Q227" s="81"/>
    </row>
    <row r="228" spans="1:17">
      <c r="B228" s="81"/>
      <c r="F228" s="95" t="s">
        <v>41</v>
      </c>
      <c r="G228" s="95"/>
      <c r="H228" s="95"/>
      <c r="I228" s="82"/>
      <c r="J228" s="95" t="s">
        <v>42</v>
      </c>
      <c r="K228" s="95"/>
      <c r="L228" s="95"/>
      <c r="M228" s="95"/>
      <c r="N228" s="82"/>
      <c r="O228" s="95" t="s">
        <v>43</v>
      </c>
      <c r="P228" s="95"/>
      <c r="Q228" s="95"/>
    </row>
    <row r="229" spans="1:17" ht="24">
      <c r="A229" s="15" t="s">
        <v>29</v>
      </c>
      <c r="B229" s="83" t="s">
        <v>30</v>
      </c>
      <c r="C229" s="83" t="s">
        <v>31</v>
      </c>
      <c r="D229" s="14" t="s">
        <v>32</v>
      </c>
      <c r="E229" s="4"/>
      <c r="F229" s="83" t="s">
        <v>33</v>
      </c>
      <c r="G229" s="16" t="s">
        <v>34</v>
      </c>
      <c r="H229" s="83" t="s">
        <v>35</v>
      </c>
      <c r="I229" s="82"/>
      <c r="J229" s="83" t="s">
        <v>33</v>
      </c>
      <c r="K229" s="16" t="s">
        <v>34</v>
      </c>
      <c r="L229" s="102" t="s">
        <v>35</v>
      </c>
      <c r="M229" s="102"/>
      <c r="N229" s="82"/>
      <c r="O229" s="83" t="s">
        <v>33</v>
      </c>
      <c r="P229" s="16" t="s">
        <v>34</v>
      </c>
      <c r="Q229" s="83" t="s">
        <v>35</v>
      </c>
    </row>
    <row r="230" spans="1:17">
      <c r="A230" s="81">
        <v>1</v>
      </c>
      <c r="B230" s="81" t="s">
        <v>49</v>
      </c>
      <c r="C230" s="81" t="s">
        <v>39</v>
      </c>
      <c r="D230" s="24">
        <v>40238</v>
      </c>
      <c r="E230" s="24"/>
      <c r="F230" s="71">
        <v>0</v>
      </c>
      <c r="G230" s="71">
        <v>0</v>
      </c>
      <c r="H230" s="78">
        <f t="shared" ref="H230:H239" si="26">IF(F230=0,0,G230*1000/F230)</f>
        <v>0</v>
      </c>
      <c r="I230" s="78"/>
      <c r="J230" s="71">
        <v>0</v>
      </c>
      <c r="K230" s="71">
        <v>0</v>
      </c>
      <c r="L230" s="103">
        <f t="shared" ref="L230:L239" si="27">IF(J230=0,0,K230*1000/J230)</f>
        <v>0</v>
      </c>
      <c r="M230" s="103"/>
      <c r="N230" s="78"/>
      <c r="O230" s="71">
        <f t="shared" ref="O230:O242" si="28">F185+J185-O185-F230+J230</f>
        <v>54199</v>
      </c>
      <c r="P230" s="71">
        <f>G185+K185-P185-G230+K230</f>
        <v>7068</v>
      </c>
      <c r="Q230" s="78">
        <f t="shared" ref="Q230:Q239" si="29">IF(O230=0,0,P230*1000/O230)</f>
        <v>130.40831011642283</v>
      </c>
    </row>
    <row r="231" spans="1:17">
      <c r="A231" s="81">
        <v>2</v>
      </c>
      <c r="B231" s="81" t="s">
        <v>49</v>
      </c>
      <c r="C231" s="81" t="s">
        <v>39</v>
      </c>
      <c r="D231" s="24">
        <v>40269</v>
      </c>
      <c r="E231" s="24"/>
      <c r="F231" s="71">
        <v>0</v>
      </c>
      <c r="G231" s="71">
        <v>0</v>
      </c>
      <c r="H231" s="78">
        <f t="shared" si="26"/>
        <v>0</v>
      </c>
      <c r="I231" s="78"/>
      <c r="J231" s="71">
        <v>0</v>
      </c>
      <c r="K231" s="71">
        <v>0</v>
      </c>
      <c r="L231" s="103">
        <f t="shared" si="27"/>
        <v>0</v>
      </c>
      <c r="M231" s="103"/>
      <c r="N231" s="78"/>
      <c r="O231" s="71">
        <f t="shared" si="28"/>
        <v>53789</v>
      </c>
      <c r="P231" s="71">
        <f>G186+K186-P186-G231+K231</f>
        <v>7015</v>
      </c>
      <c r="Q231" s="78">
        <f t="shared" si="29"/>
        <v>130.41699975831489</v>
      </c>
    </row>
    <row r="232" spans="1:17">
      <c r="A232" s="81">
        <v>3</v>
      </c>
      <c r="B232" s="81" t="s">
        <v>49</v>
      </c>
      <c r="C232" s="81" t="s">
        <v>39</v>
      </c>
      <c r="D232" s="24">
        <v>40299</v>
      </c>
      <c r="E232" s="24"/>
      <c r="F232" s="71">
        <v>0</v>
      </c>
      <c r="G232" s="71">
        <v>0</v>
      </c>
      <c r="H232" s="78">
        <f t="shared" si="26"/>
        <v>0</v>
      </c>
      <c r="I232" s="78"/>
      <c r="J232" s="71">
        <v>0</v>
      </c>
      <c r="K232" s="71">
        <v>6</v>
      </c>
      <c r="L232" s="103">
        <f t="shared" si="27"/>
        <v>0</v>
      </c>
      <c r="M232" s="103"/>
      <c r="N232" s="78"/>
      <c r="O232" s="71">
        <f t="shared" si="28"/>
        <v>53780</v>
      </c>
      <c r="P232" s="71">
        <f>G187+K187-P187-G232+K232</f>
        <v>7020</v>
      </c>
      <c r="Q232" s="78">
        <f t="shared" si="29"/>
        <v>130.53179620676832</v>
      </c>
    </row>
    <row r="233" spans="1:17">
      <c r="A233" s="81">
        <v>4</v>
      </c>
      <c r="B233" s="81" t="s">
        <v>49</v>
      </c>
      <c r="C233" s="81" t="s">
        <v>39</v>
      </c>
      <c r="D233" s="24">
        <v>40330</v>
      </c>
      <c r="E233" s="24"/>
      <c r="F233" s="71">
        <v>0</v>
      </c>
      <c r="G233" s="71">
        <v>0</v>
      </c>
      <c r="H233" s="78">
        <f t="shared" si="26"/>
        <v>0</v>
      </c>
      <c r="I233" s="78"/>
      <c r="J233" s="71">
        <v>0</v>
      </c>
      <c r="K233" s="71">
        <v>9</v>
      </c>
      <c r="L233" s="103">
        <f t="shared" si="27"/>
        <v>0</v>
      </c>
      <c r="M233" s="103"/>
      <c r="N233" s="78"/>
      <c r="O233" s="71">
        <f t="shared" si="28"/>
        <v>48901</v>
      </c>
      <c r="P233" s="71">
        <f>G188+K188-P188-G233+K233</f>
        <v>6391</v>
      </c>
      <c r="Q233" s="78">
        <f t="shared" si="29"/>
        <v>130.69262387272244</v>
      </c>
    </row>
    <row r="234" spans="1:17">
      <c r="A234" s="81">
        <v>5</v>
      </c>
      <c r="B234" s="81" t="s">
        <v>49</v>
      </c>
      <c r="C234" s="81" t="s">
        <v>39</v>
      </c>
      <c r="D234" s="24">
        <v>40360</v>
      </c>
      <c r="E234" s="24"/>
      <c r="F234" s="71">
        <v>0</v>
      </c>
      <c r="G234" s="71">
        <v>0</v>
      </c>
      <c r="H234" s="78">
        <f t="shared" si="26"/>
        <v>0</v>
      </c>
      <c r="I234" s="78"/>
      <c r="J234" s="71">
        <v>0</v>
      </c>
      <c r="K234" s="71">
        <v>0</v>
      </c>
      <c r="L234" s="103">
        <f t="shared" si="27"/>
        <v>0</v>
      </c>
      <c r="M234" s="103"/>
      <c r="N234" s="78"/>
      <c r="O234" s="71">
        <f t="shared" si="28"/>
        <v>35765</v>
      </c>
      <c r="P234" s="71">
        <f>G189+K189-P189-G234+K234</f>
        <v>4675</v>
      </c>
      <c r="Q234" s="78">
        <f t="shared" si="29"/>
        <v>130.71438557248706</v>
      </c>
    </row>
    <row r="235" spans="1:17">
      <c r="A235" s="81">
        <v>6</v>
      </c>
      <c r="B235" s="81" t="s">
        <v>49</v>
      </c>
      <c r="C235" s="81" t="s">
        <v>39</v>
      </c>
      <c r="D235" s="24">
        <v>40391</v>
      </c>
      <c r="E235" s="24"/>
      <c r="F235" s="71">
        <v>0</v>
      </c>
      <c r="G235" s="71">
        <v>0</v>
      </c>
      <c r="H235" s="78">
        <f t="shared" si="26"/>
        <v>0</v>
      </c>
      <c r="I235" s="78"/>
      <c r="J235" s="71">
        <v>0</v>
      </c>
      <c r="K235" s="71">
        <v>0</v>
      </c>
      <c r="L235" s="103">
        <f t="shared" si="27"/>
        <v>0</v>
      </c>
      <c r="M235" s="103"/>
      <c r="N235" s="78"/>
      <c r="O235" s="71">
        <f t="shared" si="28"/>
        <v>24480</v>
      </c>
      <c r="P235" s="71">
        <f t="shared" ref="P235:P241" si="30">G190+K190-P190-G235+K235</f>
        <v>3200</v>
      </c>
      <c r="Q235" s="78">
        <f t="shared" si="29"/>
        <v>130.718954248366</v>
      </c>
    </row>
    <row r="236" spans="1:17">
      <c r="A236" s="81">
        <v>7</v>
      </c>
      <c r="B236" s="81" t="s">
        <v>49</v>
      </c>
      <c r="C236" s="81" t="s">
        <v>39</v>
      </c>
      <c r="D236" s="24">
        <v>40422</v>
      </c>
      <c r="E236" s="24"/>
      <c r="F236" s="71">
        <v>1592</v>
      </c>
      <c r="G236" s="71">
        <v>208</v>
      </c>
      <c r="H236" s="78">
        <f t="shared" si="26"/>
        <v>130.6532663316583</v>
      </c>
      <c r="I236" s="78"/>
      <c r="J236" s="71">
        <v>0</v>
      </c>
      <c r="K236" s="71">
        <v>0</v>
      </c>
      <c r="L236" s="107">
        <f t="shared" si="27"/>
        <v>0</v>
      </c>
      <c r="M236" s="107"/>
      <c r="N236" s="80"/>
      <c r="O236" s="71">
        <f t="shared" si="28"/>
        <v>22888</v>
      </c>
      <c r="P236" s="71">
        <f t="shared" si="30"/>
        <v>2992</v>
      </c>
      <c r="Q236" s="78">
        <f t="shared" si="29"/>
        <v>130.72352324362112</v>
      </c>
    </row>
    <row r="237" spans="1:17">
      <c r="A237" s="81">
        <v>8</v>
      </c>
      <c r="B237" s="81" t="s">
        <v>49</v>
      </c>
      <c r="C237" s="81" t="s">
        <v>39</v>
      </c>
      <c r="D237" s="24">
        <v>40452</v>
      </c>
      <c r="E237" s="24"/>
      <c r="F237" s="71">
        <v>0</v>
      </c>
      <c r="G237" s="71">
        <v>0</v>
      </c>
      <c r="H237" s="78">
        <f t="shared" si="26"/>
        <v>0</v>
      </c>
      <c r="I237" s="78"/>
      <c r="J237" s="71">
        <v>0</v>
      </c>
      <c r="K237" s="71">
        <v>0</v>
      </c>
      <c r="L237" s="103">
        <f t="shared" si="27"/>
        <v>0</v>
      </c>
      <c r="M237" s="103"/>
      <c r="N237" s="78"/>
      <c r="O237" s="71">
        <f t="shared" si="28"/>
        <v>22879</v>
      </c>
      <c r="P237" s="71">
        <f t="shared" si="30"/>
        <v>2991</v>
      </c>
      <c r="Q237" s="78">
        <f t="shared" si="29"/>
        <v>130.73123825342017</v>
      </c>
    </row>
    <row r="238" spans="1:17">
      <c r="A238" s="81">
        <v>9</v>
      </c>
      <c r="B238" s="81" t="s">
        <v>49</v>
      </c>
      <c r="C238" s="81" t="s">
        <v>39</v>
      </c>
      <c r="D238" s="24">
        <v>40483</v>
      </c>
      <c r="E238" s="24"/>
      <c r="F238" s="71">
        <v>0</v>
      </c>
      <c r="G238" s="71">
        <v>0</v>
      </c>
      <c r="H238" s="78">
        <f t="shared" si="26"/>
        <v>0</v>
      </c>
      <c r="I238" s="78"/>
      <c r="J238" s="71">
        <v>0</v>
      </c>
      <c r="K238" s="71">
        <v>0</v>
      </c>
      <c r="L238" s="103">
        <f t="shared" si="27"/>
        <v>0</v>
      </c>
      <c r="M238" s="103"/>
      <c r="N238" s="78"/>
      <c r="O238" s="71">
        <f t="shared" si="28"/>
        <v>22879</v>
      </c>
      <c r="P238" s="71">
        <f t="shared" si="30"/>
        <v>2991</v>
      </c>
      <c r="Q238" s="78">
        <f t="shared" si="29"/>
        <v>130.73123825342017</v>
      </c>
    </row>
    <row r="239" spans="1:17">
      <c r="A239" s="81">
        <v>10</v>
      </c>
      <c r="B239" s="81" t="s">
        <v>49</v>
      </c>
      <c r="C239" s="81" t="s">
        <v>39</v>
      </c>
      <c r="D239" s="24">
        <v>40513</v>
      </c>
      <c r="E239" s="24"/>
      <c r="F239" s="71">
        <v>0</v>
      </c>
      <c r="G239" s="71">
        <v>0</v>
      </c>
      <c r="H239" s="78">
        <f t="shared" si="26"/>
        <v>0</v>
      </c>
      <c r="I239" s="78"/>
      <c r="J239" s="71">
        <v>0</v>
      </c>
      <c r="K239" s="71">
        <v>0</v>
      </c>
      <c r="L239" s="103">
        <f t="shared" si="27"/>
        <v>0</v>
      </c>
      <c r="M239" s="103"/>
      <c r="N239" s="78"/>
      <c r="O239" s="71">
        <f t="shared" si="28"/>
        <v>19891</v>
      </c>
      <c r="P239" s="71">
        <f t="shared" si="30"/>
        <v>2600</v>
      </c>
      <c r="Q239" s="78">
        <f t="shared" si="29"/>
        <v>130.71238248454074</v>
      </c>
    </row>
    <row r="240" spans="1:17">
      <c r="A240" s="81">
        <v>11</v>
      </c>
      <c r="B240" s="81" t="s">
        <v>49</v>
      </c>
      <c r="C240" s="81" t="s">
        <v>39</v>
      </c>
      <c r="D240" s="24">
        <v>40544</v>
      </c>
      <c r="E240" s="24"/>
      <c r="F240" s="71">
        <v>0</v>
      </c>
      <c r="G240" s="71">
        <v>0</v>
      </c>
      <c r="H240" s="78">
        <f>IF(F240=0,0,G240*1000/F240)</f>
        <v>0</v>
      </c>
      <c r="I240" s="78"/>
      <c r="J240" s="71">
        <v>-234</v>
      </c>
      <c r="K240" s="71">
        <v>0</v>
      </c>
      <c r="L240" s="103">
        <f>IF(J240=0,0,K240*1000/J240)</f>
        <v>0</v>
      </c>
      <c r="M240" s="103"/>
      <c r="N240" s="78"/>
      <c r="O240" s="71">
        <f t="shared" si="28"/>
        <v>27682</v>
      </c>
      <c r="P240" s="71">
        <f t="shared" si="30"/>
        <v>3341</v>
      </c>
      <c r="Q240" s="78">
        <f>IF(O240=0,0,P240*1000/O240)</f>
        <v>120.69214652120512</v>
      </c>
    </row>
    <row r="241" spans="1:17">
      <c r="A241" s="81">
        <v>12</v>
      </c>
      <c r="B241" s="81" t="s">
        <v>49</v>
      </c>
      <c r="C241" s="81" t="s">
        <v>39</v>
      </c>
      <c r="D241" s="24">
        <v>40575</v>
      </c>
      <c r="E241" s="24"/>
      <c r="F241" s="71">
        <v>0</v>
      </c>
      <c r="G241" s="71">
        <v>0</v>
      </c>
      <c r="H241" s="78">
        <f>IF(F241=0,0,G241*1000/F241)</f>
        <v>0</v>
      </c>
      <c r="I241" s="78"/>
      <c r="J241" s="71">
        <v>0</v>
      </c>
      <c r="K241" s="71">
        <v>0</v>
      </c>
      <c r="L241" s="103">
        <f>IF(J241=0,0,K241*1000/J241)</f>
        <v>0</v>
      </c>
      <c r="M241" s="103"/>
      <c r="N241" s="78"/>
      <c r="O241" s="71">
        <f t="shared" si="28"/>
        <v>27682</v>
      </c>
      <c r="P241" s="71">
        <f t="shared" si="30"/>
        <v>3382</v>
      </c>
      <c r="Q241" s="78">
        <f>IF(O241=0,0,P241*1000/O241)</f>
        <v>122.17325337764612</v>
      </c>
    </row>
    <row r="242" spans="1:17">
      <c r="A242" s="81">
        <v>13</v>
      </c>
      <c r="B242" s="81" t="s">
        <v>49</v>
      </c>
      <c r="C242" s="81" t="s">
        <v>39</v>
      </c>
      <c r="D242" s="24">
        <v>40603</v>
      </c>
      <c r="E242" s="24"/>
      <c r="F242" s="71">
        <v>0</v>
      </c>
      <c r="G242" s="71">
        <v>0</v>
      </c>
      <c r="H242" s="78">
        <f>IF(F242=0,0,G242*1000/F242)</f>
        <v>0</v>
      </c>
      <c r="I242" s="78"/>
      <c r="J242" s="71">
        <v>0</v>
      </c>
      <c r="K242" s="71">
        <v>0</v>
      </c>
      <c r="L242" s="103">
        <f>IF(J242=0,0,K242*1000/J242)</f>
        <v>0</v>
      </c>
      <c r="M242" s="103"/>
      <c r="N242" s="78"/>
      <c r="O242" s="71">
        <f t="shared" si="28"/>
        <v>27682</v>
      </c>
      <c r="P242" s="71">
        <f>G197+K197-P197-G242+K242</f>
        <v>3431</v>
      </c>
      <c r="Q242" s="78">
        <f>IF(O242=0,0,P242*1000/O242)</f>
        <v>123.9433566938805</v>
      </c>
    </row>
    <row r="243" spans="1:17">
      <c r="F243" s="72"/>
      <c r="G243" s="72"/>
      <c r="J243" s="72"/>
      <c r="K243" s="72"/>
      <c r="O243" s="72"/>
      <c r="P243" s="72"/>
    </row>
    <row r="244" spans="1:17">
      <c r="A244" s="81">
        <v>14</v>
      </c>
      <c r="B244" s="81" t="s">
        <v>66</v>
      </c>
      <c r="C244" s="81"/>
      <c r="D244" s="24"/>
      <c r="E244" s="24"/>
      <c r="F244" s="28"/>
      <c r="G244" s="28"/>
      <c r="H244" s="78"/>
      <c r="I244" s="78"/>
      <c r="J244" s="71"/>
      <c r="K244" s="71"/>
      <c r="L244" s="78"/>
      <c r="M244" s="78"/>
      <c r="N244" s="78"/>
      <c r="O244" s="71">
        <f>SUM(O230:O242)</f>
        <v>442497</v>
      </c>
      <c r="P244" s="71">
        <f>SUM(P230:P242)</f>
        <v>57097</v>
      </c>
      <c r="Q244" s="78"/>
    </row>
    <row r="245" spans="1:17">
      <c r="J245" s="72"/>
      <c r="K245" s="72"/>
      <c r="O245" s="72"/>
      <c r="P245" s="72"/>
    </row>
    <row r="246" spans="1:17">
      <c r="A246" s="81">
        <v>15</v>
      </c>
      <c r="B246" s="81" t="s">
        <v>49</v>
      </c>
      <c r="C246" s="81" t="s">
        <v>39</v>
      </c>
      <c r="D246" s="24" t="s">
        <v>40</v>
      </c>
      <c r="E246" s="24"/>
      <c r="O246" s="23">
        <f>ROUND(AVERAGE(O230:O242),0)</f>
        <v>34038</v>
      </c>
      <c r="P246" s="23">
        <f>ROUND(AVERAGE(P230:P242),0)</f>
        <v>4392</v>
      </c>
      <c r="Q246" s="78">
        <f>IF(O246=0,0,P246*1000/O246)</f>
        <v>129.03225806451613</v>
      </c>
    </row>
    <row r="261" spans="1:17">
      <c r="Q261" s="22"/>
    </row>
    <row r="262" spans="1:17" s="3" customFormat="1">
      <c r="A262" s="17" t="s">
        <v>36</v>
      </c>
      <c r="B262" s="17"/>
      <c r="C262" s="18"/>
      <c r="D262" s="19"/>
      <c r="E262" s="19"/>
      <c r="F262" s="17"/>
      <c r="G262" s="17"/>
      <c r="H262" s="17"/>
      <c r="I262" s="17"/>
      <c r="J262" s="17"/>
      <c r="K262" s="20"/>
      <c r="L262" s="17"/>
      <c r="M262" s="17"/>
      <c r="N262" s="17"/>
      <c r="O262" s="17"/>
      <c r="P262" s="20" t="s">
        <v>37</v>
      </c>
    </row>
    <row r="263" spans="1:17" s="3" customFormat="1">
      <c r="C263" s="82"/>
      <c r="D263" s="4"/>
      <c r="E263" s="4"/>
      <c r="K263" s="61"/>
      <c r="Q263" s="61"/>
    </row>
    <row r="264" spans="1:17">
      <c r="A264" s="22" t="s">
        <v>88</v>
      </c>
      <c r="B264" s="22"/>
      <c r="C264" s="83"/>
      <c r="D264" s="14"/>
      <c r="E264" s="14"/>
      <c r="F264" s="22"/>
      <c r="G264" s="95" t="s">
        <v>89</v>
      </c>
      <c r="H264" s="95"/>
      <c r="I264" s="95"/>
      <c r="J264" s="95"/>
      <c r="K264" s="95"/>
      <c r="L264" s="22"/>
      <c r="M264" s="22"/>
      <c r="N264" s="22"/>
      <c r="O264" s="22"/>
      <c r="P264" s="22" t="s">
        <v>99</v>
      </c>
      <c r="Q264" s="22"/>
    </row>
    <row r="265" spans="1:17">
      <c r="A265" s="17" t="s">
        <v>2</v>
      </c>
      <c r="B265" s="17"/>
      <c r="C265" s="17"/>
      <c r="D265" s="17"/>
      <c r="E265" s="17"/>
      <c r="F265" s="17"/>
      <c r="G265" s="96" t="s">
        <v>3</v>
      </c>
      <c r="H265" s="96"/>
      <c r="I265" s="96"/>
      <c r="J265" s="96"/>
      <c r="K265" s="96"/>
      <c r="M265" s="17" t="s">
        <v>92</v>
      </c>
      <c r="N265" s="17"/>
      <c r="O265" s="17"/>
      <c r="P265" s="17"/>
      <c r="Q265" s="17"/>
    </row>
    <row r="266" spans="1:17">
      <c r="A266" s="3"/>
      <c r="B266" s="3"/>
      <c r="C266" s="3"/>
      <c r="D266" s="3"/>
      <c r="E266" s="3"/>
      <c r="F266" s="3"/>
      <c r="G266" s="97"/>
      <c r="H266" s="97"/>
      <c r="I266" s="97"/>
      <c r="J266" s="97"/>
      <c r="K266" s="97"/>
      <c r="M266" s="22"/>
      <c r="N266" s="3" t="s">
        <v>5</v>
      </c>
      <c r="P266" s="3"/>
      <c r="Q266" s="3"/>
    </row>
    <row r="267" spans="1:17">
      <c r="A267" s="3" t="s">
        <v>6</v>
      </c>
      <c r="B267" s="3"/>
      <c r="C267" s="82"/>
      <c r="D267" s="4"/>
      <c r="E267" s="4"/>
      <c r="F267" s="3"/>
      <c r="G267" s="97"/>
      <c r="H267" s="97"/>
      <c r="I267" s="97"/>
      <c r="J267" s="97"/>
      <c r="K267" s="97"/>
      <c r="M267" s="22"/>
      <c r="N267" s="3" t="s">
        <v>7</v>
      </c>
      <c r="P267" s="3"/>
      <c r="Q267" s="3"/>
    </row>
    <row r="268" spans="1:17">
      <c r="A268" s="3"/>
      <c r="B268" s="3"/>
      <c r="C268" s="82"/>
      <c r="D268" s="4"/>
      <c r="E268" s="4"/>
      <c r="F268" s="3"/>
      <c r="G268" s="97"/>
      <c r="H268" s="97"/>
      <c r="I268" s="97"/>
      <c r="J268" s="97"/>
      <c r="K268" s="97"/>
      <c r="M268" s="83" t="s">
        <v>44</v>
      </c>
      <c r="N268" s="3" t="s">
        <v>87</v>
      </c>
      <c r="P268" s="3"/>
      <c r="Q268" s="3"/>
    </row>
    <row r="269" spans="1:17">
      <c r="A269" s="22" t="s">
        <v>90</v>
      </c>
      <c r="B269" s="22"/>
      <c r="C269" s="83"/>
      <c r="D269" s="14"/>
      <c r="E269" s="14"/>
      <c r="F269" s="22"/>
      <c r="G269" s="98"/>
      <c r="H269" s="98"/>
      <c r="I269" s="98"/>
      <c r="J269" s="98"/>
      <c r="K269" s="98"/>
      <c r="M269" s="6" t="s">
        <v>103</v>
      </c>
      <c r="N269" s="6"/>
      <c r="O269" s="22"/>
      <c r="P269" s="22"/>
      <c r="Q269" s="22"/>
    </row>
    <row r="270" spans="1:17">
      <c r="A270" s="17"/>
      <c r="B270" s="17"/>
      <c r="C270" s="18"/>
      <c r="D270" s="19"/>
      <c r="E270" s="19"/>
      <c r="F270" s="17"/>
      <c r="G270" s="11"/>
      <c r="H270" s="11"/>
      <c r="I270" s="11"/>
      <c r="J270" s="11"/>
      <c r="K270" s="11"/>
      <c r="L270" s="17"/>
      <c r="M270" s="17"/>
      <c r="N270" s="17"/>
      <c r="O270" s="17"/>
      <c r="P270" s="17"/>
      <c r="Q270" s="17"/>
    </row>
    <row r="271" spans="1:17">
      <c r="A271" s="79" t="s">
        <v>11</v>
      </c>
      <c r="B271" s="79" t="s">
        <v>12</v>
      </c>
      <c r="C271" s="79" t="s">
        <v>13</v>
      </c>
      <c r="D271" s="79" t="s">
        <v>14</v>
      </c>
      <c r="E271" s="79"/>
      <c r="F271" s="79" t="s">
        <v>15</v>
      </c>
      <c r="G271" s="79" t="s">
        <v>16</v>
      </c>
      <c r="H271" s="79" t="s">
        <v>17</v>
      </c>
      <c r="I271" s="79"/>
      <c r="J271" s="79" t="s">
        <v>18</v>
      </c>
      <c r="K271" s="79" t="s">
        <v>19</v>
      </c>
      <c r="L271" s="105" t="s">
        <v>20</v>
      </c>
      <c r="M271" s="105"/>
      <c r="N271" s="79"/>
      <c r="O271" s="79" t="s">
        <v>21</v>
      </c>
      <c r="P271" s="79" t="s">
        <v>22</v>
      </c>
      <c r="Q271" s="79" t="s">
        <v>23</v>
      </c>
    </row>
    <row r="272" spans="1:17">
      <c r="B272" s="82"/>
      <c r="D272" s="28"/>
      <c r="E272" s="28"/>
      <c r="F272" s="81"/>
      <c r="G272" s="81"/>
      <c r="H272" s="81"/>
      <c r="I272" s="81"/>
      <c r="J272" s="81"/>
      <c r="K272" s="81"/>
      <c r="L272" s="81"/>
      <c r="M272" s="81"/>
      <c r="N272" s="81"/>
      <c r="O272" s="81"/>
      <c r="P272" s="81"/>
      <c r="Q272" s="81"/>
    </row>
    <row r="273" spans="1:17">
      <c r="B273" s="81"/>
      <c r="F273" s="95" t="s">
        <v>24</v>
      </c>
      <c r="G273" s="95"/>
      <c r="H273" s="95"/>
      <c r="I273" s="82"/>
      <c r="J273" s="95" t="s">
        <v>25</v>
      </c>
      <c r="K273" s="95"/>
      <c r="L273" s="95"/>
      <c r="M273" s="95"/>
      <c r="N273" s="82"/>
      <c r="O273" s="95" t="s">
        <v>26</v>
      </c>
      <c r="P273" s="95"/>
      <c r="Q273" s="95"/>
    </row>
    <row r="274" spans="1:17" ht="24">
      <c r="A274" s="15" t="s">
        <v>29</v>
      </c>
      <c r="B274" s="83" t="s">
        <v>30</v>
      </c>
      <c r="C274" s="83" t="s">
        <v>31</v>
      </c>
      <c r="D274" s="14" t="s">
        <v>32</v>
      </c>
      <c r="E274" s="4"/>
      <c r="F274" s="83" t="s">
        <v>33</v>
      </c>
      <c r="G274" s="16" t="s">
        <v>34</v>
      </c>
      <c r="H274" s="83" t="s">
        <v>35</v>
      </c>
      <c r="I274" s="82"/>
      <c r="J274" s="83" t="s">
        <v>33</v>
      </c>
      <c r="K274" s="16" t="s">
        <v>34</v>
      </c>
      <c r="L274" s="102" t="s">
        <v>35</v>
      </c>
      <c r="M274" s="102"/>
      <c r="N274" s="82"/>
      <c r="O274" s="83" t="s">
        <v>33</v>
      </c>
      <c r="P274" s="16" t="s">
        <v>34</v>
      </c>
      <c r="Q274" s="83" t="s">
        <v>35</v>
      </c>
    </row>
    <row r="275" spans="1:17">
      <c r="A275" s="81">
        <v>1</v>
      </c>
      <c r="B275" s="81" t="s">
        <v>50</v>
      </c>
      <c r="C275" s="81" t="s">
        <v>39</v>
      </c>
      <c r="D275" s="24">
        <v>40238</v>
      </c>
      <c r="E275" s="24"/>
      <c r="F275" s="71">
        <v>279223</v>
      </c>
      <c r="G275" s="71">
        <v>20653</v>
      </c>
      <c r="H275" s="78">
        <f t="shared" ref="H275:H284" si="31">IF(F275=0,0,G275*1000/F275)</f>
        <v>73.965969852053732</v>
      </c>
      <c r="I275" s="78"/>
      <c r="J275" s="71">
        <v>57599</v>
      </c>
      <c r="K275" s="71">
        <v>5206</v>
      </c>
      <c r="L275" s="103">
        <f t="shared" ref="L275:L284" si="32">IF(J275=0,0,K275*1000/J275)</f>
        <v>90.38351360266671</v>
      </c>
      <c r="M275" s="103"/>
      <c r="N275" s="78"/>
      <c r="O275" s="71">
        <v>24711</v>
      </c>
      <c r="P275" s="71">
        <v>1890</v>
      </c>
      <c r="Q275" s="78">
        <f t="shared" ref="Q275:Q284" si="33">IF(O275=0,0,P275*1000/O275)</f>
        <v>76.484156853223254</v>
      </c>
    </row>
    <row r="276" spans="1:17">
      <c r="A276" s="81">
        <v>2</v>
      </c>
      <c r="B276" s="81" t="s">
        <v>50</v>
      </c>
      <c r="C276" s="81" t="s">
        <v>39</v>
      </c>
      <c r="D276" s="24">
        <v>40269</v>
      </c>
      <c r="E276" s="24"/>
      <c r="F276" s="71">
        <f t="shared" ref="F276:F285" si="34">O320</f>
        <v>330638</v>
      </c>
      <c r="G276" s="71">
        <f t="shared" ref="G276:G285" si="35">P320</f>
        <v>25282</v>
      </c>
      <c r="H276" s="78">
        <f t="shared" si="31"/>
        <v>76.464290250969341</v>
      </c>
      <c r="I276" s="78"/>
      <c r="J276" s="71">
        <v>56411</v>
      </c>
      <c r="K276" s="71">
        <v>5088</v>
      </c>
      <c r="L276" s="103">
        <f t="shared" si="32"/>
        <v>90.195174699969868</v>
      </c>
      <c r="M276" s="103"/>
      <c r="N276" s="78"/>
      <c r="O276" s="71">
        <v>48529</v>
      </c>
      <c r="P276" s="71">
        <v>3808</v>
      </c>
      <c r="Q276" s="78">
        <f t="shared" si="33"/>
        <v>78.468544581590393</v>
      </c>
    </row>
    <row r="277" spans="1:17">
      <c r="A277" s="81">
        <v>3</v>
      </c>
      <c r="B277" s="81" t="s">
        <v>50</v>
      </c>
      <c r="C277" s="81" t="s">
        <v>39</v>
      </c>
      <c r="D277" s="24">
        <v>40299</v>
      </c>
      <c r="E277" s="24"/>
      <c r="F277" s="71">
        <f t="shared" si="34"/>
        <v>338520</v>
      </c>
      <c r="G277" s="71">
        <f t="shared" si="35"/>
        <v>26562</v>
      </c>
      <c r="H277" s="78">
        <f t="shared" si="31"/>
        <v>78.46508330379298</v>
      </c>
      <c r="I277" s="78"/>
      <c r="J277" s="71">
        <v>69260</v>
      </c>
      <c r="K277" s="71">
        <v>4915</v>
      </c>
      <c r="L277" s="103">
        <f t="shared" si="32"/>
        <v>70.964481663297718</v>
      </c>
      <c r="M277" s="103"/>
      <c r="N277" s="78"/>
      <c r="O277" s="71">
        <v>122461</v>
      </c>
      <c r="P277" s="71">
        <v>9453</v>
      </c>
      <c r="Q277" s="78">
        <f t="shared" si="33"/>
        <v>77.191922326291632</v>
      </c>
    </row>
    <row r="278" spans="1:17">
      <c r="A278" s="81">
        <v>4</v>
      </c>
      <c r="B278" s="81" t="s">
        <v>50</v>
      </c>
      <c r="C278" s="81" t="s">
        <v>39</v>
      </c>
      <c r="D278" s="24">
        <v>40330</v>
      </c>
      <c r="E278" s="24"/>
      <c r="F278" s="71">
        <f t="shared" si="34"/>
        <v>285319</v>
      </c>
      <c r="G278" s="71">
        <f t="shared" si="35"/>
        <v>22024</v>
      </c>
      <c r="H278" s="78">
        <f t="shared" si="31"/>
        <v>77.190793462755721</v>
      </c>
      <c r="I278" s="78"/>
      <c r="J278" s="71">
        <v>69647</v>
      </c>
      <c r="K278" s="71">
        <v>7252</v>
      </c>
      <c r="L278" s="103">
        <f t="shared" si="32"/>
        <v>104.12508794348643</v>
      </c>
      <c r="M278" s="103"/>
      <c r="N278" s="78"/>
      <c r="O278" s="71">
        <v>129620</v>
      </c>
      <c r="P278" s="71">
        <v>10690</v>
      </c>
      <c r="Q278" s="78">
        <f t="shared" si="33"/>
        <v>82.471840765313999</v>
      </c>
    </row>
    <row r="279" spans="1:17">
      <c r="A279" s="81">
        <v>5</v>
      </c>
      <c r="B279" s="81" t="s">
        <v>50</v>
      </c>
      <c r="C279" s="81" t="s">
        <v>39</v>
      </c>
      <c r="D279" s="24">
        <v>40360</v>
      </c>
      <c r="E279" s="24"/>
      <c r="F279" s="71">
        <f t="shared" si="34"/>
        <v>225346</v>
      </c>
      <c r="G279" s="71">
        <f t="shared" si="35"/>
        <v>18586</v>
      </c>
      <c r="H279" s="78">
        <f t="shared" si="31"/>
        <v>82.477612205231068</v>
      </c>
      <c r="I279" s="78"/>
      <c r="J279" s="71">
        <v>118812</v>
      </c>
      <c r="K279" s="71">
        <v>9467</v>
      </c>
      <c r="L279" s="103">
        <f t="shared" si="32"/>
        <v>79.680503652829685</v>
      </c>
      <c r="M279" s="103"/>
      <c r="N279" s="78"/>
      <c r="O279" s="71">
        <v>130003</v>
      </c>
      <c r="P279" s="71">
        <v>10755</v>
      </c>
      <c r="Q279" s="78">
        <f t="shared" si="33"/>
        <v>82.728860103228385</v>
      </c>
    </row>
    <row r="280" spans="1:17">
      <c r="A280" s="81">
        <v>6</v>
      </c>
      <c r="B280" s="81" t="s">
        <v>50</v>
      </c>
      <c r="C280" s="81" t="s">
        <v>39</v>
      </c>
      <c r="D280" s="24">
        <v>40391</v>
      </c>
      <c r="E280" s="24"/>
      <c r="F280" s="71">
        <f t="shared" si="34"/>
        <v>214155</v>
      </c>
      <c r="G280" s="71">
        <f t="shared" si="35"/>
        <v>17298</v>
      </c>
      <c r="H280" s="78">
        <f t="shared" si="31"/>
        <v>80.773271695734394</v>
      </c>
      <c r="I280" s="78"/>
      <c r="J280" s="71">
        <v>135494</v>
      </c>
      <c r="K280" s="71">
        <v>9984</v>
      </c>
      <c r="L280" s="103">
        <f t="shared" si="32"/>
        <v>73.685919671719788</v>
      </c>
      <c r="M280" s="103"/>
      <c r="N280" s="78"/>
      <c r="O280" s="71">
        <v>148822</v>
      </c>
      <c r="P280" s="71">
        <v>11614</v>
      </c>
      <c r="Q280" s="78">
        <f t="shared" si="33"/>
        <v>78.039537165204067</v>
      </c>
    </row>
    <row r="281" spans="1:17">
      <c r="A281" s="81">
        <v>7</v>
      </c>
      <c r="B281" s="81" t="s">
        <v>50</v>
      </c>
      <c r="C281" s="81" t="s">
        <v>39</v>
      </c>
      <c r="D281" s="24">
        <v>40422</v>
      </c>
      <c r="E281" s="24"/>
      <c r="F281" s="71">
        <f t="shared" si="34"/>
        <v>200827</v>
      </c>
      <c r="G281" s="71">
        <f t="shared" si="35"/>
        <v>15668</v>
      </c>
      <c r="H281" s="78">
        <f t="shared" si="31"/>
        <v>78.017398059025922</v>
      </c>
      <c r="I281" s="78"/>
      <c r="J281" s="71">
        <v>142658</v>
      </c>
      <c r="K281" s="71">
        <v>11610</v>
      </c>
      <c r="L281" s="103">
        <f t="shared" si="32"/>
        <v>81.383448527246983</v>
      </c>
      <c r="M281" s="103"/>
      <c r="N281" s="78"/>
      <c r="O281" s="71">
        <v>137390</v>
      </c>
      <c r="P281" s="71">
        <v>10910</v>
      </c>
      <c r="Q281" s="78">
        <f t="shared" si="33"/>
        <v>79.408981730839216</v>
      </c>
    </row>
    <row r="282" spans="1:17">
      <c r="A282" s="81">
        <v>8</v>
      </c>
      <c r="B282" s="81" t="s">
        <v>50</v>
      </c>
      <c r="C282" s="81" t="s">
        <v>39</v>
      </c>
      <c r="D282" s="24">
        <v>40452</v>
      </c>
      <c r="E282" s="24"/>
      <c r="F282" s="71">
        <f t="shared" si="34"/>
        <v>213608</v>
      </c>
      <c r="G282" s="71">
        <f t="shared" si="35"/>
        <v>16964</v>
      </c>
      <c r="H282" s="78">
        <f t="shared" si="31"/>
        <v>79.416501254634653</v>
      </c>
      <c r="I282" s="78"/>
      <c r="J282" s="71">
        <v>90213</v>
      </c>
      <c r="K282" s="71">
        <v>6852</v>
      </c>
      <c r="L282" s="103">
        <f t="shared" si="32"/>
        <v>75.953576535532576</v>
      </c>
      <c r="M282" s="103"/>
      <c r="N282" s="78"/>
      <c r="O282" s="71">
        <v>128814</v>
      </c>
      <c r="P282" s="71">
        <v>10097</v>
      </c>
      <c r="Q282" s="78">
        <f t="shared" si="33"/>
        <v>78.384337106215156</v>
      </c>
    </row>
    <row r="283" spans="1:17">
      <c r="A283" s="81">
        <v>9</v>
      </c>
      <c r="B283" s="81" t="s">
        <v>50</v>
      </c>
      <c r="C283" s="81" t="s">
        <v>39</v>
      </c>
      <c r="D283" s="24">
        <v>40483</v>
      </c>
      <c r="E283" s="24"/>
      <c r="F283" s="71">
        <f t="shared" si="34"/>
        <v>175007</v>
      </c>
      <c r="G283" s="71">
        <f t="shared" si="35"/>
        <v>13719</v>
      </c>
      <c r="H283" s="78">
        <f t="shared" si="31"/>
        <v>78.391150068282982</v>
      </c>
      <c r="I283" s="78"/>
      <c r="J283" s="71">
        <v>111449</v>
      </c>
      <c r="K283" s="71">
        <v>8060</v>
      </c>
      <c r="L283" s="103">
        <f t="shared" si="32"/>
        <v>72.320074652980281</v>
      </c>
      <c r="M283" s="103"/>
      <c r="N283" s="78"/>
      <c r="O283" s="71">
        <v>116931</v>
      </c>
      <c r="P283" s="71">
        <v>8890</v>
      </c>
      <c r="Q283" s="78">
        <f t="shared" si="33"/>
        <v>76.027742856898513</v>
      </c>
    </row>
    <row r="284" spans="1:17">
      <c r="A284" s="81">
        <v>10</v>
      </c>
      <c r="B284" s="81" t="s">
        <v>50</v>
      </c>
      <c r="C284" s="81" t="s">
        <v>39</v>
      </c>
      <c r="D284" s="24">
        <v>40513</v>
      </c>
      <c r="E284" s="24"/>
      <c r="F284" s="71">
        <f t="shared" si="34"/>
        <v>169525</v>
      </c>
      <c r="G284" s="71">
        <f t="shared" si="35"/>
        <v>12889</v>
      </c>
      <c r="H284" s="78">
        <f t="shared" si="31"/>
        <v>76.030084058398472</v>
      </c>
      <c r="I284" s="78"/>
      <c r="J284" s="71">
        <v>121886</v>
      </c>
      <c r="K284" s="71">
        <v>10004</v>
      </c>
      <c r="L284" s="103">
        <f t="shared" si="32"/>
        <v>82.07669461628079</v>
      </c>
      <c r="M284" s="103"/>
      <c r="N284" s="78"/>
      <c r="O284" s="71">
        <v>114481</v>
      </c>
      <c r="P284" s="71">
        <v>8993</v>
      </c>
      <c r="Q284" s="78">
        <f t="shared" si="33"/>
        <v>78.55451996401149</v>
      </c>
    </row>
    <row r="285" spans="1:17">
      <c r="A285" s="81">
        <v>11</v>
      </c>
      <c r="B285" s="81" t="s">
        <v>50</v>
      </c>
      <c r="C285" s="81" t="s">
        <v>39</v>
      </c>
      <c r="D285" s="24">
        <v>40544</v>
      </c>
      <c r="E285" s="24"/>
      <c r="F285" s="71">
        <f t="shared" si="34"/>
        <v>176930</v>
      </c>
      <c r="G285" s="71">
        <f t="shared" si="35"/>
        <v>13900</v>
      </c>
      <c r="H285" s="78">
        <f>IF(F285=0,0,G285*1000/F285)</f>
        <v>78.562143220482682</v>
      </c>
      <c r="I285" s="78"/>
      <c r="J285" s="71">
        <v>91185</v>
      </c>
      <c r="K285" s="71">
        <v>7852</v>
      </c>
      <c r="L285" s="103">
        <f>IF(J285=0,0,K285*1000/J285)</f>
        <v>86.110654164610409</v>
      </c>
      <c r="M285" s="103"/>
      <c r="N285" s="78"/>
      <c r="O285" s="71">
        <v>71656</v>
      </c>
      <c r="P285" s="71">
        <v>5813</v>
      </c>
      <c r="Q285" s="78">
        <f>IF(O285=0,0,P285*1000/O285)</f>
        <v>81.123702132410401</v>
      </c>
    </row>
    <row r="286" spans="1:17">
      <c r="A286" s="81">
        <v>12</v>
      </c>
      <c r="B286" s="81" t="s">
        <v>50</v>
      </c>
      <c r="C286" s="81" t="s">
        <v>39</v>
      </c>
      <c r="D286" s="24">
        <v>40575</v>
      </c>
      <c r="E286" s="24"/>
      <c r="F286" s="71">
        <f>+O330</f>
        <v>196459</v>
      </c>
      <c r="G286" s="71">
        <f>P330</f>
        <v>15939</v>
      </c>
      <c r="H286" s="78">
        <f>IF(F286=0,0,G286*1000/F286)</f>
        <v>81.13143200362417</v>
      </c>
      <c r="I286" s="78"/>
      <c r="J286" s="71">
        <v>83221</v>
      </c>
      <c r="K286" s="71">
        <v>6673</v>
      </c>
      <c r="L286" s="103">
        <f>IF(J286=0,0,K286*1000/J286)</f>
        <v>80.184088150827321</v>
      </c>
      <c r="M286" s="103"/>
      <c r="N286" s="78"/>
      <c r="O286" s="71">
        <v>25895</v>
      </c>
      <c r="P286" s="71">
        <v>2094</v>
      </c>
      <c r="Q286" s="78">
        <f>IF(O286=0,0,P286*1000/O286)</f>
        <v>80.865031859432321</v>
      </c>
    </row>
    <row r="287" spans="1:17">
      <c r="A287" s="81">
        <v>13</v>
      </c>
      <c r="B287" s="81" t="s">
        <v>50</v>
      </c>
      <c r="C287" s="81" t="s">
        <v>39</v>
      </c>
      <c r="D287" s="24">
        <v>40603</v>
      </c>
      <c r="E287" s="24"/>
      <c r="F287" s="71">
        <f>O331</f>
        <v>253785</v>
      </c>
      <c r="G287" s="71">
        <f>P331</f>
        <v>20518</v>
      </c>
      <c r="H287" s="78">
        <f>IF(F287=0,0,G287*1000/F287)</f>
        <v>80.847961857477785</v>
      </c>
      <c r="I287" s="78"/>
      <c r="J287" s="71">
        <v>63421</v>
      </c>
      <c r="K287" s="71">
        <v>5951</v>
      </c>
      <c r="L287" s="103">
        <f>IF(J287=0,0,K287*1000/J287)</f>
        <v>93.833272890682892</v>
      </c>
      <c r="M287" s="103"/>
      <c r="N287" s="78"/>
      <c r="O287" s="71">
        <v>68827</v>
      </c>
      <c r="P287" s="71">
        <v>5743</v>
      </c>
      <c r="Q287" s="78">
        <f>IF(O287=0,0,P287*1000/O287)</f>
        <v>83.441091432141462</v>
      </c>
    </row>
    <row r="288" spans="1:17">
      <c r="F288" s="72"/>
      <c r="G288" s="72"/>
      <c r="J288" s="72"/>
      <c r="K288" s="72"/>
      <c r="O288" s="72"/>
      <c r="P288" s="72"/>
    </row>
    <row r="289" spans="6:16">
      <c r="F289" s="72"/>
      <c r="G289" s="72"/>
      <c r="J289" s="72"/>
      <c r="K289" s="72"/>
      <c r="O289" s="72"/>
      <c r="P289" s="72"/>
    </row>
    <row r="290" spans="6:16">
      <c r="J290" s="72"/>
      <c r="K290" s="72"/>
      <c r="O290" s="72"/>
      <c r="P290" s="72"/>
    </row>
    <row r="291" spans="6:16">
      <c r="O291" s="72"/>
      <c r="P291" s="72"/>
    </row>
    <row r="306" spans="1:17">
      <c r="Q306" s="22"/>
    </row>
    <row r="307" spans="1:17" s="3" customFormat="1">
      <c r="A307" s="17" t="s">
        <v>36</v>
      </c>
      <c r="B307" s="17"/>
      <c r="C307" s="18"/>
      <c r="D307" s="19"/>
      <c r="E307" s="19"/>
      <c r="F307" s="17"/>
      <c r="G307" s="17"/>
      <c r="H307" s="17"/>
      <c r="I307" s="17"/>
      <c r="J307" s="17"/>
      <c r="K307" s="20"/>
      <c r="L307" s="17"/>
      <c r="M307" s="17"/>
      <c r="N307" s="17"/>
      <c r="O307" s="17"/>
      <c r="P307" s="20" t="s">
        <v>37</v>
      </c>
    </row>
    <row r="308" spans="1:17" s="3" customFormat="1">
      <c r="C308" s="82"/>
      <c r="D308" s="4"/>
      <c r="E308" s="4"/>
      <c r="K308" s="61"/>
      <c r="Q308" s="61"/>
    </row>
    <row r="309" spans="1:17">
      <c r="A309" s="22" t="s">
        <v>88</v>
      </c>
      <c r="B309" s="22"/>
      <c r="C309" s="83"/>
      <c r="D309" s="14"/>
      <c r="E309" s="14"/>
      <c r="F309" s="22"/>
      <c r="G309" s="95" t="s">
        <v>89</v>
      </c>
      <c r="H309" s="95"/>
      <c r="I309" s="95"/>
      <c r="J309" s="95"/>
      <c r="K309" s="95"/>
      <c r="L309" s="22"/>
      <c r="M309" s="22"/>
      <c r="N309" s="22"/>
      <c r="O309" s="22"/>
      <c r="P309" s="22" t="s">
        <v>100</v>
      </c>
      <c r="Q309" s="22"/>
    </row>
    <row r="310" spans="1:17">
      <c r="A310" s="17" t="s">
        <v>2</v>
      </c>
      <c r="B310" s="17"/>
      <c r="C310" s="17"/>
      <c r="D310" s="17"/>
      <c r="E310" s="17"/>
      <c r="F310" s="17"/>
      <c r="G310" s="96" t="s">
        <v>3</v>
      </c>
      <c r="H310" s="96"/>
      <c r="I310" s="96"/>
      <c r="J310" s="96"/>
      <c r="K310" s="96"/>
      <c r="M310" s="17" t="s">
        <v>92</v>
      </c>
      <c r="N310" s="17"/>
      <c r="O310" s="17"/>
      <c r="P310" s="17"/>
      <c r="Q310" s="17"/>
    </row>
    <row r="311" spans="1:17">
      <c r="A311" s="3"/>
      <c r="B311" s="3"/>
      <c r="C311" s="3"/>
      <c r="D311" s="3"/>
      <c r="E311" s="3"/>
      <c r="F311" s="3"/>
      <c r="G311" s="97"/>
      <c r="H311" s="97"/>
      <c r="I311" s="97"/>
      <c r="J311" s="97"/>
      <c r="K311" s="97"/>
      <c r="M311" s="22"/>
      <c r="N311" s="3" t="s">
        <v>5</v>
      </c>
      <c r="P311" s="3"/>
      <c r="Q311" s="3"/>
    </row>
    <row r="312" spans="1:17">
      <c r="A312" s="3" t="s">
        <v>6</v>
      </c>
      <c r="B312" s="3"/>
      <c r="C312" s="82"/>
      <c r="D312" s="4"/>
      <c r="E312" s="4"/>
      <c r="F312" s="3"/>
      <c r="G312" s="97"/>
      <c r="H312" s="97"/>
      <c r="I312" s="97"/>
      <c r="J312" s="97"/>
      <c r="K312" s="97"/>
      <c r="M312" s="22"/>
      <c r="N312" s="3" t="s">
        <v>7</v>
      </c>
      <c r="P312" s="3"/>
      <c r="Q312" s="3"/>
    </row>
    <row r="313" spans="1:17">
      <c r="A313" s="3"/>
      <c r="B313" s="3"/>
      <c r="C313" s="82"/>
      <c r="D313" s="4"/>
      <c r="E313" s="4"/>
      <c r="F313" s="3"/>
      <c r="G313" s="97"/>
      <c r="H313" s="97"/>
      <c r="I313" s="97"/>
      <c r="J313" s="97"/>
      <c r="K313" s="97"/>
      <c r="M313" s="83" t="s">
        <v>44</v>
      </c>
      <c r="N313" s="3" t="s">
        <v>87</v>
      </c>
      <c r="P313" s="3"/>
      <c r="Q313" s="3"/>
    </row>
    <row r="314" spans="1:17">
      <c r="A314" s="22" t="s">
        <v>90</v>
      </c>
      <c r="B314" s="22"/>
      <c r="C314" s="83"/>
      <c r="D314" s="14"/>
      <c r="E314" s="14"/>
      <c r="F314" s="22"/>
      <c r="G314" s="98"/>
      <c r="H314" s="98"/>
      <c r="I314" s="98"/>
      <c r="J314" s="98"/>
      <c r="K314" s="98"/>
      <c r="M314" s="6" t="s">
        <v>103</v>
      </c>
      <c r="N314" s="6"/>
      <c r="O314" s="22"/>
      <c r="P314" s="22"/>
      <c r="Q314" s="22"/>
    </row>
    <row r="315" spans="1:17">
      <c r="A315" s="17"/>
      <c r="B315" s="17"/>
      <c r="C315" s="18"/>
      <c r="D315" s="19"/>
      <c r="E315" s="19"/>
      <c r="F315" s="17"/>
      <c r="G315" s="11"/>
      <c r="H315" s="11"/>
      <c r="I315" s="11"/>
      <c r="J315" s="11"/>
      <c r="K315" s="11"/>
      <c r="L315" s="17"/>
      <c r="M315" s="17"/>
      <c r="N315" s="17"/>
      <c r="O315" s="17"/>
      <c r="P315" s="17"/>
      <c r="Q315" s="17"/>
    </row>
    <row r="316" spans="1:17">
      <c r="A316" s="79" t="s">
        <v>11</v>
      </c>
      <c r="B316" s="79" t="s">
        <v>12</v>
      </c>
      <c r="C316" s="79" t="s">
        <v>13</v>
      </c>
      <c r="D316" s="79" t="s">
        <v>14</v>
      </c>
      <c r="E316" s="79"/>
      <c r="F316" s="79" t="s">
        <v>15</v>
      </c>
      <c r="G316" s="79" t="s">
        <v>16</v>
      </c>
      <c r="H316" s="79" t="s">
        <v>17</v>
      </c>
      <c r="I316" s="79"/>
      <c r="J316" s="79" t="s">
        <v>18</v>
      </c>
      <c r="K316" s="79" t="s">
        <v>19</v>
      </c>
      <c r="L316" s="105" t="s">
        <v>20</v>
      </c>
      <c r="M316" s="105"/>
      <c r="N316" s="79"/>
      <c r="O316" s="79" t="s">
        <v>21</v>
      </c>
      <c r="P316" s="79" t="s">
        <v>22</v>
      </c>
      <c r="Q316" s="79" t="s">
        <v>23</v>
      </c>
    </row>
    <row r="317" spans="1:17">
      <c r="B317" s="82"/>
      <c r="D317" s="28"/>
      <c r="E317" s="28"/>
      <c r="F317" s="81"/>
      <c r="G317" s="81"/>
      <c r="H317" s="81"/>
      <c r="I317" s="81"/>
      <c r="J317" s="81"/>
      <c r="K317" s="81"/>
      <c r="L317" s="81"/>
      <c r="M317" s="81"/>
      <c r="N317" s="81"/>
      <c r="O317" s="81"/>
      <c r="P317" s="81"/>
      <c r="Q317" s="81"/>
    </row>
    <row r="318" spans="1:17">
      <c r="B318" s="81"/>
      <c r="F318" s="95" t="s">
        <v>41</v>
      </c>
      <c r="G318" s="95"/>
      <c r="H318" s="95"/>
      <c r="I318" s="82"/>
      <c r="J318" s="95" t="s">
        <v>42</v>
      </c>
      <c r="K318" s="95"/>
      <c r="L318" s="95"/>
      <c r="M318" s="95"/>
      <c r="N318" s="82"/>
      <c r="O318" s="95" t="s">
        <v>43</v>
      </c>
      <c r="P318" s="95"/>
      <c r="Q318" s="95"/>
    </row>
    <row r="319" spans="1:17" ht="24">
      <c r="A319" s="15" t="s">
        <v>29</v>
      </c>
      <c r="B319" s="83" t="s">
        <v>30</v>
      </c>
      <c r="C319" s="83" t="s">
        <v>31</v>
      </c>
      <c r="D319" s="14" t="s">
        <v>32</v>
      </c>
      <c r="E319" s="4"/>
      <c r="F319" s="83" t="s">
        <v>33</v>
      </c>
      <c r="G319" s="16" t="s">
        <v>34</v>
      </c>
      <c r="H319" s="83" t="s">
        <v>35</v>
      </c>
      <c r="I319" s="82"/>
      <c r="J319" s="83" t="s">
        <v>33</v>
      </c>
      <c r="K319" s="16" t="s">
        <v>34</v>
      </c>
      <c r="L319" s="102" t="s">
        <v>35</v>
      </c>
      <c r="M319" s="102"/>
      <c r="N319" s="82"/>
      <c r="O319" s="83" t="s">
        <v>33</v>
      </c>
      <c r="P319" s="16" t="s">
        <v>34</v>
      </c>
      <c r="Q319" s="83" t="s">
        <v>35</v>
      </c>
    </row>
    <row r="320" spans="1:17">
      <c r="A320" s="81">
        <v>1</v>
      </c>
      <c r="B320" s="81" t="s">
        <v>50</v>
      </c>
      <c r="C320" s="81" t="s">
        <v>39</v>
      </c>
      <c r="D320" s="24">
        <v>40238</v>
      </c>
      <c r="E320" s="24"/>
      <c r="F320" s="71">
        <v>-18527</v>
      </c>
      <c r="G320" s="71">
        <v>-1313</v>
      </c>
      <c r="H320" s="78">
        <f t="shared" ref="H320:H329" si="36">IF(F320=0,0,G320*1000/F320)</f>
        <v>70.86954174987855</v>
      </c>
      <c r="I320" s="78"/>
      <c r="J320" s="71">
        <v>0</v>
      </c>
      <c r="K320" s="71">
        <v>0</v>
      </c>
      <c r="L320" s="103">
        <f t="shared" ref="L320:L329" si="37">IF(J320=0,0,K320*1000/J320)</f>
        <v>0</v>
      </c>
      <c r="M320" s="103"/>
      <c r="N320" s="78"/>
      <c r="O320" s="71">
        <f t="shared" ref="O320:O332" si="38">F275+J275-O275-F320+J320</f>
        <v>330638</v>
      </c>
      <c r="P320" s="71">
        <f>G275+K275-P275-G320+K320</f>
        <v>25282</v>
      </c>
      <c r="Q320" s="78">
        <f t="shared" ref="Q320:Q329" si="39">IF(O320=0,0,P320*1000/O320)</f>
        <v>76.464290250969341</v>
      </c>
    </row>
    <row r="321" spans="1:17">
      <c r="A321" s="81">
        <v>2</v>
      </c>
      <c r="B321" s="81" t="s">
        <v>50</v>
      </c>
      <c r="C321" s="81" t="s">
        <v>39</v>
      </c>
      <c r="D321" s="24">
        <v>40269</v>
      </c>
      <c r="E321" s="24"/>
      <c r="F321" s="71">
        <v>0</v>
      </c>
      <c r="G321" s="71">
        <v>0</v>
      </c>
      <c r="H321" s="78">
        <f t="shared" si="36"/>
        <v>0</v>
      </c>
      <c r="I321" s="78"/>
      <c r="J321" s="71">
        <v>0</v>
      </c>
      <c r="K321" s="71">
        <v>0</v>
      </c>
      <c r="L321" s="103">
        <f t="shared" si="37"/>
        <v>0</v>
      </c>
      <c r="M321" s="103"/>
      <c r="N321" s="78"/>
      <c r="O321" s="71">
        <f t="shared" si="38"/>
        <v>338520</v>
      </c>
      <c r="P321" s="71">
        <f>G276+K276-P276-G321+K321</f>
        <v>26562</v>
      </c>
      <c r="Q321" s="78">
        <f t="shared" si="39"/>
        <v>78.46508330379298</v>
      </c>
    </row>
    <row r="322" spans="1:17">
      <c r="A322" s="81">
        <v>3</v>
      </c>
      <c r="B322" s="81" t="s">
        <v>50</v>
      </c>
      <c r="C322" s="81" t="s">
        <v>39</v>
      </c>
      <c r="D322" s="24">
        <v>40299</v>
      </c>
      <c r="E322" s="24"/>
      <c r="F322" s="71">
        <v>0</v>
      </c>
      <c r="G322" s="71">
        <v>0</v>
      </c>
      <c r="H322" s="78">
        <f t="shared" si="36"/>
        <v>0</v>
      </c>
      <c r="I322" s="78"/>
      <c r="J322" s="71">
        <v>0</v>
      </c>
      <c r="K322" s="71">
        <v>0</v>
      </c>
      <c r="L322" s="103">
        <f t="shared" si="37"/>
        <v>0</v>
      </c>
      <c r="M322" s="103"/>
      <c r="N322" s="78"/>
      <c r="O322" s="71">
        <f t="shared" si="38"/>
        <v>285319</v>
      </c>
      <c r="P322" s="71">
        <f t="shared" ref="P322:P332" si="40">G277+K277-P277-G322+K322</f>
        <v>22024</v>
      </c>
      <c r="Q322" s="78">
        <f t="shared" si="39"/>
        <v>77.190793462755721</v>
      </c>
    </row>
    <row r="323" spans="1:17">
      <c r="A323" s="81">
        <v>4</v>
      </c>
      <c r="B323" s="81" t="s">
        <v>50</v>
      </c>
      <c r="C323" s="81" t="s">
        <v>39</v>
      </c>
      <c r="D323" s="24">
        <v>40330</v>
      </c>
      <c r="E323" s="24"/>
      <c r="F323" s="71">
        <v>0</v>
      </c>
      <c r="G323" s="71">
        <v>0</v>
      </c>
      <c r="H323" s="78">
        <f t="shared" si="36"/>
        <v>0</v>
      </c>
      <c r="I323" s="78"/>
      <c r="J323" s="71">
        <v>0</v>
      </c>
      <c r="K323" s="71">
        <v>0</v>
      </c>
      <c r="L323" s="103">
        <f t="shared" si="37"/>
        <v>0</v>
      </c>
      <c r="M323" s="103"/>
      <c r="N323" s="78"/>
      <c r="O323" s="71">
        <f t="shared" si="38"/>
        <v>225346</v>
      </c>
      <c r="P323" s="71">
        <f t="shared" si="40"/>
        <v>18586</v>
      </c>
      <c r="Q323" s="78">
        <f t="shared" si="39"/>
        <v>82.477612205231068</v>
      </c>
    </row>
    <row r="324" spans="1:17">
      <c r="A324" s="81">
        <v>5</v>
      </c>
      <c r="B324" s="81" t="s">
        <v>50</v>
      </c>
      <c r="C324" s="81" t="s">
        <v>39</v>
      </c>
      <c r="D324" s="24">
        <v>40360</v>
      </c>
      <c r="E324" s="24"/>
      <c r="F324" s="71">
        <v>0</v>
      </c>
      <c r="G324" s="71">
        <v>0</v>
      </c>
      <c r="H324" s="78">
        <f t="shared" si="36"/>
        <v>0</v>
      </c>
      <c r="I324" s="78"/>
      <c r="J324" s="71">
        <v>0</v>
      </c>
      <c r="K324" s="71">
        <v>0</v>
      </c>
      <c r="L324" s="103">
        <f t="shared" si="37"/>
        <v>0</v>
      </c>
      <c r="M324" s="103"/>
      <c r="N324" s="78"/>
      <c r="O324" s="71">
        <f t="shared" si="38"/>
        <v>214155</v>
      </c>
      <c r="P324" s="71">
        <f t="shared" si="40"/>
        <v>17298</v>
      </c>
      <c r="Q324" s="78">
        <f t="shared" si="39"/>
        <v>80.773271695734394</v>
      </c>
    </row>
    <row r="325" spans="1:17">
      <c r="A325" s="81">
        <v>6</v>
      </c>
      <c r="B325" s="81" t="s">
        <v>50</v>
      </c>
      <c r="C325" s="81" t="s">
        <v>39</v>
      </c>
      <c r="D325" s="24">
        <v>40391</v>
      </c>
      <c r="E325" s="24"/>
      <c r="F325" s="71">
        <v>0</v>
      </c>
      <c r="G325" s="71">
        <v>0</v>
      </c>
      <c r="H325" s="78">
        <f t="shared" si="36"/>
        <v>0</v>
      </c>
      <c r="I325" s="78"/>
      <c r="J325" s="71">
        <v>0</v>
      </c>
      <c r="K325" s="71">
        <v>0</v>
      </c>
      <c r="L325" s="103">
        <f t="shared" si="37"/>
        <v>0</v>
      </c>
      <c r="M325" s="103"/>
      <c r="N325" s="78"/>
      <c r="O325" s="71">
        <f t="shared" si="38"/>
        <v>200827</v>
      </c>
      <c r="P325" s="71">
        <f t="shared" si="40"/>
        <v>15668</v>
      </c>
      <c r="Q325" s="78">
        <f t="shared" si="39"/>
        <v>78.017398059025922</v>
      </c>
    </row>
    <row r="326" spans="1:17">
      <c r="A326" s="81">
        <v>7</v>
      </c>
      <c r="B326" s="81" t="s">
        <v>50</v>
      </c>
      <c r="C326" s="81" t="s">
        <v>39</v>
      </c>
      <c r="D326" s="24">
        <v>40422</v>
      </c>
      <c r="E326" s="24"/>
      <c r="F326" s="71">
        <v>-7513</v>
      </c>
      <c r="G326" s="71">
        <v>-596</v>
      </c>
      <c r="H326" s="78">
        <f t="shared" si="36"/>
        <v>79.329162784506849</v>
      </c>
      <c r="I326" s="78"/>
      <c r="J326" s="71">
        <v>0</v>
      </c>
      <c r="K326" s="71">
        <v>0</v>
      </c>
      <c r="L326" s="103">
        <f t="shared" si="37"/>
        <v>0</v>
      </c>
      <c r="M326" s="103"/>
      <c r="N326" s="78"/>
      <c r="O326" s="71">
        <f t="shared" si="38"/>
        <v>213608</v>
      </c>
      <c r="P326" s="71">
        <f t="shared" si="40"/>
        <v>16964</v>
      </c>
      <c r="Q326" s="78">
        <f t="shared" si="39"/>
        <v>79.416501254634653</v>
      </c>
    </row>
    <row r="327" spans="1:17">
      <c r="A327" s="81">
        <v>8</v>
      </c>
      <c r="B327" s="81" t="s">
        <v>50</v>
      </c>
      <c r="C327" s="81" t="s">
        <v>39</v>
      </c>
      <c r="D327" s="24">
        <v>40452</v>
      </c>
      <c r="E327" s="24"/>
      <c r="F327" s="71">
        <v>0</v>
      </c>
      <c r="G327" s="71">
        <v>0</v>
      </c>
      <c r="H327" s="78">
        <f t="shared" si="36"/>
        <v>0</v>
      </c>
      <c r="I327" s="78"/>
      <c r="J327" s="71">
        <v>0</v>
      </c>
      <c r="K327" s="71">
        <v>0</v>
      </c>
      <c r="L327" s="103">
        <f t="shared" si="37"/>
        <v>0</v>
      </c>
      <c r="M327" s="103"/>
      <c r="N327" s="78"/>
      <c r="O327" s="71">
        <f t="shared" si="38"/>
        <v>175007</v>
      </c>
      <c r="P327" s="71">
        <f t="shared" si="40"/>
        <v>13719</v>
      </c>
      <c r="Q327" s="78">
        <f t="shared" si="39"/>
        <v>78.391150068282982</v>
      </c>
    </row>
    <row r="328" spans="1:17">
      <c r="A328" s="81">
        <v>9</v>
      </c>
      <c r="B328" s="81" t="s">
        <v>50</v>
      </c>
      <c r="C328" s="81" t="s">
        <v>39</v>
      </c>
      <c r="D328" s="24">
        <v>40483</v>
      </c>
      <c r="E328" s="24"/>
      <c r="F328" s="71">
        <v>0</v>
      </c>
      <c r="G328" s="71">
        <v>0</v>
      </c>
      <c r="H328" s="78">
        <f t="shared" si="36"/>
        <v>0</v>
      </c>
      <c r="I328" s="78"/>
      <c r="J328" s="71">
        <v>0</v>
      </c>
      <c r="K328" s="71">
        <v>0</v>
      </c>
      <c r="L328" s="103">
        <f t="shared" si="37"/>
        <v>0</v>
      </c>
      <c r="M328" s="103"/>
      <c r="N328" s="78"/>
      <c r="O328" s="71">
        <f t="shared" si="38"/>
        <v>169525</v>
      </c>
      <c r="P328" s="71">
        <f t="shared" si="40"/>
        <v>12889</v>
      </c>
      <c r="Q328" s="78">
        <f t="shared" si="39"/>
        <v>76.030084058398472</v>
      </c>
    </row>
    <row r="329" spans="1:17">
      <c r="A329" s="81">
        <v>10</v>
      </c>
      <c r="B329" s="81" t="s">
        <v>50</v>
      </c>
      <c r="C329" s="81" t="s">
        <v>39</v>
      </c>
      <c r="D329" s="24">
        <v>40513</v>
      </c>
      <c r="E329" s="24"/>
      <c r="F329" s="71">
        <v>0</v>
      </c>
      <c r="G329" s="71">
        <v>0</v>
      </c>
      <c r="H329" s="78">
        <f t="shared" si="36"/>
        <v>0</v>
      </c>
      <c r="I329" s="78"/>
      <c r="J329" s="71">
        <v>0</v>
      </c>
      <c r="K329" s="71">
        <v>0</v>
      </c>
      <c r="L329" s="103">
        <f t="shared" si="37"/>
        <v>0</v>
      </c>
      <c r="M329" s="103"/>
      <c r="N329" s="78"/>
      <c r="O329" s="71">
        <f t="shared" si="38"/>
        <v>176930</v>
      </c>
      <c r="P329" s="71">
        <f t="shared" si="40"/>
        <v>13900</v>
      </c>
      <c r="Q329" s="78">
        <f t="shared" si="39"/>
        <v>78.562143220482682</v>
      </c>
    </row>
    <row r="330" spans="1:17">
      <c r="A330" s="81">
        <v>11</v>
      </c>
      <c r="B330" s="81" t="s">
        <v>50</v>
      </c>
      <c r="C330" s="81" t="s">
        <v>39</v>
      </c>
      <c r="D330" s="24">
        <v>40544</v>
      </c>
      <c r="E330" s="24"/>
      <c r="F330" s="71">
        <v>0</v>
      </c>
      <c r="G330" s="71">
        <v>0</v>
      </c>
      <c r="H330" s="78">
        <f>IF(F330=0,0,G330*1000/F330)</f>
        <v>0</v>
      </c>
      <c r="I330" s="78"/>
      <c r="J330" s="71">
        <v>0</v>
      </c>
      <c r="K330" s="71">
        <v>0</v>
      </c>
      <c r="L330" s="103">
        <f>IF(J330=0,0,K330*1000/J330)</f>
        <v>0</v>
      </c>
      <c r="M330" s="103"/>
      <c r="N330" s="78"/>
      <c r="O330" s="71">
        <f t="shared" si="38"/>
        <v>196459</v>
      </c>
      <c r="P330" s="71">
        <f t="shared" si="40"/>
        <v>15939</v>
      </c>
      <c r="Q330" s="78">
        <f>IF(O330=0,0,P330*1000/O330)</f>
        <v>81.13143200362417</v>
      </c>
    </row>
    <row r="331" spans="1:17">
      <c r="A331" s="81">
        <v>12</v>
      </c>
      <c r="B331" s="81" t="s">
        <v>50</v>
      </c>
      <c r="C331" s="81" t="s">
        <v>39</v>
      </c>
      <c r="D331" s="24">
        <v>40575</v>
      </c>
      <c r="E331" s="24"/>
      <c r="F331" s="71">
        <v>0</v>
      </c>
      <c r="G331" s="71">
        <v>0</v>
      </c>
      <c r="H331" s="78">
        <f>IF(F331=0,0,G331*1000/F331)</f>
        <v>0</v>
      </c>
      <c r="I331" s="78"/>
      <c r="J331" s="71">
        <v>0</v>
      </c>
      <c r="K331" s="71">
        <v>0</v>
      </c>
      <c r="L331" s="103">
        <f>IF(J331=0,0,K331*1000/J331)</f>
        <v>0</v>
      </c>
      <c r="M331" s="103"/>
      <c r="N331" s="78"/>
      <c r="O331" s="71">
        <f t="shared" si="38"/>
        <v>253785</v>
      </c>
      <c r="P331" s="71">
        <f t="shared" si="40"/>
        <v>20518</v>
      </c>
      <c r="Q331" s="78">
        <f>IF(O331=0,0,P331*1000/O331)</f>
        <v>80.847961857477785</v>
      </c>
    </row>
    <row r="332" spans="1:17">
      <c r="A332" s="81">
        <v>13</v>
      </c>
      <c r="B332" s="81" t="s">
        <v>50</v>
      </c>
      <c r="C332" s="81" t="s">
        <v>39</v>
      </c>
      <c r="D332" s="24">
        <v>40603</v>
      </c>
      <c r="E332" s="24"/>
      <c r="F332" s="71">
        <v>0</v>
      </c>
      <c r="G332" s="71">
        <v>0</v>
      </c>
      <c r="H332" s="78">
        <f>IF(F332=0,0,G332*1000/F332)</f>
        <v>0</v>
      </c>
      <c r="I332" s="78"/>
      <c r="J332" s="71">
        <v>0</v>
      </c>
      <c r="K332" s="71">
        <v>0</v>
      </c>
      <c r="L332" s="103">
        <f>IF(J332=0,0,K332*1000/J332)</f>
        <v>0</v>
      </c>
      <c r="M332" s="103"/>
      <c r="N332" s="78"/>
      <c r="O332" s="71">
        <f t="shared" si="38"/>
        <v>248379</v>
      </c>
      <c r="P332" s="71">
        <f t="shared" si="40"/>
        <v>20726</v>
      </c>
      <c r="Q332" s="78">
        <f>IF(O332=0,0,P332*1000/O332)</f>
        <v>83.445057754480047</v>
      </c>
    </row>
    <row r="333" spans="1:17">
      <c r="A333" s="81"/>
      <c r="B333" s="81"/>
      <c r="C333" s="81"/>
      <c r="D333" s="24"/>
      <c r="E333" s="24"/>
      <c r="F333" s="71"/>
      <c r="G333" s="71"/>
      <c r="H333" s="78"/>
      <c r="I333" s="78"/>
      <c r="J333" s="71"/>
      <c r="K333" s="71"/>
      <c r="L333" s="78"/>
      <c r="M333" s="78"/>
      <c r="N333" s="78"/>
      <c r="O333" s="71"/>
      <c r="P333" s="71"/>
      <c r="Q333" s="78"/>
    </row>
    <row r="334" spans="1:17">
      <c r="A334" s="81">
        <v>14</v>
      </c>
      <c r="B334" s="81" t="s">
        <v>66</v>
      </c>
      <c r="C334" s="81"/>
      <c r="D334" s="24"/>
      <c r="E334" s="24"/>
      <c r="F334" s="71"/>
      <c r="G334" s="71"/>
      <c r="H334" s="78"/>
      <c r="I334" s="78"/>
      <c r="J334" s="71"/>
      <c r="K334" s="71"/>
      <c r="L334" s="78"/>
      <c r="M334" s="78"/>
      <c r="N334" s="78"/>
      <c r="O334" s="71">
        <f>SUM(O320:O332)</f>
        <v>3028498</v>
      </c>
      <c r="P334" s="71">
        <f>SUM(P320:P332)</f>
        <v>240075</v>
      </c>
      <c r="Q334" s="78"/>
    </row>
    <row r="335" spans="1:17">
      <c r="J335" s="72"/>
      <c r="K335" s="72"/>
      <c r="O335" s="72"/>
      <c r="P335" s="72"/>
    </row>
    <row r="336" spans="1:17">
      <c r="A336" s="81">
        <v>15</v>
      </c>
      <c r="B336" s="81" t="s">
        <v>50</v>
      </c>
      <c r="C336" s="81" t="s">
        <v>39</v>
      </c>
      <c r="D336" s="24" t="s">
        <v>40</v>
      </c>
      <c r="E336" s="24"/>
      <c r="J336" s="72"/>
      <c r="K336" s="72"/>
      <c r="O336" s="23">
        <f>ROUND(AVERAGE(O320:O332),0)</f>
        <v>232961</v>
      </c>
      <c r="P336" s="23">
        <f>ROUND(AVERAGE(P320:P332),0)</f>
        <v>18467</v>
      </c>
      <c r="Q336" s="78">
        <f>IF(O336=0,0,P336*1000/O336)</f>
        <v>79.270779229141354</v>
      </c>
    </row>
    <row r="337" spans="1:17">
      <c r="J337" s="72"/>
      <c r="K337" s="72"/>
      <c r="O337" s="72"/>
      <c r="P337" s="72"/>
    </row>
    <row r="338" spans="1:17">
      <c r="O338" s="72"/>
      <c r="P338" s="72"/>
    </row>
    <row r="339" spans="1:17">
      <c r="O339" s="72"/>
      <c r="P339" s="72"/>
    </row>
    <row r="351" spans="1:17">
      <c r="Q351" s="22"/>
    </row>
    <row r="352" spans="1:17" s="3" customFormat="1">
      <c r="A352" s="17" t="s">
        <v>36</v>
      </c>
      <c r="B352" s="17"/>
      <c r="C352" s="18"/>
      <c r="D352" s="19"/>
      <c r="E352" s="19"/>
      <c r="F352" s="17"/>
      <c r="G352" s="17"/>
      <c r="H352" s="17"/>
      <c r="I352" s="17"/>
      <c r="J352" s="17"/>
      <c r="K352" s="20"/>
      <c r="L352" s="17"/>
      <c r="M352" s="17"/>
      <c r="N352" s="17"/>
      <c r="O352" s="17"/>
      <c r="P352" s="20" t="s">
        <v>37</v>
      </c>
    </row>
    <row r="353" spans="1:31" s="3" customFormat="1">
      <c r="C353" s="82"/>
      <c r="D353" s="4"/>
      <c r="E353" s="4"/>
      <c r="K353" s="61"/>
      <c r="Q353" s="61"/>
    </row>
    <row r="354" spans="1:31">
      <c r="A354" s="22" t="s">
        <v>88</v>
      </c>
      <c r="B354" s="22"/>
      <c r="F354" s="22"/>
      <c r="G354" s="95" t="s">
        <v>89</v>
      </c>
      <c r="H354" s="95"/>
      <c r="I354" s="95"/>
      <c r="J354" s="95"/>
      <c r="K354" s="95"/>
      <c r="L354" s="22"/>
      <c r="M354" s="22"/>
      <c r="N354" s="22"/>
      <c r="O354" s="22"/>
      <c r="P354" s="22" t="s">
        <v>101</v>
      </c>
      <c r="Q354" s="22"/>
      <c r="S354" s="22" t="s">
        <v>88</v>
      </c>
      <c r="T354" s="22"/>
      <c r="U354" s="83"/>
      <c r="V354" s="14"/>
      <c r="W354" s="22"/>
      <c r="X354" s="95" t="s">
        <v>89</v>
      </c>
      <c r="Y354" s="95"/>
      <c r="Z354" s="95"/>
      <c r="AA354" s="95"/>
      <c r="AB354" s="22"/>
      <c r="AC354" s="22"/>
      <c r="AD354" s="22" t="s">
        <v>64</v>
      </c>
      <c r="AE354" s="22"/>
    </row>
    <row r="355" spans="1:31">
      <c r="A355" s="17" t="s">
        <v>2</v>
      </c>
      <c r="B355" s="17"/>
      <c r="C355" s="17"/>
      <c r="D355" s="17"/>
      <c r="E355" s="17"/>
      <c r="F355" s="17"/>
      <c r="G355" s="96" t="s">
        <v>3</v>
      </c>
      <c r="H355" s="96"/>
      <c r="I355" s="96"/>
      <c r="J355" s="96"/>
      <c r="K355" s="96"/>
      <c r="M355" s="17" t="s">
        <v>92</v>
      </c>
      <c r="N355" s="17"/>
      <c r="O355" s="17"/>
      <c r="P355" s="17"/>
      <c r="Q355" s="17"/>
      <c r="S355" s="17" t="s">
        <v>2</v>
      </c>
      <c r="T355" s="17"/>
      <c r="U355" s="17"/>
      <c r="V355" s="17"/>
      <c r="W355" s="17"/>
      <c r="X355" s="96" t="s">
        <v>3</v>
      </c>
      <c r="Y355" s="96"/>
      <c r="Z355" s="96"/>
      <c r="AA355" s="96"/>
      <c r="AB355" s="17" t="s">
        <v>4</v>
      </c>
      <c r="AC355" s="17"/>
      <c r="AD355" s="17"/>
      <c r="AE355" s="17"/>
    </row>
    <row r="356" spans="1:31">
      <c r="A356" s="3"/>
      <c r="B356" s="3"/>
      <c r="C356" s="3"/>
      <c r="D356" s="3"/>
      <c r="E356" s="3"/>
      <c r="F356" s="3"/>
      <c r="G356" s="97"/>
      <c r="H356" s="97"/>
      <c r="I356" s="97"/>
      <c r="J356" s="97"/>
      <c r="K356" s="97"/>
      <c r="M356" s="22"/>
      <c r="N356" s="3" t="s">
        <v>5</v>
      </c>
      <c r="P356" s="3"/>
      <c r="Q356" s="3"/>
      <c r="S356" s="3"/>
      <c r="T356" s="3"/>
      <c r="U356" s="3"/>
      <c r="V356" s="3"/>
      <c r="W356" s="3"/>
      <c r="X356" s="97"/>
      <c r="Y356" s="97"/>
      <c r="Z356" s="97"/>
      <c r="AA356" s="97"/>
      <c r="AB356" s="22"/>
      <c r="AC356" s="3" t="s">
        <v>5</v>
      </c>
      <c r="AD356" s="3"/>
      <c r="AE356" s="3"/>
    </row>
    <row r="357" spans="1:31">
      <c r="A357" s="3" t="s">
        <v>6</v>
      </c>
      <c r="B357" s="3"/>
      <c r="C357" s="82"/>
      <c r="D357" s="4"/>
      <c r="E357" s="4"/>
      <c r="F357" s="3"/>
      <c r="G357" s="97"/>
      <c r="H357" s="97"/>
      <c r="I357" s="97"/>
      <c r="J357" s="97"/>
      <c r="K357" s="97"/>
      <c r="M357" s="83"/>
      <c r="N357" s="3" t="s">
        <v>7</v>
      </c>
      <c r="P357" s="3"/>
      <c r="Q357" s="3"/>
      <c r="S357" s="3" t="s">
        <v>6</v>
      </c>
      <c r="T357" s="3"/>
      <c r="U357" s="82"/>
      <c r="V357" s="4"/>
      <c r="W357" s="3"/>
      <c r="X357" s="97"/>
      <c r="Y357" s="97"/>
      <c r="Z357" s="97"/>
      <c r="AA357" s="97"/>
      <c r="AB357" s="83"/>
      <c r="AC357" s="3" t="s">
        <v>7</v>
      </c>
      <c r="AD357" s="3"/>
      <c r="AE357" s="3"/>
    </row>
    <row r="358" spans="1:31">
      <c r="A358" s="3"/>
      <c r="B358" s="3"/>
      <c r="C358" s="82"/>
      <c r="D358" s="4"/>
      <c r="E358" s="4"/>
      <c r="F358" s="3"/>
      <c r="G358" s="97"/>
      <c r="H358" s="97"/>
      <c r="I358" s="97"/>
      <c r="J358" s="97"/>
      <c r="K358" s="97"/>
      <c r="M358" s="83" t="s">
        <v>44</v>
      </c>
      <c r="N358" s="3" t="s">
        <v>87</v>
      </c>
      <c r="P358" s="3"/>
      <c r="Q358" s="3"/>
      <c r="S358" s="3"/>
      <c r="T358" s="3"/>
      <c r="U358" s="82"/>
      <c r="V358" s="4"/>
      <c r="W358" s="3"/>
      <c r="X358" s="97"/>
      <c r="Y358" s="97"/>
      <c r="Z358" s="97"/>
      <c r="AA358" s="97"/>
      <c r="AB358" s="83" t="s">
        <v>44</v>
      </c>
      <c r="AC358" s="3" t="s">
        <v>87</v>
      </c>
      <c r="AD358" s="3"/>
      <c r="AE358" s="3"/>
    </row>
    <row r="359" spans="1:31">
      <c r="A359" s="22" t="s">
        <v>90</v>
      </c>
      <c r="B359" s="22"/>
      <c r="C359" s="83"/>
      <c r="D359" s="14"/>
      <c r="E359" s="14"/>
      <c r="F359" s="22"/>
      <c r="G359" s="98"/>
      <c r="H359" s="98"/>
      <c r="I359" s="98"/>
      <c r="J359" s="98"/>
      <c r="K359" s="98"/>
      <c r="M359" s="6" t="s">
        <v>103</v>
      </c>
      <c r="N359" s="6"/>
      <c r="O359" s="22"/>
      <c r="P359" s="22"/>
      <c r="Q359" s="22"/>
      <c r="S359" s="22" t="s">
        <v>90</v>
      </c>
      <c r="T359" s="22"/>
      <c r="U359" s="83"/>
      <c r="V359" s="14"/>
      <c r="W359" s="22"/>
      <c r="X359" s="98"/>
      <c r="Y359" s="98"/>
      <c r="Z359" s="98"/>
      <c r="AA359" s="98"/>
      <c r="AB359" s="6" t="s">
        <v>103</v>
      </c>
      <c r="AC359" s="22"/>
      <c r="AD359" s="22"/>
      <c r="AE359" s="22"/>
    </row>
    <row r="360" spans="1:31">
      <c r="A360" s="17"/>
      <c r="B360" s="17"/>
      <c r="C360" s="18"/>
      <c r="D360" s="19"/>
      <c r="E360" s="19"/>
      <c r="F360" s="17"/>
      <c r="G360" s="11"/>
      <c r="H360" s="11"/>
      <c r="I360" s="11"/>
      <c r="J360" s="11"/>
      <c r="K360" s="11"/>
      <c r="L360" s="17"/>
      <c r="M360" s="17"/>
      <c r="N360" s="17"/>
      <c r="O360" s="17"/>
      <c r="P360" s="17"/>
      <c r="Q360" s="17"/>
      <c r="S360" s="17"/>
      <c r="T360" s="17"/>
      <c r="U360" s="18"/>
      <c r="V360" s="19"/>
      <c r="W360" s="17"/>
      <c r="X360" s="11"/>
      <c r="Y360" s="11"/>
      <c r="Z360" s="11"/>
      <c r="AA360" s="11"/>
      <c r="AB360" s="17"/>
      <c r="AC360" s="17"/>
      <c r="AD360" s="17"/>
      <c r="AE360" s="17"/>
    </row>
    <row r="361" spans="1:31">
      <c r="A361" s="79" t="s">
        <v>11</v>
      </c>
      <c r="B361" s="79" t="s">
        <v>12</v>
      </c>
      <c r="C361" s="79" t="s">
        <v>13</v>
      </c>
      <c r="D361" s="79" t="s">
        <v>14</v>
      </c>
      <c r="E361" s="79"/>
      <c r="F361" s="79" t="s">
        <v>15</v>
      </c>
      <c r="G361" s="79" t="s">
        <v>16</v>
      </c>
      <c r="H361" s="79" t="s">
        <v>17</v>
      </c>
      <c r="I361" s="79"/>
      <c r="J361" s="79" t="s">
        <v>18</v>
      </c>
      <c r="K361" s="79" t="s">
        <v>19</v>
      </c>
      <c r="L361" s="105" t="s">
        <v>20</v>
      </c>
      <c r="M361" s="105"/>
      <c r="N361" s="79"/>
      <c r="O361" s="79" t="s">
        <v>21</v>
      </c>
      <c r="P361" s="79" t="s">
        <v>22</v>
      </c>
      <c r="Q361" s="79" t="s">
        <v>23</v>
      </c>
      <c r="S361" s="79" t="s">
        <v>11</v>
      </c>
      <c r="T361" s="79" t="s">
        <v>12</v>
      </c>
      <c r="U361" s="79" t="s">
        <v>13</v>
      </c>
      <c r="V361" s="79" t="s">
        <v>14</v>
      </c>
      <c r="W361" s="79" t="s">
        <v>15</v>
      </c>
      <c r="X361" s="79" t="s">
        <v>16</v>
      </c>
      <c r="Y361" s="79" t="s">
        <v>17</v>
      </c>
      <c r="Z361" s="79" t="s">
        <v>18</v>
      </c>
      <c r="AA361" s="79" t="s">
        <v>19</v>
      </c>
      <c r="AB361" s="79" t="s">
        <v>20</v>
      </c>
      <c r="AC361" s="79" t="s">
        <v>21</v>
      </c>
      <c r="AD361" s="79" t="s">
        <v>22</v>
      </c>
      <c r="AE361" s="79" t="s">
        <v>23</v>
      </c>
    </row>
    <row r="362" spans="1:31">
      <c r="B362" s="82"/>
      <c r="D362" s="28"/>
      <c r="E362" s="28"/>
      <c r="F362" s="81"/>
      <c r="G362" s="81"/>
      <c r="H362" s="81"/>
      <c r="I362" s="81"/>
      <c r="J362" s="81"/>
      <c r="K362" s="81"/>
      <c r="L362" s="81"/>
      <c r="M362" s="81"/>
      <c r="N362" s="81"/>
      <c r="O362" s="81"/>
      <c r="P362" s="81"/>
      <c r="Q362" s="81"/>
      <c r="T362" s="82"/>
      <c r="V362" s="28"/>
      <c r="W362" s="81"/>
      <c r="X362" s="81"/>
      <c r="Y362" s="81"/>
      <c r="Z362" s="81"/>
      <c r="AA362" s="81"/>
      <c r="AB362" s="81"/>
      <c r="AC362" s="81"/>
      <c r="AD362" s="81"/>
      <c r="AE362" s="81"/>
    </row>
    <row r="363" spans="1:31">
      <c r="B363" s="81"/>
      <c r="F363" s="95" t="s">
        <v>24</v>
      </c>
      <c r="G363" s="95"/>
      <c r="H363" s="95"/>
      <c r="I363" s="82"/>
      <c r="J363" s="95" t="s">
        <v>25</v>
      </c>
      <c r="K363" s="95"/>
      <c r="L363" s="95"/>
      <c r="M363" s="95"/>
      <c r="N363" s="82"/>
      <c r="O363" s="95" t="s">
        <v>26</v>
      </c>
      <c r="P363" s="95"/>
      <c r="Q363" s="95"/>
      <c r="T363" s="81"/>
      <c r="W363" s="104" t="s">
        <v>24</v>
      </c>
      <c r="X363" s="104"/>
      <c r="Y363" s="104"/>
      <c r="Z363" s="104" t="s">
        <v>25</v>
      </c>
      <c r="AA363" s="104"/>
      <c r="AB363" s="104"/>
      <c r="AC363" s="104" t="s">
        <v>26</v>
      </c>
      <c r="AD363" s="104"/>
      <c r="AE363" s="104"/>
    </row>
    <row r="364" spans="1:31" ht="24">
      <c r="A364" s="15" t="s">
        <v>29</v>
      </c>
      <c r="B364" s="83" t="s">
        <v>30</v>
      </c>
      <c r="C364" s="83" t="s">
        <v>31</v>
      </c>
      <c r="D364" s="14" t="s">
        <v>32</v>
      </c>
      <c r="E364" s="4"/>
      <c r="F364" s="83" t="s">
        <v>33</v>
      </c>
      <c r="G364" s="16" t="s">
        <v>34</v>
      </c>
      <c r="H364" s="83" t="s">
        <v>35</v>
      </c>
      <c r="I364" s="82"/>
      <c r="J364" s="83" t="s">
        <v>33</v>
      </c>
      <c r="K364" s="16" t="s">
        <v>34</v>
      </c>
      <c r="L364" s="102" t="s">
        <v>35</v>
      </c>
      <c r="M364" s="102"/>
      <c r="N364" s="82"/>
      <c r="O364" s="83" t="s">
        <v>33</v>
      </c>
      <c r="P364" s="16" t="s">
        <v>34</v>
      </c>
      <c r="Q364" s="83" t="s">
        <v>35</v>
      </c>
      <c r="S364" s="15" t="s">
        <v>29</v>
      </c>
      <c r="T364" s="83" t="s">
        <v>30</v>
      </c>
      <c r="U364" s="83" t="s">
        <v>31</v>
      </c>
      <c r="V364" s="14" t="s">
        <v>32</v>
      </c>
      <c r="W364" s="83" t="s">
        <v>33</v>
      </c>
      <c r="X364" s="16" t="s">
        <v>34</v>
      </c>
      <c r="Y364" s="83" t="s">
        <v>35</v>
      </c>
      <c r="Z364" s="83" t="s">
        <v>33</v>
      </c>
      <c r="AA364" s="16" t="s">
        <v>34</v>
      </c>
      <c r="AB364" s="83" t="s">
        <v>35</v>
      </c>
      <c r="AC364" s="83" t="s">
        <v>33</v>
      </c>
      <c r="AD364" s="16" t="s">
        <v>34</v>
      </c>
      <c r="AE364" s="83" t="s">
        <v>35</v>
      </c>
    </row>
    <row r="365" spans="1:31">
      <c r="A365" s="81">
        <v>1</v>
      </c>
      <c r="B365" s="81" t="s">
        <v>72</v>
      </c>
      <c r="C365" s="81" t="s">
        <v>39</v>
      </c>
      <c r="D365" s="24">
        <v>40238</v>
      </c>
      <c r="E365" s="24"/>
      <c r="F365" s="71">
        <v>150375</v>
      </c>
      <c r="G365" s="71">
        <v>5540</v>
      </c>
      <c r="H365" s="78">
        <f t="shared" ref="H365:H374" si="41">IF(F365=0,0,G365*1000/F365)</f>
        <v>36.841230257689112</v>
      </c>
      <c r="I365" s="78"/>
      <c r="J365" s="71">
        <f>ROUND(Z365/17.1,0)</f>
        <v>69477</v>
      </c>
      <c r="K365" s="71">
        <f>ROUND(AA365/1000,0)</f>
        <v>2653</v>
      </c>
      <c r="L365" s="103">
        <f t="shared" ref="L365:L374" si="42">IF(J365=0,0,K365*1000/J365)</f>
        <v>38.185298731954461</v>
      </c>
      <c r="M365" s="103"/>
      <c r="N365" s="78"/>
      <c r="O365" s="71">
        <f t="shared" ref="O365:O374" si="43">ROUND(AC365/17.1,0)</f>
        <v>84146</v>
      </c>
      <c r="P365" s="71">
        <f t="shared" ref="P365:P374" si="44">ROUND(AD365/1000,0)</f>
        <v>3118</v>
      </c>
      <c r="Q365" s="78">
        <f t="shared" ref="Q365:Q374" si="45">IF(O365=0,0,P365*1000/O365)</f>
        <v>37.054643120290926</v>
      </c>
      <c r="S365" s="81">
        <v>4</v>
      </c>
      <c r="T365" s="81" t="s">
        <v>72</v>
      </c>
      <c r="U365" s="81" t="s">
        <v>78</v>
      </c>
      <c r="V365" s="24">
        <v>40238</v>
      </c>
      <c r="W365" s="28">
        <v>2586747.9700000002</v>
      </c>
      <c r="X365" s="28">
        <v>5539490.3099999996</v>
      </c>
      <c r="Y365" s="78">
        <f t="shared" ref="Y365:Y374" si="46">IF(W365=0,0,X365*1000/W365)</f>
        <v>2141.4882215989524</v>
      </c>
      <c r="Z365" s="28">
        <v>1188053.8600000001</v>
      </c>
      <c r="AA365" s="28">
        <v>2653283.0499999998</v>
      </c>
      <c r="AB365" s="78">
        <f t="shared" ref="AB365:AB374" si="47">IF(Z365=0,0,AA365*1000/Z365)</f>
        <v>2233.3019901976495</v>
      </c>
      <c r="AC365" s="28">
        <v>1438904.46</v>
      </c>
      <c r="AD365" s="28">
        <v>3117590.05</v>
      </c>
      <c r="AE365" s="78">
        <f t="shared" ref="AE365:AE374" si="48">IF(AC365=0,0,AD365*1000/AC365)</f>
        <v>2166.6414530399052</v>
      </c>
    </row>
    <row r="366" spans="1:31">
      <c r="A366" s="81">
        <v>2</v>
      </c>
      <c r="B366" s="81" t="s">
        <v>72</v>
      </c>
      <c r="C366" s="81" t="s">
        <v>39</v>
      </c>
      <c r="D366" s="24">
        <v>40269</v>
      </c>
      <c r="E366" s="24"/>
      <c r="F366" s="71">
        <f t="shared" ref="F366:F377" si="49">O410</f>
        <v>135966</v>
      </c>
      <c r="G366" s="71">
        <f t="shared" ref="G366:G377" si="50">P410</f>
        <v>5077</v>
      </c>
      <c r="H366" s="78">
        <f t="shared" si="41"/>
        <v>37.340217407292997</v>
      </c>
      <c r="I366" s="78"/>
      <c r="J366" s="71">
        <f t="shared" ref="J366:J374" si="51">ROUND(Z366/17.1,0)</f>
        <v>78636</v>
      </c>
      <c r="K366" s="71">
        <f t="shared" ref="K366:K374" si="52">ROUND(AA366/1000,0)</f>
        <v>3042</v>
      </c>
      <c r="L366" s="103">
        <f t="shared" si="42"/>
        <v>38.684571951777812</v>
      </c>
      <c r="M366" s="103"/>
      <c r="N366" s="78"/>
      <c r="O366" s="71">
        <f t="shared" si="43"/>
        <v>64512</v>
      </c>
      <c r="P366" s="71">
        <f t="shared" si="44"/>
        <v>2431</v>
      </c>
      <c r="Q366" s="78">
        <f t="shared" si="45"/>
        <v>37.682911706349209</v>
      </c>
      <c r="S366" s="81">
        <v>5</v>
      </c>
      <c r="T366" s="81" t="s">
        <v>72</v>
      </c>
      <c r="U366" s="81" t="s">
        <v>78</v>
      </c>
      <c r="V366" s="24">
        <v>40269</v>
      </c>
      <c r="W366" s="28">
        <f t="shared" ref="W366:W377" si="53">AC410</f>
        <v>2340346.2600000002</v>
      </c>
      <c r="X366" s="28">
        <f t="shared" ref="X366:X377" si="54">AD410</f>
        <v>5077565.4799999995</v>
      </c>
      <c r="Y366" s="78">
        <f t="shared" si="46"/>
        <v>2169.5787357551094</v>
      </c>
      <c r="Z366" s="28">
        <v>1344673.07</v>
      </c>
      <c r="AA366" s="28">
        <v>3041642.65</v>
      </c>
      <c r="AB366" s="78">
        <f t="shared" si="47"/>
        <v>2261.9941737957165</v>
      </c>
      <c r="AC366" s="28">
        <v>1103156.03</v>
      </c>
      <c r="AD366" s="28">
        <v>2431116.81</v>
      </c>
      <c r="AE366" s="78">
        <f t="shared" si="48"/>
        <v>2203.7832762424368</v>
      </c>
    </row>
    <row r="367" spans="1:31">
      <c r="A367" s="81">
        <v>3</v>
      </c>
      <c r="B367" s="81" t="s">
        <v>72</v>
      </c>
      <c r="C367" s="81" t="s">
        <v>39</v>
      </c>
      <c r="D367" s="24">
        <v>40299</v>
      </c>
      <c r="E367" s="24"/>
      <c r="F367" s="71">
        <f t="shared" si="49"/>
        <v>150590</v>
      </c>
      <c r="G367" s="71">
        <f t="shared" si="50"/>
        <v>5706</v>
      </c>
      <c r="H367" s="78">
        <f t="shared" si="41"/>
        <v>37.890962215286542</v>
      </c>
      <c r="I367" s="78"/>
      <c r="J367" s="71">
        <f t="shared" si="51"/>
        <v>84016</v>
      </c>
      <c r="K367" s="71">
        <f t="shared" si="52"/>
        <v>3218</v>
      </c>
      <c r="L367" s="103">
        <f t="shared" si="42"/>
        <v>38.302228147019612</v>
      </c>
      <c r="M367" s="103"/>
      <c r="N367" s="78"/>
      <c r="O367" s="71">
        <f t="shared" si="43"/>
        <v>73750</v>
      </c>
      <c r="P367" s="71">
        <f t="shared" si="44"/>
        <v>2795</v>
      </c>
      <c r="Q367" s="78">
        <f t="shared" si="45"/>
        <v>37.898305084745765</v>
      </c>
      <c r="S367" s="81">
        <v>6</v>
      </c>
      <c r="T367" s="81" t="s">
        <v>72</v>
      </c>
      <c r="U367" s="81" t="s">
        <v>78</v>
      </c>
      <c r="V367" s="24">
        <v>40299</v>
      </c>
      <c r="W367" s="28">
        <f t="shared" si="53"/>
        <v>2590398.7999999998</v>
      </c>
      <c r="X367" s="28">
        <f t="shared" si="54"/>
        <v>5706200.4899999984</v>
      </c>
      <c r="Y367" s="78">
        <f t="shared" si="46"/>
        <v>2202.8270280236379</v>
      </c>
      <c r="Z367" s="28">
        <v>1436674.99</v>
      </c>
      <c r="AA367" s="28">
        <v>3218040.36</v>
      </c>
      <c r="AB367" s="78">
        <f t="shared" si="47"/>
        <v>2239.9223083851416</v>
      </c>
      <c r="AC367" s="28">
        <v>1261129.97</v>
      </c>
      <c r="AD367" s="28">
        <v>2794909.29</v>
      </c>
      <c r="AE367" s="78">
        <f t="shared" si="48"/>
        <v>2216.1944894545645</v>
      </c>
    </row>
    <row r="368" spans="1:31">
      <c r="A368" s="81">
        <v>4</v>
      </c>
      <c r="B368" s="81" t="s">
        <v>72</v>
      </c>
      <c r="C368" s="81" t="s">
        <v>39</v>
      </c>
      <c r="D368" s="24">
        <v>40330</v>
      </c>
      <c r="E368" s="24"/>
      <c r="F368" s="71">
        <f t="shared" si="49"/>
        <v>159425</v>
      </c>
      <c r="G368" s="71">
        <f t="shared" si="50"/>
        <v>6075</v>
      </c>
      <c r="H368" s="78">
        <f t="shared" si="41"/>
        <v>38.105692331817473</v>
      </c>
      <c r="I368" s="78"/>
      <c r="J368" s="71">
        <f t="shared" si="51"/>
        <v>70684</v>
      </c>
      <c r="K368" s="71">
        <f t="shared" si="52"/>
        <v>2857</v>
      </c>
      <c r="L368" s="103">
        <f t="shared" si="42"/>
        <v>40.41933110746421</v>
      </c>
      <c r="M368" s="103"/>
      <c r="N368" s="78"/>
      <c r="O368" s="71">
        <f t="shared" si="43"/>
        <v>80032</v>
      </c>
      <c r="P368" s="71">
        <f t="shared" si="44"/>
        <v>3096</v>
      </c>
      <c r="Q368" s="78">
        <f t="shared" si="45"/>
        <v>38.684526189524192</v>
      </c>
      <c r="S368" s="81">
        <v>7</v>
      </c>
      <c r="T368" s="81" t="s">
        <v>72</v>
      </c>
      <c r="U368" s="81" t="s">
        <v>78</v>
      </c>
      <c r="V368" s="24">
        <v>40330</v>
      </c>
      <c r="W368" s="28">
        <f t="shared" si="53"/>
        <v>2741469.6900000004</v>
      </c>
      <c r="X368" s="28">
        <f t="shared" si="54"/>
        <v>6075338.8699999973</v>
      </c>
      <c r="Y368" s="78">
        <f t="shared" si="46"/>
        <v>2216.0882873011069</v>
      </c>
      <c r="Z368" s="28">
        <v>1208699.25</v>
      </c>
      <c r="AA368" s="28">
        <v>2856524.42</v>
      </c>
      <c r="AB368" s="78">
        <f t="shared" si="47"/>
        <v>2363.3045358471099</v>
      </c>
      <c r="AC368" s="28">
        <v>1368543.99</v>
      </c>
      <c r="AD368" s="28">
        <v>3095809.78</v>
      </c>
      <c r="AE368" s="78">
        <f t="shared" si="48"/>
        <v>2262.1193053502066</v>
      </c>
    </row>
    <row r="369" spans="1:31">
      <c r="A369" s="81">
        <v>5</v>
      </c>
      <c r="B369" s="81" t="s">
        <v>72</v>
      </c>
      <c r="C369" s="81" t="s">
        <v>39</v>
      </c>
      <c r="D369" s="24">
        <v>40360</v>
      </c>
      <c r="E369" s="24"/>
      <c r="F369" s="71">
        <f t="shared" si="49"/>
        <v>150340</v>
      </c>
      <c r="G369" s="71">
        <f t="shared" si="50"/>
        <v>5848</v>
      </c>
      <c r="H369" s="78">
        <f t="shared" si="41"/>
        <v>38.898496740721029</v>
      </c>
      <c r="I369" s="78"/>
      <c r="J369" s="71">
        <f t="shared" si="51"/>
        <v>56187</v>
      </c>
      <c r="K369" s="71">
        <f t="shared" si="52"/>
        <v>2282</v>
      </c>
      <c r="L369" s="103">
        <f t="shared" si="42"/>
        <v>40.614376991118945</v>
      </c>
      <c r="M369" s="103"/>
      <c r="N369" s="78"/>
      <c r="O369" s="71">
        <f t="shared" si="43"/>
        <v>83537</v>
      </c>
      <c r="P369" s="71">
        <f t="shared" si="44"/>
        <v>3273</v>
      </c>
      <c r="Q369" s="78">
        <f t="shared" si="45"/>
        <v>39.180243484922848</v>
      </c>
      <c r="S369" s="81">
        <v>8</v>
      </c>
      <c r="T369" s="81" t="s">
        <v>72</v>
      </c>
      <c r="U369" s="81" t="s">
        <v>78</v>
      </c>
      <c r="V369" s="24">
        <v>40360</v>
      </c>
      <c r="W369" s="28">
        <f t="shared" si="53"/>
        <v>2586118.9400000004</v>
      </c>
      <c r="X369" s="28">
        <f t="shared" si="54"/>
        <v>5848490.5699999975</v>
      </c>
      <c r="Y369" s="78">
        <f t="shared" si="46"/>
        <v>2261.4932668178039</v>
      </c>
      <c r="Z369" s="28">
        <v>960793.12</v>
      </c>
      <c r="AA369" s="28">
        <v>2281586.23</v>
      </c>
      <c r="AB369" s="78">
        <f t="shared" si="47"/>
        <v>2374.6904328374044</v>
      </c>
      <c r="AC369" s="28">
        <v>1428478.65</v>
      </c>
      <c r="AD369" s="28">
        <v>3273224.85</v>
      </c>
      <c r="AE369" s="78">
        <f t="shared" si="48"/>
        <v>2291.4062103763331</v>
      </c>
    </row>
    <row r="370" spans="1:31">
      <c r="A370" s="81">
        <v>6</v>
      </c>
      <c r="B370" s="81" t="s">
        <v>72</v>
      </c>
      <c r="C370" s="81" t="s">
        <v>39</v>
      </c>
      <c r="D370" s="24">
        <v>40391</v>
      </c>
      <c r="E370" s="24"/>
      <c r="F370" s="71">
        <f t="shared" si="49"/>
        <v>120406</v>
      </c>
      <c r="G370" s="71">
        <f t="shared" si="50"/>
        <v>4756</v>
      </c>
      <c r="H370" s="78">
        <f t="shared" si="41"/>
        <v>39.499692706343538</v>
      </c>
      <c r="I370" s="78"/>
      <c r="J370" s="71">
        <f t="shared" si="51"/>
        <v>53313</v>
      </c>
      <c r="K370" s="71">
        <f t="shared" si="52"/>
        <v>2210</v>
      </c>
      <c r="L370" s="103">
        <f t="shared" si="42"/>
        <v>41.453304072177517</v>
      </c>
      <c r="M370" s="103"/>
      <c r="N370" s="78"/>
      <c r="O370" s="71">
        <f t="shared" si="43"/>
        <v>80443</v>
      </c>
      <c r="P370" s="71">
        <f t="shared" si="44"/>
        <v>3209</v>
      </c>
      <c r="Q370" s="78">
        <f t="shared" si="45"/>
        <v>39.891600263540646</v>
      </c>
      <c r="S370" s="81">
        <v>9</v>
      </c>
      <c r="T370" s="81" t="s">
        <v>72</v>
      </c>
      <c r="U370" s="81" t="s">
        <v>78</v>
      </c>
      <c r="V370" s="24">
        <v>40391</v>
      </c>
      <c r="W370" s="28">
        <f t="shared" si="53"/>
        <v>2074239.4200000006</v>
      </c>
      <c r="X370" s="28">
        <f t="shared" si="54"/>
        <v>4755632.8099999977</v>
      </c>
      <c r="Y370" s="78">
        <f t="shared" si="46"/>
        <v>2292.7116147469596</v>
      </c>
      <c r="Z370" s="28">
        <v>911655.42</v>
      </c>
      <c r="AA370" s="28">
        <v>2210351.46</v>
      </c>
      <c r="AB370" s="78">
        <f t="shared" si="47"/>
        <v>2424.547050902193</v>
      </c>
      <c r="AC370" s="28">
        <v>1375579.32</v>
      </c>
      <c r="AD370" s="28">
        <v>3209186.42</v>
      </c>
      <c r="AE370" s="78">
        <f t="shared" si="48"/>
        <v>2332.9708242487973</v>
      </c>
    </row>
    <row r="371" spans="1:31">
      <c r="A371" s="81">
        <v>7</v>
      </c>
      <c r="B371" s="81" t="s">
        <v>72</v>
      </c>
      <c r="C371" s="81" t="s">
        <v>39</v>
      </c>
      <c r="D371" s="24">
        <v>40422</v>
      </c>
      <c r="E371" s="24"/>
      <c r="F371" s="71">
        <f t="shared" si="49"/>
        <v>92910</v>
      </c>
      <c r="G371" s="71">
        <f t="shared" si="50"/>
        <v>3742</v>
      </c>
      <c r="H371" s="78">
        <f t="shared" si="41"/>
        <v>40.275535464427939</v>
      </c>
      <c r="I371" s="78"/>
      <c r="J371" s="71">
        <f t="shared" si="51"/>
        <v>51017</v>
      </c>
      <c r="K371" s="71">
        <f t="shared" si="52"/>
        <v>2022</v>
      </c>
      <c r="L371" s="103">
        <f t="shared" si="42"/>
        <v>39.63384754101574</v>
      </c>
      <c r="M371" s="103"/>
      <c r="N371" s="78"/>
      <c r="O371" s="71">
        <f t="shared" si="43"/>
        <v>41233</v>
      </c>
      <c r="P371" s="71">
        <f t="shared" si="44"/>
        <v>1643</v>
      </c>
      <c r="Q371" s="78">
        <f t="shared" si="45"/>
        <v>39.8467247107899</v>
      </c>
      <c r="S371" s="81">
        <v>10</v>
      </c>
      <c r="T371" s="81" t="s">
        <v>72</v>
      </c>
      <c r="U371" s="81" t="s">
        <v>78</v>
      </c>
      <c r="V371" s="24">
        <v>40422</v>
      </c>
      <c r="W371" s="28">
        <f t="shared" si="53"/>
        <v>1604053.0100000007</v>
      </c>
      <c r="X371" s="28">
        <f t="shared" si="54"/>
        <v>3742273.8699999978</v>
      </c>
      <c r="Y371" s="78">
        <f t="shared" si="46"/>
        <v>2333.0113448058651</v>
      </c>
      <c r="Z371" s="28">
        <v>872392.28</v>
      </c>
      <c r="AA371" s="28">
        <v>2021726.89</v>
      </c>
      <c r="AB371" s="78">
        <f t="shared" si="47"/>
        <v>2317.4516056010948</v>
      </c>
      <c r="AC371" s="28">
        <v>705088.4</v>
      </c>
      <c r="AD371" s="28">
        <v>1643069.27</v>
      </c>
      <c r="AE371" s="78">
        <f t="shared" si="48"/>
        <v>2330.3025124225555</v>
      </c>
    </row>
    <row r="372" spans="1:31">
      <c r="A372" s="81">
        <v>8</v>
      </c>
      <c r="B372" s="81" t="s">
        <v>72</v>
      </c>
      <c r="C372" s="81" t="s">
        <v>39</v>
      </c>
      <c r="D372" s="24">
        <v>40452</v>
      </c>
      <c r="E372" s="24"/>
      <c r="F372" s="71">
        <f t="shared" si="49"/>
        <v>97099</v>
      </c>
      <c r="G372" s="71">
        <f t="shared" si="50"/>
        <v>3906</v>
      </c>
      <c r="H372" s="78">
        <f t="shared" si="41"/>
        <v>40.226984829915857</v>
      </c>
      <c r="I372" s="78"/>
      <c r="J372" s="71">
        <f t="shared" si="51"/>
        <v>48175</v>
      </c>
      <c r="K372" s="71">
        <f t="shared" si="52"/>
        <v>1978</v>
      </c>
      <c r="L372" s="103">
        <f t="shared" si="42"/>
        <v>41.058640373637779</v>
      </c>
      <c r="M372" s="103"/>
      <c r="N372" s="78"/>
      <c r="O372" s="71">
        <f t="shared" si="43"/>
        <v>-54</v>
      </c>
      <c r="P372" s="71">
        <f t="shared" si="44"/>
        <v>-2</v>
      </c>
      <c r="Q372" s="78">
        <f t="shared" si="45"/>
        <v>37.037037037037038</v>
      </c>
      <c r="S372" s="81">
        <v>11</v>
      </c>
      <c r="T372" s="81" t="s">
        <v>72</v>
      </c>
      <c r="U372" s="81" t="s">
        <v>78</v>
      </c>
      <c r="V372" s="24">
        <v>40452</v>
      </c>
      <c r="W372" s="28">
        <f t="shared" si="53"/>
        <v>1675674.1600000011</v>
      </c>
      <c r="X372" s="28">
        <f t="shared" si="54"/>
        <v>3905764.4399999981</v>
      </c>
      <c r="Y372" s="78">
        <f t="shared" si="46"/>
        <v>2330.8615321728157</v>
      </c>
      <c r="Z372" s="28">
        <v>823790.88</v>
      </c>
      <c r="AA372" s="28">
        <v>1978342.51</v>
      </c>
      <c r="AB372" s="78">
        <f t="shared" si="47"/>
        <v>2401.5105751110041</v>
      </c>
      <c r="AC372" s="28">
        <v>-921.39</v>
      </c>
      <c r="AD372" s="28">
        <v>-2193.11</v>
      </c>
      <c r="AE372" s="78">
        <f t="shared" si="48"/>
        <v>2380.2190169200881</v>
      </c>
    </row>
    <row r="373" spans="1:31">
      <c r="A373" s="81">
        <v>9</v>
      </c>
      <c r="B373" s="81" t="s">
        <v>72</v>
      </c>
      <c r="C373" s="81" t="s">
        <v>39</v>
      </c>
      <c r="D373" s="24">
        <v>40483</v>
      </c>
      <c r="E373" s="24"/>
      <c r="F373" s="71">
        <f t="shared" si="49"/>
        <v>127824</v>
      </c>
      <c r="G373" s="71">
        <f t="shared" si="50"/>
        <v>5184</v>
      </c>
      <c r="H373" s="78">
        <f t="shared" si="41"/>
        <v>40.555764175741643</v>
      </c>
      <c r="I373" s="78"/>
      <c r="J373" s="71">
        <f t="shared" si="51"/>
        <v>40098</v>
      </c>
      <c r="K373" s="71">
        <f t="shared" si="52"/>
        <v>1667</v>
      </c>
      <c r="L373" s="103">
        <f t="shared" si="42"/>
        <v>41.573145792807622</v>
      </c>
      <c r="M373" s="103"/>
      <c r="N373" s="78"/>
      <c r="O373" s="71">
        <f t="shared" si="43"/>
        <v>0</v>
      </c>
      <c r="P373" s="71">
        <f t="shared" si="44"/>
        <v>0</v>
      </c>
      <c r="Q373" s="78">
        <f t="shared" si="45"/>
        <v>0</v>
      </c>
      <c r="S373" s="81">
        <v>12</v>
      </c>
      <c r="T373" s="81" t="s">
        <v>72</v>
      </c>
      <c r="U373" s="81" t="s">
        <v>78</v>
      </c>
      <c r="V373" s="24">
        <v>40483</v>
      </c>
      <c r="W373" s="28">
        <f t="shared" si="53"/>
        <v>2201068.1300000008</v>
      </c>
      <c r="X373" s="28">
        <f t="shared" si="54"/>
        <v>5183750.0199999986</v>
      </c>
      <c r="Y373" s="78">
        <f t="shared" si="46"/>
        <v>2355.1065727347554</v>
      </c>
      <c r="Z373" s="28">
        <v>685679.63</v>
      </c>
      <c r="AA373" s="28">
        <v>1667317.96</v>
      </c>
      <c r="AB373" s="78">
        <f t="shared" si="47"/>
        <v>2431.6282518120015</v>
      </c>
      <c r="AC373" s="28">
        <v>0</v>
      </c>
      <c r="AD373" s="28">
        <v>0</v>
      </c>
      <c r="AE373" s="78">
        <f t="shared" si="48"/>
        <v>0</v>
      </c>
    </row>
    <row r="374" spans="1:31">
      <c r="A374" s="81">
        <v>10</v>
      </c>
      <c r="B374" s="81" t="s">
        <v>72</v>
      </c>
      <c r="C374" s="81" t="s">
        <v>39</v>
      </c>
      <c r="D374" s="24">
        <v>40513</v>
      </c>
      <c r="E374" s="24"/>
      <c r="F374" s="71">
        <f t="shared" si="49"/>
        <v>155137</v>
      </c>
      <c r="G374" s="71">
        <f t="shared" si="50"/>
        <v>6331</v>
      </c>
      <c r="H374" s="78">
        <f t="shared" si="41"/>
        <v>40.809091319285535</v>
      </c>
      <c r="I374" s="78"/>
      <c r="J374" s="71">
        <f t="shared" si="51"/>
        <v>53430</v>
      </c>
      <c r="K374" s="71">
        <f t="shared" si="52"/>
        <v>2194</v>
      </c>
      <c r="L374" s="103">
        <f t="shared" si="42"/>
        <v>41.063073179861505</v>
      </c>
      <c r="M374" s="103"/>
      <c r="N374" s="78"/>
      <c r="O374" s="71">
        <f t="shared" si="43"/>
        <v>64255</v>
      </c>
      <c r="P374" s="71">
        <f t="shared" si="44"/>
        <v>2614</v>
      </c>
      <c r="Q374" s="78">
        <f t="shared" si="45"/>
        <v>40.681659014862653</v>
      </c>
      <c r="S374" s="81">
        <v>13</v>
      </c>
      <c r="T374" s="81" t="s">
        <v>72</v>
      </c>
      <c r="U374" s="81" t="s">
        <v>78</v>
      </c>
      <c r="V374" s="24">
        <v>40513</v>
      </c>
      <c r="W374" s="28">
        <f t="shared" si="53"/>
        <v>2668131.6500000008</v>
      </c>
      <c r="X374" s="28">
        <f t="shared" si="54"/>
        <v>6330663.1999999983</v>
      </c>
      <c r="Y374" s="78">
        <f t="shared" si="46"/>
        <v>2372.6952153953857</v>
      </c>
      <c r="Z374" s="28">
        <v>913656.37</v>
      </c>
      <c r="AA374" s="28">
        <v>2194405.81</v>
      </c>
      <c r="AB374" s="78">
        <f t="shared" si="47"/>
        <v>2401.784611866713</v>
      </c>
      <c r="AC374" s="28">
        <v>1098762.04</v>
      </c>
      <c r="AD374" s="28">
        <v>2613964.0099999998</v>
      </c>
      <c r="AE374" s="78">
        <f t="shared" si="48"/>
        <v>2379.0082973743797</v>
      </c>
    </row>
    <row r="375" spans="1:31">
      <c r="A375" s="81">
        <v>11</v>
      </c>
      <c r="B375" s="81" t="s">
        <v>72</v>
      </c>
      <c r="C375" s="81" t="s">
        <v>39</v>
      </c>
      <c r="D375" s="24">
        <v>40544</v>
      </c>
      <c r="E375" s="24"/>
      <c r="F375" s="71">
        <f t="shared" si="49"/>
        <v>140629</v>
      </c>
      <c r="G375" s="71">
        <f>P419</f>
        <v>5758</v>
      </c>
      <c r="H375" s="78">
        <f>IF(F375=0,0,G375*1000/F375)</f>
        <v>40.944613131004274</v>
      </c>
      <c r="I375" s="78"/>
      <c r="J375" s="71">
        <f>ROUND(Z375/17.1,0)</f>
        <v>50932</v>
      </c>
      <c r="K375" s="71">
        <f>ROUND(AA375/1000,0)</f>
        <v>2132</v>
      </c>
      <c r="L375" s="103">
        <f>IF(J375=0,0,K375*1000/J375)</f>
        <v>41.859734548024818</v>
      </c>
      <c r="M375" s="103"/>
      <c r="N375" s="78"/>
      <c r="O375" s="71">
        <f>ROUND(AC375/17.1,0)</f>
        <v>77696</v>
      </c>
      <c r="P375" s="71">
        <f>ROUND(AD375/1000,0)</f>
        <v>3184</v>
      </c>
      <c r="Q375" s="78">
        <f>IF(O375=0,0,P375*1000/O375)</f>
        <v>40.980230642504118</v>
      </c>
      <c r="S375" s="81">
        <v>11</v>
      </c>
      <c r="T375" s="81" t="s">
        <v>72</v>
      </c>
      <c r="U375" s="81" t="s">
        <v>78</v>
      </c>
      <c r="V375" s="24">
        <v>40544</v>
      </c>
      <c r="W375" s="28">
        <f t="shared" si="53"/>
        <v>2420043.7600000007</v>
      </c>
      <c r="X375" s="28">
        <f t="shared" si="54"/>
        <v>5757609.7899999982</v>
      </c>
      <c r="Y375" s="78">
        <f>IF(W375=0,0,X375*1000/W375)</f>
        <v>2379.1345781284535</v>
      </c>
      <c r="Z375" s="28">
        <v>870932</v>
      </c>
      <c r="AA375" s="28">
        <v>2131735</v>
      </c>
      <c r="AB375" s="78">
        <f>IF(Z375=0,0,AA375*1000/Z375)</f>
        <v>2447.6480368157331</v>
      </c>
      <c r="AC375" s="28">
        <v>1328604</v>
      </c>
      <c r="AD375" s="28">
        <v>3184113</v>
      </c>
      <c r="AE375" s="78">
        <f>IF(AC375=0,0,AD375*1000/AC375)</f>
        <v>2396.5854385505386</v>
      </c>
    </row>
    <row r="376" spans="1:31">
      <c r="A376" s="81">
        <v>12</v>
      </c>
      <c r="B376" s="81" t="s">
        <v>72</v>
      </c>
      <c r="C376" s="81" t="s">
        <v>39</v>
      </c>
      <c r="D376" s="24">
        <v>40575</v>
      </c>
      <c r="E376" s="24"/>
      <c r="F376" s="71">
        <f t="shared" si="49"/>
        <v>115457</v>
      </c>
      <c r="G376" s="71">
        <f>P420</f>
        <v>4769</v>
      </c>
      <c r="H376" s="78">
        <f>IF(F376=0,0,G376*1000/F376)</f>
        <v>41.305421065851355</v>
      </c>
      <c r="I376" s="78"/>
      <c r="J376" s="71">
        <f>ROUND(Z376/17.1,0)</f>
        <v>59515</v>
      </c>
      <c r="K376" s="71">
        <f>ROUND(AA376/1000,0)</f>
        <v>2540</v>
      </c>
      <c r="L376" s="103">
        <f>IF(J376=0,0,K376*1000/J376)</f>
        <v>42.678316390825842</v>
      </c>
      <c r="M376" s="103"/>
      <c r="N376" s="78"/>
      <c r="O376" s="71">
        <f>ROUND(AC376/17.1,0)</f>
        <v>71447</v>
      </c>
      <c r="P376" s="71">
        <f>ROUND(AD376/1000,0)</f>
        <v>2970</v>
      </c>
      <c r="Q376" s="78">
        <f>IF(O376=0,0,P376*1000/O376)</f>
        <v>41.569275127017228</v>
      </c>
      <c r="S376" s="81">
        <v>12</v>
      </c>
      <c r="T376" s="81" t="s">
        <v>72</v>
      </c>
      <c r="U376" s="81" t="s">
        <v>78</v>
      </c>
      <c r="V376" s="24">
        <v>40575</v>
      </c>
      <c r="W376" s="28">
        <f t="shared" si="53"/>
        <v>1989601.7600000007</v>
      </c>
      <c r="X376" s="28">
        <f t="shared" si="54"/>
        <v>4768267.7899999982</v>
      </c>
      <c r="Y376" s="78">
        <f>IF(W376=0,0,X376*1000/W376)</f>
        <v>2396.5940751881908</v>
      </c>
      <c r="Z376" s="28">
        <v>1017712</v>
      </c>
      <c r="AA376" s="28">
        <v>2540472</v>
      </c>
      <c r="AB376" s="78">
        <f>IF(Z376=0,0,AA376*1000/Z376)</f>
        <v>2496.258273460468</v>
      </c>
      <c r="AC376" s="28">
        <v>1221752</v>
      </c>
      <c r="AD376" s="28">
        <v>2969614</v>
      </c>
      <c r="AE376" s="78">
        <f>IF(AC376=0,0,AD376*1000/AC376)</f>
        <v>2430.6193073553391</v>
      </c>
    </row>
    <row r="377" spans="1:31">
      <c r="A377" s="81">
        <v>13</v>
      </c>
      <c r="B377" s="81" t="s">
        <v>72</v>
      </c>
      <c r="C377" s="81" t="s">
        <v>39</v>
      </c>
      <c r="D377" s="24">
        <v>40603</v>
      </c>
      <c r="E377" s="24"/>
      <c r="F377" s="71">
        <f t="shared" si="49"/>
        <v>108266</v>
      </c>
      <c r="G377" s="71">
        <f t="shared" si="50"/>
        <v>4536</v>
      </c>
      <c r="H377" s="78">
        <f>IF(F377=0,0,G377*1000/F377)</f>
        <v>41.896809709419394</v>
      </c>
      <c r="I377" s="78"/>
      <c r="J377" s="71">
        <f>ROUND(Z377/17.1,0)</f>
        <v>80741</v>
      </c>
      <c r="K377" s="71">
        <f>ROUND(AA377/1000,0)</f>
        <v>3394</v>
      </c>
      <c r="L377" s="103">
        <f>IF(J377=0,0,K377*1000/J377)</f>
        <v>42.035644839672536</v>
      </c>
      <c r="M377" s="103"/>
      <c r="N377" s="78"/>
      <c r="O377" s="71">
        <f>ROUND(AC377/17.1,0)</f>
        <v>70605</v>
      </c>
      <c r="P377" s="71">
        <f>ROUND(AD377/1000,0)</f>
        <v>2948</v>
      </c>
      <c r="Q377" s="78">
        <f>IF(O377=0,0,P377*1000/O377)</f>
        <v>41.75341689682034</v>
      </c>
      <c r="S377" s="81">
        <v>13</v>
      </c>
      <c r="T377" s="81" t="s">
        <v>72</v>
      </c>
      <c r="U377" s="81" t="s">
        <v>78</v>
      </c>
      <c r="V377" s="24">
        <v>40603</v>
      </c>
      <c r="W377" s="28">
        <f t="shared" si="53"/>
        <v>1866633.7600000007</v>
      </c>
      <c r="X377" s="28">
        <f t="shared" si="54"/>
        <v>4536233.7899999982</v>
      </c>
      <c r="Y377" s="78">
        <f>IF(W377=0,0,X377*1000/W377)</f>
        <v>2430.1680850345256</v>
      </c>
      <c r="Z377" s="28">
        <v>1380675</v>
      </c>
      <c r="AA377" s="28">
        <v>3393707</v>
      </c>
      <c r="AB377" s="78">
        <f>IF(Z377=0,0,AA377*1000/Z377)</f>
        <v>2458.0056856247852</v>
      </c>
      <c r="AC377" s="28">
        <v>1207352</v>
      </c>
      <c r="AD377" s="28">
        <v>2948271</v>
      </c>
      <c r="AE377" s="78">
        <f>IF(AC377=0,0,AD377*1000/AC377)</f>
        <v>2441.9315990696996</v>
      </c>
    </row>
    <row r="378" spans="1:31">
      <c r="B378" s="81"/>
      <c r="C378" s="81"/>
      <c r="D378" s="24"/>
      <c r="E378" s="24"/>
      <c r="F378" s="72"/>
      <c r="G378" s="72"/>
      <c r="J378" s="72"/>
      <c r="K378" s="72"/>
      <c r="O378" s="72"/>
      <c r="P378" s="72"/>
      <c r="T378" s="81"/>
      <c r="U378" s="81"/>
      <c r="V378" s="24"/>
    </row>
    <row r="379" spans="1:31">
      <c r="F379" s="72"/>
      <c r="G379" s="72"/>
      <c r="J379" s="72"/>
      <c r="K379" s="72"/>
      <c r="O379" s="72"/>
      <c r="P379" s="72"/>
    </row>
    <row r="380" spans="1:31">
      <c r="J380" s="72"/>
      <c r="K380" s="72"/>
      <c r="O380" s="72"/>
      <c r="P380" s="72"/>
    </row>
    <row r="381" spans="1:31">
      <c r="J381" s="72"/>
      <c r="K381" s="72"/>
      <c r="O381" s="72"/>
      <c r="P381" s="72"/>
    </row>
    <row r="382" spans="1:31">
      <c r="O382" s="72"/>
      <c r="P382" s="72"/>
    </row>
    <row r="383" spans="1:31">
      <c r="O383" s="72"/>
      <c r="P383" s="72"/>
    </row>
    <row r="396" spans="1:31">
      <c r="Q396" s="22"/>
    </row>
    <row r="397" spans="1:31" s="3" customFormat="1">
      <c r="A397" s="17" t="s">
        <v>36</v>
      </c>
      <c r="B397" s="17"/>
      <c r="C397" s="18"/>
      <c r="D397" s="19"/>
      <c r="E397" s="19"/>
      <c r="F397" s="17"/>
      <c r="G397" s="17"/>
      <c r="H397" s="17"/>
      <c r="I397" s="17"/>
      <c r="J397" s="17"/>
      <c r="K397" s="20"/>
      <c r="L397" s="17"/>
      <c r="M397" s="17"/>
      <c r="N397" s="17"/>
      <c r="O397" s="17"/>
      <c r="P397" s="20" t="s">
        <v>37</v>
      </c>
      <c r="S397" s="17" t="s">
        <v>36</v>
      </c>
      <c r="T397" s="17"/>
      <c r="U397" s="18"/>
      <c r="V397" s="19"/>
      <c r="W397" s="17"/>
      <c r="X397" s="17"/>
      <c r="Y397" s="17"/>
      <c r="Z397" s="17"/>
      <c r="AA397" s="20"/>
      <c r="AB397" s="17"/>
      <c r="AC397" s="17"/>
      <c r="AD397" s="17"/>
      <c r="AE397" s="20" t="s">
        <v>37</v>
      </c>
    </row>
    <row r="398" spans="1:31" s="3" customFormat="1">
      <c r="C398" s="82"/>
      <c r="D398" s="4"/>
      <c r="E398" s="4"/>
      <c r="K398" s="61"/>
      <c r="Q398" s="61"/>
      <c r="U398" s="82"/>
      <c r="V398" s="4"/>
      <c r="AE398" s="61"/>
    </row>
    <row r="399" spans="1:31">
      <c r="A399" s="22" t="s">
        <v>88</v>
      </c>
      <c r="B399" s="3"/>
      <c r="C399" s="3"/>
      <c r="D399" s="3"/>
      <c r="E399" s="3"/>
      <c r="F399" s="22"/>
      <c r="G399" s="95" t="s">
        <v>89</v>
      </c>
      <c r="H399" s="95"/>
      <c r="I399" s="95"/>
      <c r="J399" s="95"/>
      <c r="K399" s="95"/>
      <c r="L399" s="22"/>
      <c r="M399" s="22"/>
      <c r="N399" s="22"/>
      <c r="O399" s="22"/>
      <c r="P399" s="22" t="s">
        <v>102</v>
      </c>
      <c r="Q399" s="22"/>
      <c r="R399" s="3"/>
      <c r="S399" s="22" t="s">
        <v>88</v>
      </c>
      <c r="T399" s="3"/>
      <c r="U399" s="3"/>
      <c r="V399" s="3"/>
      <c r="W399" s="22"/>
      <c r="X399" s="95" t="s">
        <v>89</v>
      </c>
      <c r="Y399" s="95"/>
      <c r="Z399" s="95"/>
      <c r="AA399" s="95"/>
      <c r="AB399" s="22"/>
      <c r="AC399" s="22"/>
      <c r="AD399" s="22" t="s">
        <v>65</v>
      </c>
      <c r="AE399" s="22"/>
    </row>
    <row r="400" spans="1:31">
      <c r="A400" s="17" t="s">
        <v>2</v>
      </c>
      <c r="B400" s="17"/>
      <c r="C400" s="17"/>
      <c r="D400" s="17"/>
      <c r="E400" s="17"/>
      <c r="F400" s="17"/>
      <c r="G400" s="96" t="s">
        <v>3</v>
      </c>
      <c r="H400" s="96"/>
      <c r="I400" s="96"/>
      <c r="J400" s="96"/>
      <c r="K400" s="96"/>
      <c r="M400" s="17" t="s">
        <v>92</v>
      </c>
      <c r="N400" s="17"/>
      <c r="O400" s="17"/>
      <c r="P400" s="17"/>
      <c r="Q400" s="17"/>
      <c r="S400" s="17" t="s">
        <v>2</v>
      </c>
      <c r="T400" s="17"/>
      <c r="U400" s="17"/>
      <c r="V400" s="17"/>
      <c r="W400" s="17"/>
      <c r="X400" s="96" t="s">
        <v>3</v>
      </c>
      <c r="Y400" s="96"/>
      <c r="Z400" s="96"/>
      <c r="AA400" s="96"/>
      <c r="AB400" s="17" t="s">
        <v>4</v>
      </c>
      <c r="AC400" s="17"/>
      <c r="AD400" s="17"/>
      <c r="AE400" s="17"/>
    </row>
    <row r="401" spans="1:31">
      <c r="A401" s="3"/>
      <c r="B401" s="3"/>
      <c r="C401" s="3"/>
      <c r="D401" s="3"/>
      <c r="E401" s="3"/>
      <c r="F401" s="3"/>
      <c r="G401" s="97"/>
      <c r="H401" s="97"/>
      <c r="I401" s="97"/>
      <c r="J401" s="97"/>
      <c r="K401" s="97"/>
      <c r="M401" s="22"/>
      <c r="N401" s="3" t="s">
        <v>5</v>
      </c>
      <c r="P401" s="3"/>
      <c r="Q401" s="3"/>
      <c r="S401" s="3"/>
      <c r="T401" s="3"/>
      <c r="U401" s="3"/>
      <c r="V401" s="3"/>
      <c r="W401" s="3"/>
      <c r="X401" s="97"/>
      <c r="Y401" s="97"/>
      <c r="Z401" s="97"/>
      <c r="AA401" s="97"/>
      <c r="AB401" s="22"/>
      <c r="AC401" s="3" t="s">
        <v>5</v>
      </c>
      <c r="AD401" s="3"/>
      <c r="AE401" s="3"/>
    </row>
    <row r="402" spans="1:31">
      <c r="A402" s="3" t="s">
        <v>6</v>
      </c>
      <c r="B402" s="3"/>
      <c r="C402" s="82"/>
      <c r="D402" s="4"/>
      <c r="E402" s="4"/>
      <c r="F402" s="3"/>
      <c r="G402" s="97"/>
      <c r="H402" s="97"/>
      <c r="I402" s="97"/>
      <c r="J402" s="97"/>
      <c r="K402" s="97"/>
      <c r="M402" s="83"/>
      <c r="N402" s="3" t="s">
        <v>7</v>
      </c>
      <c r="P402" s="3"/>
      <c r="Q402" s="3"/>
      <c r="S402" s="3" t="s">
        <v>6</v>
      </c>
      <c r="T402" s="3"/>
      <c r="U402" s="82"/>
      <c r="V402" s="4"/>
      <c r="W402" s="3"/>
      <c r="X402" s="97"/>
      <c r="Y402" s="97"/>
      <c r="Z402" s="97"/>
      <c r="AA402" s="97"/>
      <c r="AB402" s="83"/>
      <c r="AC402" s="3" t="s">
        <v>7</v>
      </c>
      <c r="AD402" s="3"/>
      <c r="AE402" s="3"/>
    </row>
    <row r="403" spans="1:31">
      <c r="A403" s="3"/>
      <c r="B403" s="3"/>
      <c r="C403" s="82"/>
      <c r="D403" s="4"/>
      <c r="E403" s="4"/>
      <c r="F403" s="3"/>
      <c r="G403" s="97"/>
      <c r="H403" s="97"/>
      <c r="I403" s="97"/>
      <c r="J403" s="97"/>
      <c r="K403" s="97"/>
      <c r="M403" s="83" t="s">
        <v>44</v>
      </c>
      <c r="N403" s="3" t="s">
        <v>87</v>
      </c>
      <c r="P403" s="3"/>
      <c r="Q403" s="3"/>
      <c r="S403" s="3"/>
      <c r="T403" s="3"/>
      <c r="U403" s="82"/>
      <c r="V403" s="4"/>
      <c r="W403" s="3"/>
      <c r="X403" s="97"/>
      <c r="Y403" s="97"/>
      <c r="Z403" s="97"/>
      <c r="AA403" s="97"/>
      <c r="AB403" s="83" t="s">
        <v>44</v>
      </c>
      <c r="AC403" s="3" t="s">
        <v>87</v>
      </c>
      <c r="AD403" s="3"/>
      <c r="AE403" s="3"/>
    </row>
    <row r="404" spans="1:31">
      <c r="A404" s="22" t="s">
        <v>90</v>
      </c>
      <c r="B404" s="22"/>
      <c r="C404" s="83"/>
      <c r="D404" s="14"/>
      <c r="E404" s="14"/>
      <c r="F404" s="22"/>
      <c r="G404" s="98"/>
      <c r="H404" s="98"/>
      <c r="I404" s="98"/>
      <c r="J404" s="98"/>
      <c r="K404" s="98"/>
      <c r="M404" s="6" t="s">
        <v>103</v>
      </c>
      <c r="N404" s="6"/>
      <c r="O404" s="22"/>
      <c r="P404" s="22"/>
      <c r="Q404" s="22"/>
      <c r="S404" s="22" t="s">
        <v>90</v>
      </c>
      <c r="T404" s="22"/>
      <c r="U404" s="83"/>
      <c r="V404" s="14"/>
      <c r="W404" s="22"/>
      <c r="X404" s="98"/>
      <c r="Y404" s="98"/>
      <c r="Z404" s="98"/>
      <c r="AA404" s="98"/>
      <c r="AB404" s="6" t="s">
        <v>103</v>
      </c>
      <c r="AC404" s="22"/>
      <c r="AD404" s="22"/>
      <c r="AE404" s="22"/>
    </row>
    <row r="405" spans="1:31">
      <c r="A405" s="17"/>
      <c r="B405" s="17"/>
      <c r="C405" s="18"/>
      <c r="D405" s="19"/>
      <c r="E405" s="19"/>
      <c r="F405" s="17"/>
      <c r="G405" s="11"/>
      <c r="H405" s="11"/>
      <c r="I405" s="11"/>
      <c r="J405" s="11"/>
      <c r="K405" s="11"/>
      <c r="L405" s="17"/>
      <c r="M405" s="17"/>
      <c r="N405" s="17"/>
      <c r="O405" s="17"/>
      <c r="P405" s="17"/>
      <c r="Q405" s="17"/>
      <c r="S405" s="17"/>
      <c r="T405" s="17"/>
      <c r="U405" s="18"/>
      <c r="V405" s="19"/>
      <c r="W405" s="17"/>
      <c r="X405" s="11"/>
      <c r="Y405" s="11"/>
      <c r="Z405" s="11"/>
      <c r="AA405" s="11"/>
      <c r="AB405" s="17"/>
      <c r="AC405" s="17"/>
      <c r="AD405" s="17"/>
      <c r="AE405" s="17"/>
    </row>
    <row r="406" spans="1:31">
      <c r="A406" s="79" t="s">
        <v>11</v>
      </c>
      <c r="B406" s="79" t="s">
        <v>12</v>
      </c>
      <c r="C406" s="79" t="s">
        <v>13</v>
      </c>
      <c r="D406" s="79" t="s">
        <v>14</v>
      </c>
      <c r="E406" s="79"/>
      <c r="F406" s="79" t="s">
        <v>15</v>
      </c>
      <c r="G406" s="79" t="s">
        <v>16</v>
      </c>
      <c r="H406" s="79" t="s">
        <v>17</v>
      </c>
      <c r="I406" s="79"/>
      <c r="J406" s="79" t="s">
        <v>18</v>
      </c>
      <c r="K406" s="79" t="s">
        <v>19</v>
      </c>
      <c r="L406" s="105" t="s">
        <v>20</v>
      </c>
      <c r="M406" s="105"/>
      <c r="N406" s="79"/>
      <c r="O406" s="79" t="s">
        <v>21</v>
      </c>
      <c r="P406" s="79" t="s">
        <v>22</v>
      </c>
      <c r="Q406" s="79" t="s">
        <v>23</v>
      </c>
      <c r="S406" s="79" t="s">
        <v>11</v>
      </c>
      <c r="T406" s="79" t="s">
        <v>12</v>
      </c>
      <c r="U406" s="79" t="s">
        <v>13</v>
      </c>
      <c r="V406" s="79" t="s">
        <v>14</v>
      </c>
      <c r="W406" s="79" t="s">
        <v>15</v>
      </c>
      <c r="X406" s="79" t="s">
        <v>16</v>
      </c>
      <c r="Y406" s="79" t="s">
        <v>17</v>
      </c>
      <c r="Z406" s="79" t="s">
        <v>18</v>
      </c>
      <c r="AA406" s="79" t="s">
        <v>19</v>
      </c>
      <c r="AB406" s="79" t="s">
        <v>20</v>
      </c>
      <c r="AC406" s="79" t="s">
        <v>21</v>
      </c>
      <c r="AD406" s="79" t="s">
        <v>22</v>
      </c>
      <c r="AE406" s="79" t="s">
        <v>23</v>
      </c>
    </row>
    <row r="407" spans="1:31">
      <c r="B407" s="82"/>
      <c r="D407" s="28"/>
      <c r="E407" s="28"/>
      <c r="F407" s="81"/>
      <c r="G407" s="81"/>
      <c r="H407" s="81"/>
      <c r="I407" s="81"/>
      <c r="J407" s="81"/>
      <c r="K407" s="81"/>
      <c r="L407" s="81"/>
      <c r="M407" s="81"/>
      <c r="N407" s="81"/>
      <c r="O407" s="81"/>
      <c r="P407" s="81"/>
      <c r="Q407" s="81"/>
      <c r="T407" s="82"/>
      <c r="V407" s="28"/>
      <c r="W407" s="81"/>
      <c r="X407" s="81"/>
      <c r="Y407" s="81"/>
      <c r="Z407" s="81"/>
      <c r="AA407" s="81"/>
      <c r="AB407" s="81"/>
      <c r="AC407" s="81"/>
      <c r="AD407" s="81"/>
      <c r="AE407" s="81"/>
    </row>
    <row r="408" spans="1:31">
      <c r="B408" s="81"/>
      <c r="F408" s="95" t="s">
        <v>41</v>
      </c>
      <c r="G408" s="95"/>
      <c r="H408" s="95"/>
      <c r="I408" s="82"/>
      <c r="J408" s="95" t="s">
        <v>42</v>
      </c>
      <c r="K408" s="95"/>
      <c r="L408" s="95"/>
      <c r="M408" s="95"/>
      <c r="N408" s="82"/>
      <c r="O408" s="95" t="s">
        <v>43</v>
      </c>
      <c r="P408" s="95"/>
      <c r="Q408" s="95"/>
      <c r="T408" s="81"/>
      <c r="W408" s="104" t="s">
        <v>41</v>
      </c>
      <c r="X408" s="104"/>
      <c r="Y408" s="104"/>
      <c r="Z408" s="104" t="s">
        <v>42</v>
      </c>
      <c r="AA408" s="104"/>
      <c r="AB408" s="104"/>
      <c r="AC408" s="104" t="s">
        <v>43</v>
      </c>
      <c r="AD408" s="104"/>
      <c r="AE408" s="104"/>
    </row>
    <row r="409" spans="1:31" ht="24">
      <c r="A409" s="15" t="s">
        <v>29</v>
      </c>
      <c r="B409" s="83" t="s">
        <v>30</v>
      </c>
      <c r="C409" s="83" t="s">
        <v>31</v>
      </c>
      <c r="D409" s="14" t="s">
        <v>32</v>
      </c>
      <c r="E409" s="4"/>
      <c r="F409" s="83" t="s">
        <v>33</v>
      </c>
      <c r="G409" s="16" t="s">
        <v>34</v>
      </c>
      <c r="H409" s="83" t="s">
        <v>35</v>
      </c>
      <c r="I409" s="82"/>
      <c r="J409" s="83" t="s">
        <v>33</v>
      </c>
      <c r="K409" s="16" t="s">
        <v>34</v>
      </c>
      <c r="L409" s="102" t="s">
        <v>35</v>
      </c>
      <c r="M409" s="102"/>
      <c r="N409" s="82"/>
      <c r="O409" s="83" t="s">
        <v>33</v>
      </c>
      <c r="P409" s="16" t="s">
        <v>34</v>
      </c>
      <c r="Q409" s="83" t="s">
        <v>35</v>
      </c>
      <c r="S409" s="15" t="s">
        <v>29</v>
      </c>
      <c r="T409" s="83" t="s">
        <v>30</v>
      </c>
      <c r="U409" s="83" t="s">
        <v>31</v>
      </c>
      <c r="V409" s="14" t="s">
        <v>32</v>
      </c>
      <c r="W409" s="83" t="s">
        <v>33</v>
      </c>
      <c r="X409" s="16" t="s">
        <v>34</v>
      </c>
      <c r="Y409" s="83" t="s">
        <v>35</v>
      </c>
      <c r="Z409" s="83" t="s">
        <v>33</v>
      </c>
      <c r="AA409" s="16" t="s">
        <v>34</v>
      </c>
      <c r="AB409" s="83" t="s">
        <v>35</v>
      </c>
      <c r="AC409" s="83" t="s">
        <v>33</v>
      </c>
      <c r="AD409" s="16" t="s">
        <v>34</v>
      </c>
      <c r="AE409" s="83" t="s">
        <v>35</v>
      </c>
    </row>
    <row r="410" spans="1:31">
      <c r="A410" s="81">
        <v>1</v>
      </c>
      <c r="B410" s="81" t="s">
        <v>72</v>
      </c>
      <c r="C410" s="81" t="s">
        <v>39</v>
      </c>
      <c r="D410" s="24">
        <v>40238</v>
      </c>
      <c r="E410" s="24"/>
      <c r="F410" s="71">
        <f t="shared" ref="F410:F419" si="55">ROUND(W410/17.1,0)</f>
        <v>0</v>
      </c>
      <c r="G410" s="71">
        <f t="shared" ref="G410:G419" si="56">ROUND(X410/1000,0)</f>
        <v>0</v>
      </c>
      <c r="H410" s="78">
        <v>0</v>
      </c>
      <c r="I410" s="78"/>
      <c r="J410" s="71">
        <f t="shared" ref="J410:J422" si="57">ROUND(Z410/17.1,0)</f>
        <v>260</v>
      </c>
      <c r="K410" s="71">
        <f t="shared" ref="K410:K419" si="58">ROUND(AA410/1000,0)</f>
        <v>2</v>
      </c>
      <c r="L410" s="103">
        <v>0</v>
      </c>
      <c r="M410" s="103"/>
      <c r="N410" s="78"/>
      <c r="O410" s="71">
        <f t="shared" ref="O410:O422" si="59">F365+J365-O365-F410+J410</f>
        <v>135966</v>
      </c>
      <c r="P410" s="71">
        <f t="shared" ref="P410:P422" si="60">G365+K365-P365-G410+K410</f>
        <v>5077</v>
      </c>
      <c r="Q410" s="78">
        <f t="shared" ref="Q410:Q419" si="61">IF(O410=0,0,P410*1000/O410)</f>
        <v>37.340217407292997</v>
      </c>
      <c r="S410" s="81">
        <v>4</v>
      </c>
      <c r="T410" s="81" t="s">
        <v>72</v>
      </c>
      <c r="U410" s="81" t="s">
        <v>78</v>
      </c>
      <c r="V410" s="24">
        <v>40238</v>
      </c>
      <c r="W410" s="28">
        <v>0</v>
      </c>
      <c r="X410" s="28">
        <v>0</v>
      </c>
      <c r="Y410" s="78">
        <v>0</v>
      </c>
      <c r="Z410" s="28">
        <v>4448.8900000000003</v>
      </c>
      <c r="AA410" s="28">
        <v>2382.17</v>
      </c>
      <c r="AB410" s="78">
        <v>0</v>
      </c>
      <c r="AC410" s="28">
        <f t="shared" ref="AC410:AC422" si="62">W365+Z365-AC365-W410+Z410</f>
        <v>2340346.2600000002</v>
      </c>
      <c r="AD410" s="28">
        <f t="shared" ref="AD410:AD422" si="63">X365+AA365-AD365-X410+AA410</f>
        <v>5077565.4799999995</v>
      </c>
      <c r="AE410" s="78">
        <f t="shared" ref="AE410:AE419" si="64">IF(AC410=0,0,AD410*1000/AC410)</f>
        <v>2169.5787357551094</v>
      </c>
    </row>
    <row r="411" spans="1:31">
      <c r="A411" s="81">
        <v>2</v>
      </c>
      <c r="B411" s="81" t="s">
        <v>72</v>
      </c>
      <c r="C411" s="81" t="s">
        <v>39</v>
      </c>
      <c r="D411" s="24">
        <v>40269</v>
      </c>
      <c r="E411" s="24"/>
      <c r="F411" s="71">
        <f t="shared" si="55"/>
        <v>-2250</v>
      </c>
      <c r="G411" s="71">
        <f t="shared" si="56"/>
        <v>-83</v>
      </c>
      <c r="H411" s="78">
        <v>0</v>
      </c>
      <c r="I411" s="78"/>
      <c r="J411" s="71">
        <f t="shared" si="57"/>
        <v>-1750</v>
      </c>
      <c r="K411" s="71">
        <f t="shared" si="58"/>
        <v>-65</v>
      </c>
      <c r="L411" s="103">
        <v>0</v>
      </c>
      <c r="M411" s="103"/>
      <c r="N411" s="78"/>
      <c r="O411" s="71">
        <f t="shared" si="59"/>
        <v>150590</v>
      </c>
      <c r="P411" s="71">
        <f t="shared" si="60"/>
        <v>5706</v>
      </c>
      <c r="Q411" s="78">
        <f t="shared" si="61"/>
        <v>37.890962215286542</v>
      </c>
      <c r="S411" s="81">
        <v>5</v>
      </c>
      <c r="T411" s="81" t="s">
        <v>72</v>
      </c>
      <c r="U411" s="81" t="s">
        <v>78</v>
      </c>
      <c r="V411" s="24">
        <v>40269</v>
      </c>
      <c r="W411" s="28">
        <v>-38468.050000000003</v>
      </c>
      <c r="X411" s="28">
        <v>-83459.56</v>
      </c>
      <c r="Y411" s="78">
        <v>0</v>
      </c>
      <c r="Z411" s="28">
        <v>-29932.55</v>
      </c>
      <c r="AA411" s="28">
        <v>-65350.39</v>
      </c>
      <c r="AB411" s="78">
        <v>0</v>
      </c>
      <c r="AC411" s="28">
        <f t="shared" si="62"/>
        <v>2590398.7999999998</v>
      </c>
      <c r="AD411" s="28">
        <f t="shared" si="63"/>
        <v>5706200.4899999984</v>
      </c>
      <c r="AE411" s="78">
        <f t="shared" si="64"/>
        <v>2202.8270280236379</v>
      </c>
    </row>
    <row r="412" spans="1:31">
      <c r="A412" s="81">
        <v>3</v>
      </c>
      <c r="B412" s="81" t="s">
        <v>72</v>
      </c>
      <c r="C412" s="81" t="s">
        <v>39</v>
      </c>
      <c r="D412" s="24">
        <v>40299</v>
      </c>
      <c r="E412" s="24"/>
      <c r="F412" s="71">
        <f t="shared" si="55"/>
        <v>0</v>
      </c>
      <c r="G412" s="71">
        <f t="shared" si="56"/>
        <v>0</v>
      </c>
      <c r="H412" s="78">
        <v>0</v>
      </c>
      <c r="I412" s="78"/>
      <c r="J412" s="71">
        <f t="shared" si="57"/>
        <v>-1431</v>
      </c>
      <c r="K412" s="71">
        <f t="shared" si="58"/>
        <v>-54</v>
      </c>
      <c r="L412" s="103">
        <v>0</v>
      </c>
      <c r="M412" s="103"/>
      <c r="N412" s="78"/>
      <c r="O412" s="71">
        <f t="shared" si="59"/>
        <v>159425</v>
      </c>
      <c r="P412" s="71">
        <f t="shared" si="60"/>
        <v>6075</v>
      </c>
      <c r="Q412" s="78">
        <f t="shared" si="61"/>
        <v>38.105692331817473</v>
      </c>
      <c r="S412" s="81">
        <v>6</v>
      </c>
      <c r="T412" s="81" t="s">
        <v>72</v>
      </c>
      <c r="U412" s="81" t="s">
        <v>78</v>
      </c>
      <c r="V412" s="24">
        <v>40299</v>
      </c>
      <c r="W412" s="28">
        <v>0</v>
      </c>
      <c r="X412" s="28">
        <v>0</v>
      </c>
      <c r="Y412" s="78">
        <v>0</v>
      </c>
      <c r="Z412" s="28">
        <v>-24474.13</v>
      </c>
      <c r="AA412" s="28">
        <v>-53992.69</v>
      </c>
      <c r="AB412" s="78">
        <v>0</v>
      </c>
      <c r="AC412" s="28">
        <f t="shared" si="62"/>
        <v>2741469.6900000004</v>
      </c>
      <c r="AD412" s="28">
        <f t="shared" si="63"/>
        <v>6075338.8699999973</v>
      </c>
      <c r="AE412" s="78">
        <f t="shared" si="64"/>
        <v>2216.0882873011069</v>
      </c>
    </row>
    <row r="413" spans="1:31">
      <c r="A413" s="81">
        <v>4</v>
      </c>
      <c r="B413" s="81" t="s">
        <v>72</v>
      </c>
      <c r="C413" s="81" t="s">
        <v>39</v>
      </c>
      <c r="D413" s="24">
        <v>40330</v>
      </c>
      <c r="E413" s="24"/>
      <c r="F413" s="71">
        <f t="shared" si="55"/>
        <v>0</v>
      </c>
      <c r="G413" s="71">
        <f t="shared" si="56"/>
        <v>0</v>
      </c>
      <c r="H413" s="78">
        <v>0</v>
      </c>
      <c r="I413" s="78"/>
      <c r="J413" s="71">
        <f t="shared" si="57"/>
        <v>263</v>
      </c>
      <c r="K413" s="71">
        <f t="shared" si="58"/>
        <v>12</v>
      </c>
      <c r="L413" s="103">
        <v>0</v>
      </c>
      <c r="M413" s="103"/>
      <c r="N413" s="78"/>
      <c r="O413" s="71">
        <f t="shared" si="59"/>
        <v>150340</v>
      </c>
      <c r="P413" s="71">
        <f t="shared" si="60"/>
        <v>5848</v>
      </c>
      <c r="Q413" s="78">
        <f t="shared" si="61"/>
        <v>38.898496740721029</v>
      </c>
      <c r="S413" s="81">
        <v>7</v>
      </c>
      <c r="T413" s="81" t="s">
        <v>72</v>
      </c>
      <c r="U413" s="81" t="s">
        <v>78</v>
      </c>
      <c r="V413" s="24">
        <v>40330</v>
      </c>
      <c r="W413" s="28">
        <v>0</v>
      </c>
      <c r="X413" s="28">
        <v>0</v>
      </c>
      <c r="Y413" s="78">
        <v>0</v>
      </c>
      <c r="Z413" s="28">
        <v>4493.99</v>
      </c>
      <c r="AA413" s="28">
        <v>12437.06</v>
      </c>
      <c r="AB413" s="78">
        <v>0</v>
      </c>
      <c r="AC413" s="28">
        <f t="shared" si="62"/>
        <v>2586118.9400000004</v>
      </c>
      <c r="AD413" s="28">
        <f t="shared" si="63"/>
        <v>5848490.5699999975</v>
      </c>
      <c r="AE413" s="78">
        <f t="shared" si="64"/>
        <v>2261.4932668178039</v>
      </c>
    </row>
    <row r="414" spans="1:31">
      <c r="A414" s="81">
        <v>5</v>
      </c>
      <c r="B414" s="81" t="s">
        <v>72</v>
      </c>
      <c r="C414" s="81" t="s">
        <v>39</v>
      </c>
      <c r="D414" s="24">
        <v>40360</v>
      </c>
      <c r="E414" s="24"/>
      <c r="F414" s="71">
        <f t="shared" si="55"/>
        <v>2613</v>
      </c>
      <c r="G414" s="71">
        <f t="shared" si="56"/>
        <v>101</v>
      </c>
      <c r="H414" s="78">
        <v>0</v>
      </c>
      <c r="I414" s="78"/>
      <c r="J414" s="71">
        <f t="shared" si="57"/>
        <v>29</v>
      </c>
      <c r="K414" s="71">
        <f t="shared" si="58"/>
        <v>0</v>
      </c>
      <c r="L414" s="103">
        <v>0</v>
      </c>
      <c r="M414" s="103"/>
      <c r="N414" s="78"/>
      <c r="O414" s="71">
        <f t="shared" si="59"/>
        <v>120406</v>
      </c>
      <c r="P414" s="71">
        <f t="shared" si="60"/>
        <v>4756</v>
      </c>
      <c r="Q414" s="78">
        <f t="shared" si="61"/>
        <v>39.499692706343538</v>
      </c>
      <c r="S414" s="81">
        <v>8</v>
      </c>
      <c r="T414" s="81" t="s">
        <v>72</v>
      </c>
      <c r="U414" s="81" t="s">
        <v>78</v>
      </c>
      <c r="V414" s="24">
        <v>40360</v>
      </c>
      <c r="W414" s="28">
        <v>44689.06</v>
      </c>
      <c r="X414" s="28">
        <v>101064.02</v>
      </c>
      <c r="Y414" s="78">
        <v>0</v>
      </c>
      <c r="Z414" s="28">
        <v>495.07</v>
      </c>
      <c r="AA414" s="28">
        <v>-155.12</v>
      </c>
      <c r="AB414" s="78">
        <v>0</v>
      </c>
      <c r="AC414" s="28">
        <f t="shared" si="62"/>
        <v>2074239.4200000006</v>
      </c>
      <c r="AD414" s="28">
        <f t="shared" si="63"/>
        <v>4755632.8099999977</v>
      </c>
      <c r="AE414" s="78">
        <f t="shared" si="64"/>
        <v>2292.7116147469596</v>
      </c>
    </row>
    <row r="415" spans="1:31">
      <c r="A415" s="81">
        <v>6</v>
      </c>
      <c r="B415" s="81" t="s">
        <v>72</v>
      </c>
      <c r="C415" s="81" t="s">
        <v>39</v>
      </c>
      <c r="D415" s="24">
        <v>40391</v>
      </c>
      <c r="E415" s="24"/>
      <c r="F415" s="71">
        <f t="shared" si="55"/>
        <v>0</v>
      </c>
      <c r="G415" s="71">
        <f t="shared" si="56"/>
        <v>0</v>
      </c>
      <c r="H415" s="78">
        <v>0</v>
      </c>
      <c r="I415" s="78"/>
      <c r="J415" s="71">
        <f t="shared" si="57"/>
        <v>-366</v>
      </c>
      <c r="K415" s="71">
        <f t="shared" si="58"/>
        <v>-15</v>
      </c>
      <c r="L415" s="103">
        <v>0</v>
      </c>
      <c r="M415" s="103"/>
      <c r="N415" s="78"/>
      <c r="O415" s="71">
        <f t="shared" si="59"/>
        <v>92910</v>
      </c>
      <c r="P415" s="71">
        <f t="shared" si="60"/>
        <v>3742</v>
      </c>
      <c r="Q415" s="78">
        <f t="shared" si="61"/>
        <v>40.275535464427939</v>
      </c>
      <c r="S415" s="81">
        <v>9</v>
      </c>
      <c r="T415" s="81" t="s">
        <v>72</v>
      </c>
      <c r="U415" s="81" t="s">
        <v>78</v>
      </c>
      <c r="V415" s="24">
        <v>40391</v>
      </c>
      <c r="W415" s="28">
        <v>0</v>
      </c>
      <c r="X415" s="28">
        <v>0</v>
      </c>
      <c r="Y415" s="78">
        <v>0</v>
      </c>
      <c r="Z415" s="28">
        <v>-6262.51</v>
      </c>
      <c r="AA415" s="28">
        <v>-14523.98</v>
      </c>
      <c r="AB415" s="78">
        <v>0</v>
      </c>
      <c r="AC415" s="28">
        <f t="shared" si="62"/>
        <v>1604053.0100000007</v>
      </c>
      <c r="AD415" s="28">
        <f t="shared" si="63"/>
        <v>3742273.8699999978</v>
      </c>
      <c r="AE415" s="78">
        <f t="shared" si="64"/>
        <v>2333.0113448058651</v>
      </c>
    </row>
    <row r="416" spans="1:31">
      <c r="A416" s="81">
        <v>7</v>
      </c>
      <c r="B416" s="81" t="s">
        <v>72</v>
      </c>
      <c r="C416" s="81" t="s">
        <v>39</v>
      </c>
      <c r="D416" s="24">
        <v>40422</v>
      </c>
      <c r="E416" s="24"/>
      <c r="F416" s="71">
        <f t="shared" si="55"/>
        <v>0</v>
      </c>
      <c r="G416" s="71">
        <f t="shared" si="56"/>
        <v>0</v>
      </c>
      <c r="H416" s="78">
        <v>0</v>
      </c>
      <c r="I416" s="78"/>
      <c r="J416" s="71">
        <f t="shared" si="57"/>
        <v>-5595</v>
      </c>
      <c r="K416" s="71">
        <f t="shared" si="58"/>
        <v>-215</v>
      </c>
      <c r="L416" s="103">
        <v>0</v>
      </c>
      <c r="M416" s="103"/>
      <c r="N416" s="78"/>
      <c r="O416" s="71">
        <f t="shared" si="59"/>
        <v>97099</v>
      </c>
      <c r="P416" s="71">
        <f t="shared" si="60"/>
        <v>3906</v>
      </c>
      <c r="Q416" s="78">
        <f t="shared" si="61"/>
        <v>40.226984829915857</v>
      </c>
      <c r="S416" s="81">
        <v>10</v>
      </c>
      <c r="T416" s="81" t="s">
        <v>72</v>
      </c>
      <c r="U416" s="81" t="s">
        <v>78</v>
      </c>
      <c r="V416" s="24">
        <v>40422</v>
      </c>
      <c r="W416" s="28">
        <v>0</v>
      </c>
      <c r="X416" s="28">
        <v>0</v>
      </c>
      <c r="Y416" s="78">
        <v>0</v>
      </c>
      <c r="Z416" s="28">
        <v>-95682.73</v>
      </c>
      <c r="AA416" s="28">
        <v>-215167.05</v>
      </c>
      <c r="AB416" s="78">
        <v>0</v>
      </c>
      <c r="AC416" s="28">
        <f t="shared" si="62"/>
        <v>1675674.1600000011</v>
      </c>
      <c r="AD416" s="28">
        <f t="shared" si="63"/>
        <v>3905764.4399999981</v>
      </c>
      <c r="AE416" s="78">
        <f t="shared" si="64"/>
        <v>2330.8615321728157</v>
      </c>
    </row>
    <row r="417" spans="1:31">
      <c r="A417" s="81">
        <v>8</v>
      </c>
      <c r="B417" s="81" t="s">
        <v>72</v>
      </c>
      <c r="C417" s="81" t="s">
        <v>39</v>
      </c>
      <c r="D417" s="24">
        <v>40452</v>
      </c>
      <c r="E417" s="24"/>
      <c r="F417" s="71">
        <f t="shared" si="55"/>
        <v>5450</v>
      </c>
      <c r="G417" s="71">
        <f t="shared" si="56"/>
        <v>217</v>
      </c>
      <c r="H417" s="78">
        <v>0</v>
      </c>
      <c r="I417" s="78"/>
      <c r="J417" s="71">
        <f t="shared" si="57"/>
        <v>-12054</v>
      </c>
      <c r="K417" s="71">
        <f t="shared" si="58"/>
        <v>-485</v>
      </c>
      <c r="L417" s="103">
        <v>0</v>
      </c>
      <c r="M417" s="103"/>
      <c r="N417" s="78"/>
      <c r="O417" s="71">
        <f t="shared" si="59"/>
        <v>127824</v>
      </c>
      <c r="P417" s="71">
        <f t="shared" si="60"/>
        <v>5184</v>
      </c>
      <c r="Q417" s="78">
        <f t="shared" si="61"/>
        <v>40.555764175741643</v>
      </c>
      <c r="S417" s="81">
        <v>11</v>
      </c>
      <c r="T417" s="81" t="s">
        <v>72</v>
      </c>
      <c r="U417" s="81" t="s">
        <v>78</v>
      </c>
      <c r="V417" s="24">
        <v>40452</v>
      </c>
      <c r="W417" s="28">
        <v>93203.1</v>
      </c>
      <c r="X417" s="28">
        <v>217243.5</v>
      </c>
      <c r="Y417" s="78">
        <v>0</v>
      </c>
      <c r="Z417" s="28">
        <v>-206115.20000000001</v>
      </c>
      <c r="AA417" s="28">
        <v>-485306.54</v>
      </c>
      <c r="AB417" s="78">
        <v>0</v>
      </c>
      <c r="AC417" s="28">
        <f t="shared" si="62"/>
        <v>2201068.1300000008</v>
      </c>
      <c r="AD417" s="28">
        <f t="shared" si="63"/>
        <v>5183750.0199999986</v>
      </c>
      <c r="AE417" s="78">
        <f t="shared" si="64"/>
        <v>2355.1065727347554</v>
      </c>
    </row>
    <row r="418" spans="1:31">
      <c r="A418" s="81">
        <v>9</v>
      </c>
      <c r="B418" s="81" t="s">
        <v>72</v>
      </c>
      <c r="C418" s="81" t="s">
        <v>39</v>
      </c>
      <c r="D418" s="24">
        <v>40483</v>
      </c>
      <c r="E418" s="24"/>
      <c r="F418" s="71">
        <f t="shared" si="55"/>
        <v>0</v>
      </c>
      <c r="G418" s="71">
        <f t="shared" si="56"/>
        <v>0</v>
      </c>
      <c r="H418" s="78">
        <v>0</v>
      </c>
      <c r="I418" s="78"/>
      <c r="J418" s="71">
        <f t="shared" si="57"/>
        <v>-12785</v>
      </c>
      <c r="K418" s="71">
        <f t="shared" si="58"/>
        <v>-520</v>
      </c>
      <c r="L418" s="103">
        <v>0</v>
      </c>
      <c r="M418" s="103"/>
      <c r="N418" s="78"/>
      <c r="O418" s="71">
        <f t="shared" si="59"/>
        <v>155137</v>
      </c>
      <c r="P418" s="71">
        <f t="shared" si="60"/>
        <v>6331</v>
      </c>
      <c r="Q418" s="78">
        <f t="shared" si="61"/>
        <v>40.809091319285535</v>
      </c>
      <c r="S418" s="81">
        <v>12</v>
      </c>
      <c r="T418" s="81" t="s">
        <v>72</v>
      </c>
      <c r="U418" s="81" t="s">
        <v>78</v>
      </c>
      <c r="V418" s="24">
        <v>40483</v>
      </c>
      <c r="W418" s="28">
        <v>0</v>
      </c>
      <c r="X418" s="28">
        <v>0</v>
      </c>
      <c r="Y418" s="78">
        <v>0</v>
      </c>
      <c r="Z418" s="28">
        <v>-218616.11</v>
      </c>
      <c r="AA418" s="28">
        <v>-520404.78</v>
      </c>
      <c r="AB418" s="78">
        <v>0</v>
      </c>
      <c r="AC418" s="28">
        <f t="shared" si="62"/>
        <v>2668131.6500000008</v>
      </c>
      <c r="AD418" s="28">
        <f t="shared" si="63"/>
        <v>6330663.1999999983</v>
      </c>
      <c r="AE418" s="78">
        <f t="shared" si="64"/>
        <v>2372.6952153953857</v>
      </c>
    </row>
    <row r="419" spans="1:31">
      <c r="A419" s="81">
        <v>10</v>
      </c>
      <c r="B419" s="81" t="s">
        <v>72</v>
      </c>
      <c r="C419" s="81" t="s">
        <v>39</v>
      </c>
      <c r="D419" s="24">
        <v>40513</v>
      </c>
      <c r="E419" s="24"/>
      <c r="F419" s="71">
        <f t="shared" si="55"/>
        <v>0</v>
      </c>
      <c r="G419" s="71">
        <f t="shared" si="56"/>
        <v>0</v>
      </c>
      <c r="H419" s="78">
        <v>0</v>
      </c>
      <c r="I419" s="78"/>
      <c r="J419" s="71">
        <f t="shared" si="57"/>
        <v>-3683</v>
      </c>
      <c r="K419" s="71">
        <f t="shared" si="58"/>
        <v>-153</v>
      </c>
      <c r="L419" s="103">
        <v>0</v>
      </c>
      <c r="M419" s="103"/>
      <c r="N419" s="78"/>
      <c r="O419" s="71">
        <f t="shared" si="59"/>
        <v>140629</v>
      </c>
      <c r="P419" s="71">
        <f t="shared" si="60"/>
        <v>5758</v>
      </c>
      <c r="Q419" s="78">
        <f t="shared" si="61"/>
        <v>40.944613131004274</v>
      </c>
      <c r="S419" s="81">
        <v>13</v>
      </c>
      <c r="T419" s="81" t="s">
        <v>72</v>
      </c>
      <c r="U419" s="81" t="s">
        <v>78</v>
      </c>
      <c r="V419" s="24">
        <v>40513</v>
      </c>
      <c r="W419" s="28">
        <v>0</v>
      </c>
      <c r="X419" s="28">
        <v>0</v>
      </c>
      <c r="Y419" s="78">
        <v>0</v>
      </c>
      <c r="Z419" s="28">
        <v>-62982.22</v>
      </c>
      <c r="AA419" s="28">
        <v>-153495.21</v>
      </c>
      <c r="AB419" s="78">
        <v>0</v>
      </c>
      <c r="AC419" s="28">
        <f t="shared" si="62"/>
        <v>2420043.7600000007</v>
      </c>
      <c r="AD419" s="28">
        <f t="shared" si="63"/>
        <v>5757609.7899999982</v>
      </c>
      <c r="AE419" s="78">
        <f t="shared" si="64"/>
        <v>2379.1345781284535</v>
      </c>
    </row>
    <row r="420" spans="1:31">
      <c r="A420" s="81">
        <v>11</v>
      </c>
      <c r="B420" s="81" t="s">
        <v>72</v>
      </c>
      <c r="C420" s="81" t="s">
        <v>39</v>
      </c>
      <c r="D420" s="24">
        <v>40544</v>
      </c>
      <c r="E420" s="24"/>
      <c r="F420" s="71">
        <f>ROUND(W420/17.1,0)</f>
        <v>0</v>
      </c>
      <c r="G420" s="71">
        <f>ROUND(X420/1000,0)</f>
        <v>0</v>
      </c>
      <c r="H420" s="78">
        <v>0</v>
      </c>
      <c r="I420" s="78"/>
      <c r="J420" s="71">
        <f t="shared" si="57"/>
        <v>1592</v>
      </c>
      <c r="K420" s="71">
        <f>ROUND(AA420/1000,0)</f>
        <v>63</v>
      </c>
      <c r="L420" s="103">
        <v>0</v>
      </c>
      <c r="M420" s="103"/>
      <c r="N420" s="78"/>
      <c r="O420" s="71">
        <f t="shared" si="59"/>
        <v>115457</v>
      </c>
      <c r="P420" s="71">
        <f t="shared" si="60"/>
        <v>4769</v>
      </c>
      <c r="Q420" s="78">
        <f>IF(O420=0,0,P420*1000/O420)</f>
        <v>41.305421065851355</v>
      </c>
      <c r="S420" s="81">
        <v>11</v>
      </c>
      <c r="T420" s="81" t="s">
        <v>72</v>
      </c>
      <c r="U420" s="81" t="s">
        <v>78</v>
      </c>
      <c r="V420" s="24">
        <v>40544</v>
      </c>
      <c r="W420" s="28">
        <v>0</v>
      </c>
      <c r="X420" s="28">
        <v>0</v>
      </c>
      <c r="Y420" s="78">
        <v>0</v>
      </c>
      <c r="Z420" s="28">
        <f>26424+806</f>
        <v>27230</v>
      </c>
      <c r="AA420" s="28">
        <v>63036</v>
      </c>
      <c r="AB420" s="78">
        <v>0</v>
      </c>
      <c r="AC420" s="28">
        <f t="shared" si="62"/>
        <v>1989601.7600000007</v>
      </c>
      <c r="AD420" s="28">
        <f t="shared" si="63"/>
        <v>4768267.7899999982</v>
      </c>
      <c r="AE420" s="78">
        <f>IF(AC420=0,0,AD420*1000/AC420)</f>
        <v>2396.5940751881908</v>
      </c>
    </row>
    <row r="421" spans="1:31">
      <c r="A421" s="81">
        <v>12</v>
      </c>
      <c r="B421" s="81" t="s">
        <v>72</v>
      </c>
      <c r="C421" s="81" t="s">
        <v>39</v>
      </c>
      <c r="D421" s="24">
        <v>40575</v>
      </c>
      <c r="E421" s="24"/>
      <c r="F421" s="71">
        <f>ROUND(W421/17.1,0)</f>
        <v>0</v>
      </c>
      <c r="G421" s="71">
        <f>ROUND(X421/1000,0)</f>
        <v>0</v>
      </c>
      <c r="H421" s="78">
        <v>0</v>
      </c>
      <c r="I421" s="78"/>
      <c r="J421" s="71">
        <f t="shared" si="57"/>
        <v>4741</v>
      </c>
      <c r="K421" s="71">
        <f>ROUND(AA421/1000,0)</f>
        <v>197</v>
      </c>
      <c r="L421" s="103">
        <v>0</v>
      </c>
      <c r="M421" s="103"/>
      <c r="N421" s="78"/>
      <c r="O421" s="71">
        <f t="shared" si="59"/>
        <v>108266</v>
      </c>
      <c r="P421" s="71">
        <f t="shared" si="60"/>
        <v>4536</v>
      </c>
      <c r="Q421" s="78">
        <f>IF(O421=0,0,P421*1000/O421)</f>
        <v>41.896809709419394</v>
      </c>
      <c r="S421" s="81">
        <v>12</v>
      </c>
      <c r="T421" s="81" t="s">
        <v>72</v>
      </c>
      <c r="U421" s="81" t="s">
        <v>78</v>
      </c>
      <c r="V421" s="24">
        <v>40575</v>
      </c>
      <c r="W421" s="28">
        <v>0</v>
      </c>
      <c r="X421" s="28">
        <v>0</v>
      </c>
      <c r="Y421" s="78">
        <v>0</v>
      </c>
      <c r="Z421" s="28">
        <v>81072</v>
      </c>
      <c r="AA421" s="28">
        <v>197108</v>
      </c>
      <c r="AB421" s="78">
        <v>0</v>
      </c>
      <c r="AC421" s="28">
        <f t="shared" si="62"/>
        <v>1866633.7600000007</v>
      </c>
      <c r="AD421" s="28">
        <f t="shared" si="63"/>
        <v>4536233.7899999982</v>
      </c>
      <c r="AE421" s="78">
        <f>IF(AC421=0,0,AD421*1000/AC421)</f>
        <v>2430.1680850345256</v>
      </c>
    </row>
    <row r="422" spans="1:31">
      <c r="A422" s="81">
        <v>13</v>
      </c>
      <c r="B422" s="81" t="s">
        <v>72</v>
      </c>
      <c r="C422" s="81" t="s">
        <v>39</v>
      </c>
      <c r="D422" s="24">
        <v>40603</v>
      </c>
      <c r="E422" s="24"/>
      <c r="F422" s="71">
        <f>ROUND(W422/17.1,0)</f>
        <v>0</v>
      </c>
      <c r="G422" s="71">
        <f>ROUND(X422/1000,0)</f>
        <v>0</v>
      </c>
      <c r="H422" s="78">
        <v>0</v>
      </c>
      <c r="I422" s="78"/>
      <c r="J422" s="71">
        <f t="shared" si="57"/>
        <v>0</v>
      </c>
      <c r="K422" s="71">
        <f>ROUND(AA422/1000,0)</f>
        <v>0</v>
      </c>
      <c r="L422" s="103">
        <v>0</v>
      </c>
      <c r="M422" s="103"/>
      <c r="N422" s="78"/>
      <c r="O422" s="71">
        <f t="shared" si="59"/>
        <v>118402</v>
      </c>
      <c r="P422" s="71">
        <f t="shared" si="60"/>
        <v>4982</v>
      </c>
      <c r="Q422" s="78">
        <f>IF(O422=0,0,P422*1000/O422)</f>
        <v>42.076991942703671</v>
      </c>
      <c r="S422" s="81">
        <v>13</v>
      </c>
      <c r="T422" s="81" t="s">
        <v>72</v>
      </c>
      <c r="U422" s="81" t="s">
        <v>78</v>
      </c>
      <c r="V422" s="24">
        <v>40603</v>
      </c>
      <c r="W422" s="28">
        <v>0</v>
      </c>
      <c r="X422" s="28">
        <v>0</v>
      </c>
      <c r="Y422" s="78">
        <v>0</v>
      </c>
      <c r="Z422" s="28">
        <v>0</v>
      </c>
      <c r="AA422" s="28">
        <v>0</v>
      </c>
      <c r="AB422" s="78">
        <v>0</v>
      </c>
      <c r="AC422" s="28">
        <f t="shared" si="62"/>
        <v>2039956.7600000007</v>
      </c>
      <c r="AD422" s="28">
        <f t="shared" si="63"/>
        <v>4981669.7899999982</v>
      </c>
      <c r="AE422" s="78">
        <f>IF(AC422=0,0,AD422*1000/AC422)</f>
        <v>2442.0467569126299</v>
      </c>
    </row>
    <row r="423" spans="1:31">
      <c r="F423" s="72"/>
      <c r="G423" s="72"/>
      <c r="J423" s="72"/>
      <c r="K423" s="72"/>
      <c r="O423" s="72"/>
      <c r="P423" s="72"/>
    </row>
    <row r="424" spans="1:31">
      <c r="A424" s="81">
        <v>14</v>
      </c>
      <c r="B424" s="81" t="s">
        <v>66</v>
      </c>
      <c r="C424" s="81"/>
      <c r="D424" s="24"/>
      <c r="E424" s="24"/>
      <c r="F424" s="71"/>
      <c r="G424" s="71"/>
      <c r="H424" s="78"/>
      <c r="I424" s="78"/>
      <c r="J424" s="71"/>
      <c r="K424" s="71"/>
      <c r="L424" s="78"/>
      <c r="M424" s="78"/>
      <c r="N424" s="78"/>
      <c r="O424" s="71">
        <f>SUM(O410:O422)</f>
        <v>1672451</v>
      </c>
      <c r="P424" s="71">
        <f>SUM(P410:P422)</f>
        <v>66670</v>
      </c>
      <c r="Q424" s="78"/>
      <c r="S424" s="81">
        <v>14</v>
      </c>
      <c r="T424" s="81" t="s">
        <v>66</v>
      </c>
      <c r="U424" s="81"/>
      <c r="V424" s="24"/>
      <c r="W424" s="28"/>
      <c r="X424" s="28"/>
      <c r="Y424" s="78"/>
      <c r="Z424" s="28"/>
      <c r="AA424" s="28"/>
      <c r="AB424" s="78"/>
      <c r="AC424" s="28">
        <f>SUM(AC410:AC422)</f>
        <v>28797736.100000013</v>
      </c>
      <c r="AD424" s="28">
        <f>SUM(AD410:AD422)</f>
        <v>66669460.909999974</v>
      </c>
      <c r="AE424" s="78"/>
    </row>
    <row r="425" spans="1:31">
      <c r="F425" s="72"/>
      <c r="G425" s="72"/>
      <c r="J425" s="72"/>
      <c r="K425" s="72"/>
      <c r="O425" s="72"/>
      <c r="P425" s="72"/>
    </row>
    <row r="426" spans="1:31">
      <c r="A426" s="81">
        <v>15</v>
      </c>
      <c r="B426" s="81" t="s">
        <v>72</v>
      </c>
      <c r="C426" s="81" t="s">
        <v>39</v>
      </c>
      <c r="D426" s="24" t="s">
        <v>40</v>
      </c>
      <c r="E426" s="24"/>
      <c r="O426" s="23">
        <f>ROUND(AVERAGE(O410:O422),0)</f>
        <v>128650</v>
      </c>
      <c r="P426" s="23">
        <f>ROUND(AVERAGE(P410:P422),0)</f>
        <v>5128</v>
      </c>
      <c r="Q426" s="78">
        <f>IF(O426=0,0,P426*1000/O426)</f>
        <v>39.860085503303537</v>
      </c>
      <c r="S426" s="81">
        <v>15</v>
      </c>
      <c r="T426" s="81" t="s">
        <v>72</v>
      </c>
      <c r="U426" s="81" t="s">
        <v>78</v>
      </c>
      <c r="V426" s="24" t="s">
        <v>40</v>
      </c>
      <c r="AC426" s="23">
        <f>AVERAGE(AC410:AC422)</f>
        <v>2215210.4692307701</v>
      </c>
      <c r="AD426" s="23">
        <f>AVERAGE(AD410:AD422)</f>
        <v>5128420.0699999984</v>
      </c>
      <c r="AE426" s="78">
        <f>IF(AC426=0,0,AD426*1000/AC426)</f>
        <v>2315.0938212118676</v>
      </c>
    </row>
    <row r="427" spans="1:31">
      <c r="O427" s="72"/>
      <c r="P427" s="72"/>
    </row>
    <row r="428" spans="1:31">
      <c r="O428" s="72"/>
      <c r="P428" s="72"/>
    </row>
    <row r="441" spans="1:31">
      <c r="Q441" s="22"/>
    </row>
    <row r="442" spans="1:31" s="3" customFormat="1">
      <c r="A442" s="17" t="s">
        <v>36</v>
      </c>
      <c r="B442" s="17"/>
      <c r="C442" s="18"/>
      <c r="D442" s="19"/>
      <c r="E442" s="19"/>
      <c r="F442" s="17"/>
      <c r="G442" s="17"/>
      <c r="H442" s="17"/>
      <c r="I442" s="17"/>
      <c r="J442" s="17"/>
      <c r="K442" s="20"/>
      <c r="L442" s="17"/>
      <c r="M442" s="17"/>
      <c r="N442" s="17"/>
      <c r="O442" s="17"/>
      <c r="P442" s="20" t="s">
        <v>37</v>
      </c>
      <c r="S442" s="17" t="s">
        <v>36</v>
      </c>
      <c r="T442" s="17"/>
      <c r="U442" s="18"/>
      <c r="V442" s="19"/>
      <c r="W442" s="17"/>
      <c r="X442" s="17"/>
      <c r="Y442" s="17"/>
      <c r="Z442" s="17"/>
      <c r="AA442" s="20"/>
      <c r="AB442" s="17"/>
      <c r="AC442" s="17"/>
      <c r="AD442" s="17"/>
      <c r="AE442" s="20" t="s">
        <v>37</v>
      </c>
    </row>
    <row r="445" spans="1:31">
      <c r="O445" s="66" t="s">
        <v>79</v>
      </c>
      <c r="P445" s="86" t="s">
        <v>34</v>
      </c>
    </row>
    <row r="446" spans="1:31">
      <c r="J446" s="66" t="s">
        <v>68</v>
      </c>
      <c r="O446" s="66" t="s">
        <v>76</v>
      </c>
      <c r="P446" s="91" t="s">
        <v>77</v>
      </c>
      <c r="Q446" s="91" t="s">
        <v>77</v>
      </c>
      <c r="R446" s="81" t="s">
        <v>82</v>
      </c>
      <c r="S446" s="66" t="s">
        <v>75</v>
      </c>
    </row>
    <row r="447" spans="1:31">
      <c r="L447" s="14" t="s">
        <v>32</v>
      </c>
      <c r="M447" s="14"/>
      <c r="N447" s="83" t="s">
        <v>33</v>
      </c>
      <c r="O447" s="16" t="s">
        <v>34</v>
      </c>
      <c r="P447" s="91" t="s">
        <v>79</v>
      </c>
      <c r="Q447" s="91" t="s">
        <v>79</v>
      </c>
      <c r="R447" s="16" t="s">
        <v>34</v>
      </c>
      <c r="S447" s="83"/>
      <c r="T447" s="16" t="s">
        <v>34</v>
      </c>
    </row>
    <row r="448" spans="1:31">
      <c r="K448" s="66" t="s">
        <v>67</v>
      </c>
      <c r="L448" s="24">
        <v>40238</v>
      </c>
      <c r="M448" s="24"/>
      <c r="N448" s="92">
        <f t="shared" ref="N448:O457" si="65">O320+O230+O142+O56</f>
        <v>851666</v>
      </c>
      <c r="O448" s="92">
        <f t="shared" si="65"/>
        <v>90330</v>
      </c>
      <c r="P448" s="66">
        <f t="shared" ref="P448:P460" si="66">ROUND(Q448/1000,0)</f>
        <v>90330</v>
      </c>
      <c r="Q448" s="66">
        <v>90330038.519999996</v>
      </c>
      <c r="R448" s="92">
        <f t="shared" ref="R448:R456" si="67">P448-O448</f>
        <v>0</v>
      </c>
      <c r="S448" s="92"/>
      <c r="T448" s="92">
        <f>O448+'Oil 1'!M622+'Natural Gas'!P446</f>
        <v>106445</v>
      </c>
      <c r="V448" s="92"/>
    </row>
    <row r="449" spans="11:22">
      <c r="L449" s="24">
        <v>40269</v>
      </c>
      <c r="M449" s="24"/>
      <c r="N449" s="92">
        <f t="shared" si="65"/>
        <v>943274</v>
      </c>
      <c r="O449" s="92">
        <f t="shared" si="65"/>
        <v>102865</v>
      </c>
      <c r="P449" s="66">
        <f t="shared" si="66"/>
        <v>102865</v>
      </c>
      <c r="Q449" s="66">
        <v>102864682.76000001</v>
      </c>
      <c r="R449" s="92">
        <f t="shared" si="67"/>
        <v>0</v>
      </c>
      <c r="S449" s="92"/>
      <c r="T449" s="92">
        <f>O449+'Oil 1'!M623+'Natural Gas'!P447</f>
        <v>120766</v>
      </c>
      <c r="V449" s="92"/>
    </row>
    <row r="450" spans="11:22">
      <c r="L450" s="24">
        <v>40299</v>
      </c>
      <c r="M450" s="24"/>
      <c r="N450" s="92">
        <f t="shared" si="65"/>
        <v>881902</v>
      </c>
      <c r="O450" s="92">
        <f t="shared" si="65"/>
        <v>96907</v>
      </c>
      <c r="P450" s="66">
        <f t="shared" si="66"/>
        <v>96907</v>
      </c>
      <c r="Q450" s="66">
        <v>96907255.700000003</v>
      </c>
      <c r="R450" s="92">
        <f t="shared" si="67"/>
        <v>0</v>
      </c>
      <c r="S450" s="92"/>
      <c r="T450" s="92">
        <f>O450+'Oil 1'!M624+'Natural Gas'!P448</f>
        <v>115167</v>
      </c>
      <c r="V450" s="92"/>
    </row>
    <row r="451" spans="11:22">
      <c r="L451" s="24">
        <v>40330</v>
      </c>
      <c r="M451" s="24"/>
      <c r="N451" s="92">
        <f t="shared" si="65"/>
        <v>822807</v>
      </c>
      <c r="O451" s="92">
        <f t="shared" si="65"/>
        <v>93413</v>
      </c>
      <c r="P451" s="66">
        <f t="shared" si="66"/>
        <v>93413</v>
      </c>
      <c r="Q451" s="66">
        <v>93413061.420000002</v>
      </c>
      <c r="R451" s="92">
        <f t="shared" si="67"/>
        <v>0</v>
      </c>
      <c r="S451" s="92"/>
      <c r="T451" s="92">
        <f>O451+'Oil 1'!M625+'Natural Gas'!P449</f>
        <v>112592</v>
      </c>
      <c r="V451" s="92"/>
    </row>
    <row r="452" spans="11:22">
      <c r="L452" s="24">
        <v>40360</v>
      </c>
      <c r="M452" s="24"/>
      <c r="N452" s="92">
        <f t="shared" si="65"/>
        <v>758378</v>
      </c>
      <c r="O452" s="92">
        <f t="shared" si="65"/>
        <v>84897</v>
      </c>
      <c r="P452" s="66">
        <f t="shared" si="66"/>
        <v>84897</v>
      </c>
      <c r="Q452" s="66">
        <v>84896746.430000007</v>
      </c>
      <c r="R452" s="92">
        <f t="shared" si="67"/>
        <v>0</v>
      </c>
      <c r="S452" s="92"/>
      <c r="T452" s="92">
        <f>O452+'Oil 1'!M626+'Natural Gas'!P450</f>
        <v>102898</v>
      </c>
      <c r="V452" s="92"/>
    </row>
    <row r="453" spans="11:22">
      <c r="L453" s="24">
        <v>40391</v>
      </c>
      <c r="M453" s="24"/>
      <c r="N453" s="92">
        <f t="shared" si="65"/>
        <v>727458</v>
      </c>
      <c r="O453" s="92">
        <f t="shared" si="65"/>
        <v>81617</v>
      </c>
      <c r="P453" s="66">
        <f t="shared" si="66"/>
        <v>81617</v>
      </c>
      <c r="Q453" s="66">
        <v>81617420.579999998</v>
      </c>
      <c r="R453" s="92">
        <f t="shared" si="67"/>
        <v>0</v>
      </c>
      <c r="S453" s="92"/>
      <c r="T453" s="92">
        <f>O453+'Oil 1'!M627+'Natural Gas'!P451</f>
        <v>98431</v>
      </c>
      <c r="V453" s="92"/>
    </row>
    <row r="454" spans="11:22">
      <c r="L454" s="24">
        <v>40422</v>
      </c>
      <c r="M454" s="24"/>
      <c r="N454" s="92">
        <f t="shared" si="65"/>
        <v>725369</v>
      </c>
      <c r="O454" s="92">
        <f t="shared" si="65"/>
        <v>80520</v>
      </c>
      <c r="P454" s="66">
        <f t="shared" si="66"/>
        <v>80520</v>
      </c>
      <c r="Q454" s="66">
        <v>80519682.450000003</v>
      </c>
      <c r="R454" s="92">
        <f t="shared" si="67"/>
        <v>0</v>
      </c>
      <c r="S454" s="92"/>
      <c r="T454" s="92">
        <f>O454+'Oil 1'!M628+'Natural Gas'!P452</f>
        <v>97131</v>
      </c>
      <c r="V454" s="92"/>
    </row>
    <row r="455" spans="11:22">
      <c r="L455" s="24">
        <v>40452</v>
      </c>
      <c r="M455" s="24"/>
      <c r="N455" s="92">
        <f t="shared" si="65"/>
        <v>724106</v>
      </c>
      <c r="O455" s="92">
        <f t="shared" si="65"/>
        <v>82389</v>
      </c>
      <c r="P455" s="66">
        <f t="shared" si="66"/>
        <v>82389</v>
      </c>
      <c r="Q455" s="66">
        <v>82389254.969999999</v>
      </c>
      <c r="R455" s="92">
        <f t="shared" si="67"/>
        <v>0</v>
      </c>
      <c r="S455" s="92"/>
      <c r="T455" s="92">
        <f>O455+'Oil 1'!M629+'Natural Gas'!P453</f>
        <v>99352</v>
      </c>
      <c r="V455" s="92"/>
    </row>
    <row r="456" spans="11:22">
      <c r="L456" s="24">
        <v>40483</v>
      </c>
      <c r="M456" s="24"/>
      <c r="N456" s="92">
        <f t="shared" si="65"/>
        <v>703758</v>
      </c>
      <c r="O456" s="92">
        <f t="shared" si="65"/>
        <v>80493</v>
      </c>
      <c r="P456" s="66">
        <f t="shared" si="66"/>
        <v>80493</v>
      </c>
      <c r="Q456" s="66">
        <v>80492716.430000007</v>
      </c>
      <c r="R456" s="92">
        <f t="shared" si="67"/>
        <v>0</v>
      </c>
      <c r="S456" s="92"/>
      <c r="T456" s="92">
        <f>O456+'Oil 1'!M630+'Natural Gas'!P454</f>
        <v>98913</v>
      </c>
      <c r="V456" s="92"/>
    </row>
    <row r="457" spans="11:22">
      <c r="L457" s="24">
        <v>40513</v>
      </c>
      <c r="M457" s="24"/>
      <c r="N457" s="92">
        <f t="shared" si="65"/>
        <v>717321</v>
      </c>
      <c r="O457" s="92">
        <f t="shared" si="65"/>
        <v>82839</v>
      </c>
      <c r="P457" s="66">
        <f t="shared" si="66"/>
        <v>82839</v>
      </c>
      <c r="Q457" s="66">
        <v>82838841.430000007</v>
      </c>
      <c r="R457" s="92">
        <f>P457-O457</f>
        <v>0</v>
      </c>
      <c r="S457" s="92"/>
      <c r="T457" s="92">
        <f>O457+'Oil 1'!M631+'Natural Gas'!P455</f>
        <v>100243</v>
      </c>
      <c r="V457" s="92"/>
    </row>
    <row r="458" spans="11:22">
      <c r="L458" s="24">
        <v>40544</v>
      </c>
      <c r="M458" s="24"/>
      <c r="N458" s="92">
        <f t="shared" ref="N458:O460" si="68">+O66+O152+O240+O330</f>
        <v>757973</v>
      </c>
      <c r="O458" s="92">
        <f t="shared" si="68"/>
        <v>86264</v>
      </c>
      <c r="P458" s="66">
        <f t="shared" si="66"/>
        <v>86264</v>
      </c>
      <c r="Q458" s="66">
        <v>86263992</v>
      </c>
      <c r="R458" s="92">
        <f>P458-O458</f>
        <v>0</v>
      </c>
      <c r="T458" s="92">
        <f>O458+'Oil 1'!M632+'Natural Gas'!P456</f>
        <v>103561</v>
      </c>
    </row>
    <row r="459" spans="11:22">
      <c r="K459" s="3"/>
      <c r="L459" s="4">
        <v>40575</v>
      </c>
      <c r="M459" s="4"/>
      <c r="N459" s="92">
        <f t="shared" si="68"/>
        <v>795037</v>
      </c>
      <c r="O459" s="92">
        <f t="shared" si="68"/>
        <v>89648</v>
      </c>
      <c r="P459" s="66">
        <f t="shared" si="66"/>
        <v>89648</v>
      </c>
      <c r="Q459" s="93">
        <v>89648182</v>
      </c>
      <c r="R459" s="92">
        <f>P459-O459</f>
        <v>0</v>
      </c>
      <c r="S459" s="3"/>
      <c r="T459" s="92">
        <f>O459+'Oil 1'!M633+'Natural Gas'!P457</f>
        <v>106086</v>
      </c>
      <c r="U459" s="3"/>
      <c r="V459" s="3"/>
    </row>
    <row r="460" spans="11:22">
      <c r="K460" s="3"/>
      <c r="L460" s="24">
        <v>40603</v>
      </c>
      <c r="M460" s="24"/>
      <c r="N460" s="92">
        <f t="shared" si="68"/>
        <v>823233</v>
      </c>
      <c r="O460" s="92">
        <f t="shared" si="68"/>
        <v>92281</v>
      </c>
      <c r="P460" s="66">
        <f t="shared" si="66"/>
        <v>92281</v>
      </c>
      <c r="Q460" s="93">
        <v>92280644</v>
      </c>
      <c r="R460" s="92">
        <f>P460-O460</f>
        <v>0</v>
      </c>
      <c r="S460" s="82"/>
      <c r="T460" s="92">
        <f>O460+'Oil 1'!M634+'Natural Gas'!P458</f>
        <v>109124</v>
      </c>
      <c r="U460" s="3"/>
      <c r="V460" s="3"/>
    </row>
    <row r="461" spans="11:22">
      <c r="K461" s="3"/>
      <c r="L461" s="4"/>
      <c r="M461" s="4"/>
      <c r="N461" s="94"/>
      <c r="O461" s="94"/>
      <c r="P461" s="3"/>
      <c r="Q461" s="3"/>
      <c r="R461" s="3"/>
      <c r="S461" s="94"/>
      <c r="T461" s="94"/>
      <c r="U461" s="3"/>
      <c r="V461" s="94"/>
    </row>
    <row r="462" spans="11:22">
      <c r="K462" s="3"/>
      <c r="L462" s="4"/>
      <c r="M462" s="4"/>
      <c r="N462" s="94"/>
      <c r="O462" s="94"/>
      <c r="P462" s="3"/>
      <c r="Q462" s="3"/>
      <c r="R462" s="3"/>
      <c r="S462" s="94"/>
      <c r="T462" s="94"/>
      <c r="U462" s="3"/>
      <c r="V462" s="94"/>
    </row>
    <row r="463" spans="11:22">
      <c r="K463" s="3"/>
      <c r="L463" s="4"/>
      <c r="M463" s="4"/>
      <c r="N463" s="94"/>
      <c r="O463" s="94"/>
      <c r="P463" s="3"/>
      <c r="Q463" s="3"/>
      <c r="R463" s="3"/>
      <c r="S463" s="94"/>
      <c r="T463" s="94"/>
      <c r="U463" s="3"/>
      <c r="V463" s="94"/>
    </row>
    <row r="464" spans="11:22">
      <c r="K464" s="3"/>
      <c r="L464" s="4"/>
      <c r="M464" s="4"/>
      <c r="N464" s="94"/>
      <c r="O464" s="94"/>
      <c r="P464" s="3"/>
      <c r="Q464" s="3"/>
      <c r="R464" s="3"/>
      <c r="S464" s="94"/>
      <c r="T464" s="94"/>
      <c r="U464" s="3"/>
      <c r="V464" s="94"/>
    </row>
    <row r="465" spans="11:23">
      <c r="K465" s="3"/>
      <c r="L465" s="4"/>
      <c r="M465" s="4"/>
      <c r="N465" s="94"/>
      <c r="O465" s="94"/>
      <c r="P465" s="3"/>
      <c r="Q465" s="3"/>
      <c r="R465" s="3"/>
      <c r="S465" s="94"/>
      <c r="T465" s="94"/>
      <c r="U465" s="3"/>
      <c r="V465" s="94"/>
    </row>
    <row r="466" spans="11:23">
      <c r="K466" s="3"/>
      <c r="L466" s="4"/>
      <c r="M466" s="4"/>
      <c r="N466" s="4"/>
      <c r="O466" s="94"/>
      <c r="P466" s="94"/>
      <c r="Q466" s="3"/>
      <c r="R466" s="3"/>
      <c r="S466" s="3"/>
      <c r="T466" s="94"/>
      <c r="U466" s="94"/>
      <c r="V466" s="3"/>
      <c r="W466" s="94"/>
    </row>
    <row r="467" spans="11:23">
      <c r="K467" s="3"/>
      <c r="L467" s="4"/>
      <c r="M467" s="4"/>
      <c r="N467" s="4"/>
      <c r="O467" s="94"/>
      <c r="P467" s="94"/>
      <c r="Q467" s="3"/>
      <c r="R467" s="3"/>
      <c r="S467" s="3"/>
      <c r="T467" s="94"/>
      <c r="U467" s="94"/>
      <c r="V467" s="3"/>
      <c r="W467" s="94"/>
    </row>
    <row r="468" spans="11:23">
      <c r="K468" s="3"/>
      <c r="L468" s="4"/>
      <c r="M468" s="4"/>
      <c r="N468" s="4"/>
      <c r="O468" s="94"/>
      <c r="P468" s="94"/>
      <c r="Q468" s="3"/>
      <c r="R468" s="3"/>
      <c r="S468" s="3"/>
      <c r="T468" s="94"/>
      <c r="U468" s="94"/>
      <c r="V468" s="3"/>
      <c r="W468" s="94"/>
    </row>
    <row r="469" spans="11:23">
      <c r="K469" s="3"/>
      <c r="L469" s="4"/>
      <c r="M469" s="4"/>
      <c r="N469" s="4"/>
      <c r="O469" s="94"/>
      <c r="P469" s="94"/>
      <c r="Q469" s="3"/>
      <c r="R469" s="3"/>
      <c r="S469" s="3"/>
      <c r="T469" s="94"/>
      <c r="U469" s="94"/>
      <c r="V469" s="3"/>
      <c r="W469" s="94"/>
    </row>
    <row r="470" spans="11:23">
      <c r="K470" s="3"/>
      <c r="L470" s="4"/>
      <c r="M470" s="4"/>
      <c r="N470" s="4"/>
      <c r="O470" s="94"/>
      <c r="P470" s="94"/>
      <c r="Q470" s="3"/>
      <c r="R470" s="3"/>
      <c r="S470" s="3"/>
      <c r="T470" s="94"/>
      <c r="U470" s="94"/>
      <c r="V470" s="3"/>
      <c r="W470" s="94"/>
    </row>
    <row r="471" spans="11:23">
      <c r="K471" s="3"/>
      <c r="L471" s="4"/>
      <c r="M471" s="4"/>
      <c r="N471" s="4"/>
      <c r="O471" s="94"/>
      <c r="P471" s="94"/>
      <c r="Q471" s="3"/>
      <c r="R471" s="3"/>
      <c r="S471" s="3"/>
      <c r="T471" s="94"/>
      <c r="U471" s="94"/>
      <c r="V471" s="3"/>
      <c r="W471" s="94"/>
    </row>
    <row r="472" spans="11:23">
      <c r="K472" s="3"/>
      <c r="L472" s="4"/>
      <c r="M472" s="4"/>
      <c r="N472" s="4"/>
      <c r="O472" s="94"/>
      <c r="P472" s="94"/>
      <c r="Q472" s="3"/>
      <c r="R472" s="3"/>
      <c r="S472" s="3"/>
      <c r="T472" s="94"/>
      <c r="U472" s="94"/>
      <c r="V472" s="3"/>
      <c r="W472" s="94"/>
    </row>
    <row r="473" spans="11:23">
      <c r="K473" s="3"/>
      <c r="L473" s="4"/>
      <c r="M473" s="4"/>
      <c r="N473" s="4"/>
      <c r="O473" s="94"/>
      <c r="P473" s="94"/>
      <c r="Q473" s="3"/>
      <c r="R473" s="3"/>
      <c r="S473" s="3"/>
      <c r="T473" s="94"/>
      <c r="U473" s="94"/>
      <c r="V473" s="3"/>
      <c r="W473" s="94"/>
    </row>
    <row r="474" spans="11:23">
      <c r="K474" s="3"/>
      <c r="L474" s="3"/>
      <c r="M474" s="3"/>
      <c r="N474" s="3"/>
      <c r="O474" s="3"/>
      <c r="P474" s="94"/>
      <c r="Q474" s="94"/>
      <c r="R474" s="3"/>
      <c r="S474" s="3"/>
      <c r="T474" s="3"/>
      <c r="U474" s="3"/>
      <c r="V474" s="3"/>
      <c r="W474" s="3"/>
    </row>
    <row r="475" spans="11:23">
      <c r="K475" s="3"/>
      <c r="L475" s="3"/>
      <c r="M475" s="3"/>
      <c r="N475" s="3"/>
      <c r="O475" s="3"/>
      <c r="P475" s="3"/>
      <c r="Q475" s="3"/>
      <c r="R475" s="3"/>
      <c r="S475" s="3"/>
      <c r="T475" s="3"/>
      <c r="U475" s="3"/>
      <c r="V475" s="3"/>
      <c r="W475" s="3"/>
    </row>
    <row r="476" spans="11:23">
      <c r="K476" s="3"/>
      <c r="L476" s="3"/>
      <c r="M476" s="3"/>
      <c r="N476" s="3"/>
      <c r="O476" s="82"/>
      <c r="P476" s="60"/>
      <c r="Q476" s="3"/>
      <c r="R476" s="3"/>
      <c r="S476" s="3"/>
      <c r="T476" s="3"/>
      <c r="U476" s="3"/>
      <c r="V476" s="3"/>
      <c r="W476" s="3"/>
    </row>
    <row r="477" spans="11:23">
      <c r="K477" s="3"/>
      <c r="L477" s="4"/>
      <c r="M477" s="4"/>
      <c r="N477" s="4"/>
      <c r="O477" s="94"/>
      <c r="P477" s="94"/>
      <c r="Q477" s="3"/>
      <c r="R477" s="3"/>
      <c r="S477" s="3"/>
      <c r="T477" s="94"/>
      <c r="U477" s="94"/>
      <c r="V477" s="3"/>
      <c r="W477" s="94"/>
    </row>
    <row r="478" spans="11:23">
      <c r="K478" s="3"/>
      <c r="L478" s="4"/>
      <c r="M478" s="4"/>
      <c r="N478" s="4"/>
      <c r="O478" s="94"/>
      <c r="P478" s="94"/>
      <c r="Q478" s="3"/>
      <c r="R478" s="3"/>
      <c r="S478" s="3"/>
      <c r="T478" s="94"/>
      <c r="U478" s="94"/>
      <c r="V478" s="3"/>
      <c r="W478" s="94"/>
    </row>
    <row r="479" spans="11:23">
      <c r="K479" s="3"/>
      <c r="L479" s="4"/>
      <c r="M479" s="4"/>
      <c r="N479" s="4"/>
      <c r="O479" s="94"/>
      <c r="P479" s="94"/>
      <c r="Q479" s="3"/>
      <c r="R479" s="3"/>
      <c r="S479" s="3"/>
      <c r="T479" s="94"/>
      <c r="U479" s="94"/>
      <c r="V479" s="3"/>
      <c r="W479" s="94"/>
    </row>
    <row r="480" spans="11:23">
      <c r="K480" s="3"/>
      <c r="L480" s="4"/>
      <c r="M480" s="4"/>
      <c r="N480" s="4"/>
      <c r="O480" s="94"/>
      <c r="P480" s="94"/>
      <c r="Q480" s="3"/>
      <c r="R480" s="3"/>
      <c r="S480" s="3"/>
      <c r="T480" s="94"/>
      <c r="U480" s="94"/>
      <c r="V480" s="3"/>
      <c r="W480" s="94"/>
    </row>
    <row r="481" spans="11:23">
      <c r="K481" s="3"/>
      <c r="L481" s="4"/>
      <c r="M481" s="4"/>
      <c r="N481" s="4"/>
      <c r="O481" s="94"/>
      <c r="P481" s="94"/>
      <c r="Q481" s="3"/>
      <c r="R481" s="3"/>
      <c r="S481" s="3"/>
      <c r="T481" s="94"/>
      <c r="U481" s="94"/>
      <c r="V481" s="3"/>
      <c r="W481" s="94"/>
    </row>
    <row r="482" spans="11:23">
      <c r="K482" s="3"/>
      <c r="L482" s="4"/>
      <c r="M482" s="4"/>
      <c r="N482" s="4"/>
      <c r="O482" s="94"/>
      <c r="P482" s="94"/>
      <c r="Q482" s="3"/>
      <c r="R482" s="3"/>
      <c r="S482" s="3"/>
      <c r="T482" s="94"/>
      <c r="U482" s="94"/>
      <c r="V482" s="3"/>
      <c r="W482" s="94"/>
    </row>
    <row r="483" spans="11:23">
      <c r="K483" s="3"/>
      <c r="L483" s="4"/>
      <c r="M483" s="4"/>
      <c r="N483" s="4"/>
      <c r="O483" s="94"/>
      <c r="P483" s="94"/>
      <c r="Q483" s="3"/>
      <c r="R483" s="3"/>
      <c r="S483" s="3"/>
      <c r="T483" s="94"/>
      <c r="U483" s="94"/>
      <c r="V483" s="3"/>
      <c r="W483" s="94"/>
    </row>
    <row r="484" spans="11:23">
      <c r="K484" s="3"/>
      <c r="L484" s="4"/>
      <c r="M484" s="4"/>
      <c r="N484" s="4"/>
      <c r="O484" s="94"/>
      <c r="P484" s="94"/>
      <c r="Q484" s="3"/>
      <c r="R484" s="3"/>
      <c r="S484" s="3"/>
      <c r="T484" s="94"/>
      <c r="U484" s="94"/>
      <c r="V484" s="3"/>
      <c r="W484" s="94"/>
    </row>
    <row r="485" spans="11:23">
      <c r="K485" s="3"/>
      <c r="L485" s="4"/>
      <c r="M485" s="4"/>
      <c r="N485" s="4"/>
      <c r="O485" s="94"/>
      <c r="P485" s="94"/>
      <c r="Q485" s="3"/>
      <c r="R485" s="3"/>
      <c r="S485" s="3"/>
      <c r="T485" s="94"/>
      <c r="U485" s="94"/>
      <c r="V485" s="3"/>
      <c r="W485" s="94"/>
    </row>
    <row r="486" spans="11:23">
      <c r="K486" s="3"/>
      <c r="L486" s="4"/>
      <c r="M486" s="4"/>
      <c r="N486" s="4"/>
      <c r="O486" s="94"/>
      <c r="P486" s="94"/>
      <c r="Q486" s="3"/>
      <c r="R486" s="3"/>
      <c r="S486" s="3"/>
      <c r="T486" s="94"/>
      <c r="U486" s="94"/>
      <c r="V486" s="3"/>
      <c r="W486" s="94"/>
    </row>
    <row r="487" spans="11:23">
      <c r="K487" s="3"/>
      <c r="L487" s="4"/>
      <c r="M487" s="4"/>
      <c r="N487" s="4"/>
      <c r="O487" s="94"/>
      <c r="P487" s="94"/>
      <c r="Q487" s="3"/>
      <c r="R487" s="3"/>
      <c r="S487" s="3"/>
      <c r="T487" s="94"/>
      <c r="U487" s="94"/>
      <c r="V487" s="3"/>
      <c r="W487" s="94"/>
    </row>
    <row r="488" spans="11:23">
      <c r="K488" s="3"/>
      <c r="L488" s="4"/>
      <c r="M488" s="4"/>
      <c r="N488" s="4"/>
      <c r="O488" s="94"/>
      <c r="P488" s="94"/>
      <c r="Q488" s="3"/>
      <c r="R488" s="3"/>
      <c r="S488" s="3"/>
      <c r="T488" s="94"/>
      <c r="U488" s="94"/>
      <c r="V488" s="3"/>
      <c r="W488" s="94"/>
    </row>
    <row r="489" spans="11:23">
      <c r="K489" s="3"/>
      <c r="L489" s="4"/>
      <c r="M489" s="4"/>
      <c r="N489" s="4"/>
      <c r="O489" s="94"/>
      <c r="P489" s="94"/>
      <c r="Q489" s="3"/>
      <c r="R489" s="3"/>
      <c r="S489" s="3"/>
      <c r="T489" s="94"/>
      <c r="U489" s="94"/>
      <c r="V489" s="3"/>
      <c r="W489" s="94"/>
    </row>
    <row r="490" spans="11:23">
      <c r="K490" s="3"/>
      <c r="L490" s="3"/>
      <c r="M490" s="3"/>
      <c r="N490" s="3"/>
      <c r="O490" s="3"/>
      <c r="P490" s="94"/>
      <c r="Q490" s="94"/>
      <c r="R490" s="3"/>
      <c r="S490" s="3"/>
      <c r="T490" s="3"/>
      <c r="U490" s="3"/>
      <c r="V490" s="3"/>
      <c r="W490" s="3"/>
    </row>
    <row r="491" spans="11:23">
      <c r="K491" s="3"/>
      <c r="L491" s="3"/>
      <c r="M491" s="3"/>
      <c r="N491" s="3"/>
      <c r="O491" s="3"/>
      <c r="P491" s="3"/>
      <c r="Q491" s="3"/>
      <c r="R491" s="3"/>
      <c r="S491" s="3"/>
      <c r="T491" s="3"/>
      <c r="U491" s="3"/>
      <c r="V491" s="3"/>
      <c r="W491" s="3"/>
    </row>
    <row r="492" spans="11:23">
      <c r="K492" s="3"/>
      <c r="L492" s="3"/>
      <c r="M492" s="3"/>
      <c r="N492" s="3"/>
      <c r="O492" s="3"/>
      <c r="P492" s="3"/>
      <c r="Q492" s="3"/>
      <c r="R492" s="3"/>
      <c r="S492" s="3"/>
      <c r="T492" s="3"/>
      <c r="U492" s="3"/>
      <c r="V492" s="3"/>
      <c r="W492" s="3"/>
    </row>
  </sheetData>
  <mergeCells count="211">
    <mergeCell ref="J363:M363"/>
    <mergeCell ref="L420:M420"/>
    <mergeCell ref="L421:M421"/>
    <mergeCell ref="L422:M422"/>
    <mergeCell ref="L406:M406"/>
    <mergeCell ref="J11:M11"/>
    <mergeCell ref="J54:M54"/>
    <mergeCell ref="J97:M97"/>
    <mergeCell ref="J140:M140"/>
    <mergeCell ref="J183:M183"/>
    <mergeCell ref="J228:M228"/>
    <mergeCell ref="L414:M414"/>
    <mergeCell ref="L415:M415"/>
    <mergeCell ref="L416:M416"/>
    <mergeCell ref="L417:M417"/>
    <mergeCell ref="L418:M418"/>
    <mergeCell ref="L371:M371"/>
    <mergeCell ref="L372:M372"/>
    <mergeCell ref="L373:M373"/>
    <mergeCell ref="L374:M374"/>
    <mergeCell ref="L419:M419"/>
    <mergeCell ref="L377:M377"/>
    <mergeCell ref="L409:M409"/>
    <mergeCell ref="L410:M410"/>
    <mergeCell ref="L411:M411"/>
    <mergeCell ref="L412:M412"/>
    <mergeCell ref="L413:M413"/>
    <mergeCell ref="J408:M408"/>
    <mergeCell ref="L375:M375"/>
    <mergeCell ref="L376:M376"/>
    <mergeCell ref="L365:M365"/>
    <mergeCell ref="L366:M366"/>
    <mergeCell ref="L367:M367"/>
    <mergeCell ref="L368:M368"/>
    <mergeCell ref="L369:M369"/>
    <mergeCell ref="L370:M370"/>
    <mergeCell ref="L327:M327"/>
    <mergeCell ref="L328:M328"/>
    <mergeCell ref="L329:M329"/>
    <mergeCell ref="L330:M330"/>
    <mergeCell ref="L331:M331"/>
    <mergeCell ref="L332:M332"/>
    <mergeCell ref="L321:M321"/>
    <mergeCell ref="L322:M322"/>
    <mergeCell ref="L323:M323"/>
    <mergeCell ref="L324:M324"/>
    <mergeCell ref="L325:M325"/>
    <mergeCell ref="L326:M326"/>
    <mergeCell ref="L285:M285"/>
    <mergeCell ref="L286:M286"/>
    <mergeCell ref="L287:M287"/>
    <mergeCell ref="L271:M271"/>
    <mergeCell ref="L319:M319"/>
    <mergeCell ref="L320:M320"/>
    <mergeCell ref="L316:M316"/>
    <mergeCell ref="J273:M273"/>
    <mergeCell ref="J318:M318"/>
    <mergeCell ref="L279:M279"/>
    <mergeCell ref="L280:M280"/>
    <mergeCell ref="L281:M281"/>
    <mergeCell ref="L282:M282"/>
    <mergeCell ref="L283:M283"/>
    <mergeCell ref="L284:M284"/>
    <mergeCell ref="L236:M236"/>
    <mergeCell ref="L237:M237"/>
    <mergeCell ref="L238:M238"/>
    <mergeCell ref="L239:M239"/>
    <mergeCell ref="L240:M240"/>
    <mergeCell ref="L229:M229"/>
    <mergeCell ref="L230:M230"/>
    <mergeCell ref="L231:M231"/>
    <mergeCell ref="L232:M232"/>
    <mergeCell ref="L233:M233"/>
    <mergeCell ref="L234:M234"/>
    <mergeCell ref="L193:M193"/>
    <mergeCell ref="L194:M194"/>
    <mergeCell ref="L195:M195"/>
    <mergeCell ref="L196:M196"/>
    <mergeCell ref="L197:M197"/>
    <mergeCell ref="L181:M181"/>
    <mergeCell ref="L187:M187"/>
    <mergeCell ref="L188:M188"/>
    <mergeCell ref="L189:M189"/>
    <mergeCell ref="L190:M190"/>
    <mergeCell ref="L191:M191"/>
    <mergeCell ref="L192:M192"/>
    <mergeCell ref="L153:M153"/>
    <mergeCell ref="L154:M154"/>
    <mergeCell ref="L138:M138"/>
    <mergeCell ref="L184:M184"/>
    <mergeCell ref="L185:M185"/>
    <mergeCell ref="L186:M186"/>
    <mergeCell ref="L147:M147"/>
    <mergeCell ref="L148:M148"/>
    <mergeCell ref="L149:M149"/>
    <mergeCell ref="L150:M150"/>
    <mergeCell ref="L151:M151"/>
    <mergeCell ref="L152:M152"/>
    <mergeCell ref="L141:M141"/>
    <mergeCell ref="L142:M142"/>
    <mergeCell ref="L143:M143"/>
    <mergeCell ref="L144:M144"/>
    <mergeCell ref="L145:M145"/>
    <mergeCell ref="L146:M146"/>
    <mergeCell ref="L107:M107"/>
    <mergeCell ref="L108:M108"/>
    <mergeCell ref="L109:M109"/>
    <mergeCell ref="L110:M110"/>
    <mergeCell ref="L111:M111"/>
    <mergeCell ref="L95:M95"/>
    <mergeCell ref="L101:M101"/>
    <mergeCell ref="L102:M102"/>
    <mergeCell ref="L103:M103"/>
    <mergeCell ref="L104:M104"/>
    <mergeCell ref="L106:M106"/>
    <mergeCell ref="L99:M99"/>
    <mergeCell ref="L100:M100"/>
    <mergeCell ref="L61:M61"/>
    <mergeCell ref="L62:M62"/>
    <mergeCell ref="L59:M59"/>
    <mergeCell ref="L60:M60"/>
    <mergeCell ref="L105:M105"/>
    <mergeCell ref="L67:M67"/>
    <mergeCell ref="L68:M68"/>
    <mergeCell ref="L63:M63"/>
    <mergeCell ref="L9:M9"/>
    <mergeCell ref="L10:M10"/>
    <mergeCell ref="L15:M15"/>
    <mergeCell ref="L16:M16"/>
    <mergeCell ref="L17:M17"/>
    <mergeCell ref="X400:AA404"/>
    <mergeCell ref="W408:Y408"/>
    <mergeCell ref="Z408:AB408"/>
    <mergeCell ref="AC408:AE408"/>
    <mergeCell ref="AC363:AE363"/>
    <mergeCell ref="Z363:AB363"/>
    <mergeCell ref="X399:AA399"/>
    <mergeCell ref="L12:M12"/>
    <mergeCell ref="L13:M13"/>
    <mergeCell ref="L14:M14"/>
    <mergeCell ref="L65:M65"/>
    <mergeCell ref="L66:M66"/>
    <mergeCell ref="L55:M55"/>
    <mergeCell ref="L56:M56"/>
    <mergeCell ref="L57:M57"/>
    <mergeCell ref="L58:M58"/>
    <mergeCell ref="L22:M22"/>
    <mergeCell ref="L23:M23"/>
    <mergeCell ref="L24:M24"/>
    <mergeCell ref="O11:Q11"/>
    <mergeCell ref="G46:K50"/>
    <mergeCell ref="F54:H54"/>
    <mergeCell ref="O54:Q54"/>
    <mergeCell ref="W363:Y363"/>
    <mergeCell ref="O140:Q140"/>
    <mergeCell ref="O97:Q97"/>
    <mergeCell ref="L18:M18"/>
    <mergeCell ref="L19:M19"/>
    <mergeCell ref="L20:M20"/>
    <mergeCell ref="L361:M361"/>
    <mergeCell ref="O228:Q228"/>
    <mergeCell ref="L21:M21"/>
    <mergeCell ref="G175:K179"/>
    <mergeCell ref="F183:H183"/>
    <mergeCell ref="O183:Q183"/>
    <mergeCell ref="G89:K93"/>
    <mergeCell ref="F97:H97"/>
    <mergeCell ref="X354:AA354"/>
    <mergeCell ref="X355:AA359"/>
    <mergeCell ref="L25:M25"/>
    <mergeCell ref="L64:M64"/>
    <mergeCell ref="L52:M52"/>
    <mergeCell ref="L98:M98"/>
    <mergeCell ref="F408:H408"/>
    <mergeCell ref="O408:Q408"/>
    <mergeCell ref="G355:K359"/>
    <mergeCell ref="F363:H363"/>
    <mergeCell ref="O363:Q363"/>
    <mergeCell ref="G219:K219"/>
    <mergeCell ref="G264:K264"/>
    <mergeCell ref="L364:M364"/>
    <mergeCell ref="G400:K404"/>
    <mergeCell ref="F273:H273"/>
    <mergeCell ref="O273:Q273"/>
    <mergeCell ref="G310:K314"/>
    <mergeCell ref="F318:H318"/>
    <mergeCell ref="O318:Q318"/>
    <mergeCell ref="L277:M277"/>
    <mergeCell ref="G399:K399"/>
    <mergeCell ref="L278:M278"/>
    <mergeCell ref="L241:M241"/>
    <mergeCell ref="L242:M242"/>
    <mergeCell ref="L226:M226"/>
    <mergeCell ref="L274:M274"/>
    <mergeCell ref="L275:M275"/>
    <mergeCell ref="L276:M276"/>
    <mergeCell ref="L235:M235"/>
    <mergeCell ref="G2:K2"/>
    <mergeCell ref="G45:K45"/>
    <mergeCell ref="G88:K88"/>
    <mergeCell ref="G131:K131"/>
    <mergeCell ref="G174:K174"/>
    <mergeCell ref="G132:K136"/>
    <mergeCell ref="G3:K7"/>
    <mergeCell ref="F140:H140"/>
    <mergeCell ref="G354:K354"/>
    <mergeCell ref="G220:K224"/>
    <mergeCell ref="F228:H228"/>
    <mergeCell ref="G265:K269"/>
    <mergeCell ref="G309:K309"/>
    <mergeCell ref="F11:H11"/>
  </mergeCells>
  <pageMargins left="0.75" right="0.5" top="1" bottom="0.5" header="0.3" footer="0.3"/>
  <pageSetup scale="94" orientation="landscape" r:id="rId1"/>
  <rowBreaks count="10" manualBreakCount="10">
    <brk id="43" max="16383" man="1"/>
    <brk id="86" max="12" man="1"/>
    <brk id="129" max="12" man="1"/>
    <brk id="172" max="12" man="1"/>
    <brk id="217" max="12" man="1"/>
    <brk id="262" max="12" man="1"/>
    <brk id="307" max="12" man="1"/>
    <brk id="352" max="12" man="1"/>
    <brk id="397" max="12" man="1"/>
    <brk id="442" max="12" man="1"/>
  </rowBreaks>
</worksheet>
</file>

<file path=xl/worksheets/sheet2.xml><?xml version="1.0" encoding="utf-8"?>
<worksheet xmlns="http://schemas.openxmlformats.org/spreadsheetml/2006/main" xmlns:r="http://schemas.openxmlformats.org/officeDocument/2006/relationships">
  <dimension ref="A1:AE687"/>
  <sheetViews>
    <sheetView view="pageBreakPreview" zoomScaleNormal="100" zoomScaleSheetLayoutView="100" workbookViewId="0"/>
  </sheetViews>
  <sheetFormatPr defaultColWidth="9.140625" defaultRowHeight="12"/>
  <cols>
    <col min="1" max="1" width="5.7109375" style="84" customWidth="1"/>
    <col min="2" max="2" width="9.7109375" style="84" customWidth="1"/>
    <col min="3" max="3" width="9.28515625" style="84" customWidth="1"/>
    <col min="4" max="4" width="8.5703125" style="84" customWidth="1"/>
    <col min="5" max="5" width="1.42578125" style="84" customWidth="1"/>
    <col min="6" max="8" width="10.140625" style="84" customWidth="1"/>
    <col min="9" max="9" width="1.42578125" style="84" customWidth="1"/>
    <col min="10" max="11" width="10.140625" style="84" customWidth="1"/>
    <col min="12" max="12" width="7.140625" style="84" customWidth="1"/>
    <col min="13" max="13" width="3.7109375" style="84" customWidth="1"/>
    <col min="14" max="14" width="1.42578125" style="84" customWidth="1"/>
    <col min="15" max="17" width="10.140625" style="84" customWidth="1"/>
    <col min="18" max="16384" width="9.140625" style="84"/>
  </cols>
  <sheetData>
    <row r="1" spans="1:31" s="62" customFormat="1">
      <c r="A1" s="3"/>
      <c r="B1" s="3"/>
      <c r="C1" s="82"/>
      <c r="D1" s="4"/>
      <c r="E1" s="4"/>
      <c r="F1" s="3"/>
      <c r="G1" s="3"/>
      <c r="H1" s="3"/>
      <c r="I1" s="3"/>
      <c r="J1" s="3"/>
      <c r="K1" s="3"/>
      <c r="L1" s="3"/>
      <c r="M1" s="3"/>
      <c r="N1" s="3"/>
      <c r="O1" s="3"/>
      <c r="P1" s="3"/>
      <c r="Q1" s="61"/>
      <c r="V1" s="62">
        <v>0</v>
      </c>
    </row>
    <row r="2" spans="1:31">
      <c r="A2" s="22" t="s">
        <v>88</v>
      </c>
      <c r="B2" s="22"/>
      <c r="C2" s="83"/>
      <c r="D2" s="14"/>
      <c r="E2" s="14"/>
      <c r="F2" s="22"/>
      <c r="G2" s="95" t="s">
        <v>89</v>
      </c>
      <c r="H2" s="95"/>
      <c r="I2" s="95"/>
      <c r="J2" s="95"/>
      <c r="K2" s="95"/>
      <c r="L2" s="22"/>
      <c r="M2" s="22"/>
      <c r="N2" s="22"/>
      <c r="O2" s="22"/>
      <c r="P2" s="22" t="s">
        <v>115</v>
      </c>
      <c r="Q2" s="22"/>
      <c r="R2" s="68"/>
      <c r="S2" s="22" t="s">
        <v>88</v>
      </c>
      <c r="T2" s="22"/>
      <c r="U2" s="83"/>
      <c r="V2" s="14"/>
      <c r="W2" s="22"/>
      <c r="X2" s="22" t="s">
        <v>89</v>
      </c>
      <c r="Y2" s="22"/>
      <c r="Z2" s="22"/>
      <c r="AA2" s="22"/>
      <c r="AB2" s="22"/>
      <c r="AC2" s="22"/>
      <c r="AD2" s="22" t="s">
        <v>55</v>
      </c>
      <c r="AE2" s="22"/>
    </row>
    <row r="3" spans="1:31" ht="15" customHeight="1">
      <c r="A3" s="17" t="s">
        <v>2</v>
      </c>
      <c r="B3" s="10"/>
      <c r="C3" s="10"/>
      <c r="D3" s="10"/>
      <c r="E3" s="10"/>
      <c r="F3" s="10"/>
      <c r="G3" s="99" t="s">
        <v>3</v>
      </c>
      <c r="H3" s="99"/>
      <c r="I3" s="99"/>
      <c r="J3" s="99"/>
      <c r="K3" s="99"/>
      <c r="M3" s="17" t="s">
        <v>92</v>
      </c>
      <c r="N3" s="17"/>
      <c r="O3" s="10"/>
      <c r="P3" s="10"/>
      <c r="Q3" s="10"/>
      <c r="S3" s="17" t="s">
        <v>2</v>
      </c>
      <c r="T3" s="10"/>
      <c r="U3" s="10"/>
      <c r="V3" s="10"/>
      <c r="W3" s="10"/>
      <c r="X3" s="99" t="s">
        <v>3</v>
      </c>
      <c r="Y3" s="99"/>
      <c r="Z3" s="99"/>
      <c r="AA3" s="99"/>
      <c r="AB3" s="17" t="s">
        <v>4</v>
      </c>
      <c r="AC3" s="10"/>
      <c r="AD3" s="10"/>
      <c r="AE3" s="10"/>
    </row>
    <row r="4" spans="1:31">
      <c r="A4" s="3"/>
      <c r="B4" s="62"/>
      <c r="C4" s="62"/>
      <c r="D4" s="62"/>
      <c r="E4" s="62"/>
      <c r="F4" s="62"/>
      <c r="G4" s="100"/>
      <c r="H4" s="100"/>
      <c r="I4" s="100"/>
      <c r="J4" s="100"/>
      <c r="K4" s="100"/>
      <c r="M4" s="22"/>
      <c r="N4" s="3" t="s">
        <v>5</v>
      </c>
      <c r="P4" s="62"/>
      <c r="Q4" s="62"/>
      <c r="S4" s="3"/>
      <c r="T4" s="62"/>
      <c r="U4" s="62"/>
      <c r="V4" s="62"/>
      <c r="W4" s="62"/>
      <c r="X4" s="100"/>
      <c r="Y4" s="100"/>
      <c r="Z4" s="100"/>
      <c r="AA4" s="100"/>
      <c r="AB4" s="22"/>
      <c r="AC4" s="3" t="s">
        <v>5</v>
      </c>
      <c r="AD4" s="62"/>
      <c r="AE4" s="62"/>
    </row>
    <row r="5" spans="1:31">
      <c r="A5" s="3" t="s">
        <v>6</v>
      </c>
      <c r="B5" s="3"/>
      <c r="C5" s="82"/>
      <c r="D5" s="4"/>
      <c r="E5" s="4"/>
      <c r="F5" s="3"/>
      <c r="G5" s="100"/>
      <c r="H5" s="100"/>
      <c r="I5" s="100"/>
      <c r="J5" s="100"/>
      <c r="K5" s="100"/>
      <c r="M5" s="83"/>
      <c r="N5" s="3" t="s">
        <v>7</v>
      </c>
      <c r="P5" s="3"/>
      <c r="Q5" s="3"/>
      <c r="S5" s="3" t="s">
        <v>6</v>
      </c>
      <c r="T5" s="3"/>
      <c r="U5" s="82"/>
      <c r="V5" s="4"/>
      <c r="W5" s="3"/>
      <c r="X5" s="100"/>
      <c r="Y5" s="100"/>
      <c r="Z5" s="100"/>
      <c r="AA5" s="100"/>
      <c r="AB5" s="83"/>
      <c r="AC5" s="3" t="s">
        <v>7</v>
      </c>
      <c r="AD5" s="3"/>
      <c r="AE5" s="3"/>
    </row>
    <row r="6" spans="1:31">
      <c r="A6" s="3"/>
      <c r="B6" s="62"/>
      <c r="D6" s="4"/>
      <c r="E6" s="4"/>
      <c r="F6" s="3"/>
      <c r="G6" s="100"/>
      <c r="H6" s="100"/>
      <c r="I6" s="100"/>
      <c r="J6" s="100"/>
      <c r="K6" s="100"/>
      <c r="M6" s="83" t="s">
        <v>44</v>
      </c>
      <c r="N6" s="3" t="s">
        <v>87</v>
      </c>
      <c r="P6" s="3"/>
      <c r="Q6" s="3"/>
      <c r="S6" s="3"/>
      <c r="T6" s="62"/>
      <c r="V6" s="4"/>
      <c r="W6" s="3"/>
      <c r="X6" s="100"/>
      <c r="Y6" s="100"/>
      <c r="Z6" s="100"/>
      <c r="AA6" s="100"/>
      <c r="AB6" s="83" t="s">
        <v>44</v>
      </c>
      <c r="AC6" s="3" t="s">
        <v>87</v>
      </c>
      <c r="AD6" s="3"/>
      <c r="AE6" s="3"/>
    </row>
    <row r="7" spans="1:31">
      <c r="A7" s="22" t="s">
        <v>90</v>
      </c>
      <c r="B7" s="63"/>
      <c r="C7" s="83"/>
      <c r="D7" s="14"/>
      <c r="E7" s="14"/>
      <c r="F7" s="22"/>
      <c r="G7" s="101"/>
      <c r="H7" s="101"/>
      <c r="I7" s="101"/>
      <c r="J7" s="101"/>
      <c r="K7" s="101"/>
      <c r="M7" s="6" t="s">
        <v>103</v>
      </c>
      <c r="N7" s="6"/>
      <c r="O7" s="63"/>
      <c r="P7" s="22"/>
      <c r="Q7" s="22"/>
      <c r="S7" s="22" t="s">
        <v>90</v>
      </c>
      <c r="T7" s="63"/>
      <c r="U7" s="83"/>
      <c r="V7" s="14"/>
      <c r="W7" s="22"/>
      <c r="X7" s="101"/>
      <c r="Y7" s="101"/>
      <c r="Z7" s="101"/>
      <c r="AA7" s="101"/>
      <c r="AB7" s="6" t="s">
        <v>103</v>
      </c>
      <c r="AC7" s="63"/>
      <c r="AD7" s="22"/>
      <c r="AE7" s="22"/>
    </row>
    <row r="8" spans="1:31">
      <c r="A8" s="17"/>
      <c r="B8" s="17"/>
      <c r="C8" s="18"/>
      <c r="D8" s="19"/>
      <c r="E8" s="19"/>
      <c r="F8" s="17"/>
      <c r="G8" s="11"/>
      <c r="H8" s="11"/>
      <c r="I8" s="11"/>
      <c r="J8" s="11"/>
      <c r="K8" s="11"/>
      <c r="L8" s="17"/>
      <c r="M8" s="17"/>
      <c r="N8" s="17"/>
      <c r="O8" s="17"/>
      <c r="P8" s="17"/>
      <c r="Q8" s="17"/>
      <c r="S8" s="17"/>
      <c r="T8" s="17"/>
      <c r="U8" s="18"/>
      <c r="V8" s="19"/>
      <c r="W8" s="17"/>
      <c r="X8" s="11"/>
      <c r="Y8" s="11"/>
      <c r="Z8" s="11"/>
      <c r="AA8" s="11"/>
      <c r="AB8" s="17"/>
      <c r="AC8" s="17"/>
      <c r="AD8" s="17"/>
      <c r="AE8" s="17"/>
    </row>
    <row r="9" spans="1:31">
      <c r="A9" s="79" t="s">
        <v>11</v>
      </c>
      <c r="B9" s="79" t="s">
        <v>12</v>
      </c>
      <c r="C9" s="79" t="s">
        <v>13</v>
      </c>
      <c r="D9" s="79" t="s">
        <v>14</v>
      </c>
      <c r="E9" s="79"/>
      <c r="F9" s="79" t="s">
        <v>15</v>
      </c>
      <c r="G9" s="79" t="s">
        <v>16</v>
      </c>
      <c r="H9" s="79" t="s">
        <v>17</v>
      </c>
      <c r="I9" s="79"/>
      <c r="J9" s="79" t="s">
        <v>18</v>
      </c>
      <c r="K9" s="79" t="s">
        <v>19</v>
      </c>
      <c r="L9" s="105" t="s">
        <v>20</v>
      </c>
      <c r="M9" s="105"/>
      <c r="N9" s="79"/>
      <c r="O9" s="79" t="s">
        <v>21</v>
      </c>
      <c r="P9" s="79" t="s">
        <v>22</v>
      </c>
      <c r="Q9" s="79" t="s">
        <v>23</v>
      </c>
      <c r="S9" s="79" t="s">
        <v>11</v>
      </c>
      <c r="T9" s="79" t="s">
        <v>12</v>
      </c>
      <c r="U9" s="79" t="s">
        <v>13</v>
      </c>
      <c r="V9" s="79" t="s">
        <v>14</v>
      </c>
      <c r="W9" s="79" t="s">
        <v>15</v>
      </c>
      <c r="X9" s="79" t="s">
        <v>16</v>
      </c>
      <c r="Y9" s="79" t="s">
        <v>17</v>
      </c>
      <c r="Z9" s="79" t="s">
        <v>18</v>
      </c>
      <c r="AA9" s="79" t="s">
        <v>19</v>
      </c>
      <c r="AB9" s="79" t="s">
        <v>20</v>
      </c>
      <c r="AC9" s="79" t="s">
        <v>21</v>
      </c>
      <c r="AD9" s="79" t="s">
        <v>22</v>
      </c>
      <c r="AE9" s="79" t="s">
        <v>23</v>
      </c>
    </row>
    <row r="10" spans="1:31">
      <c r="B10" s="82"/>
      <c r="D10" s="28"/>
      <c r="E10" s="28"/>
      <c r="F10" s="81"/>
      <c r="G10" s="81"/>
      <c r="H10" s="81"/>
      <c r="I10" s="81"/>
      <c r="J10" s="81"/>
      <c r="K10" s="81"/>
      <c r="L10" s="81"/>
      <c r="M10" s="81"/>
      <c r="N10" s="81"/>
      <c r="O10" s="81"/>
      <c r="P10" s="81"/>
      <c r="Q10" s="81"/>
      <c r="T10" s="82"/>
      <c r="V10" s="28"/>
      <c r="W10" s="81"/>
      <c r="X10" s="81"/>
      <c r="Y10" s="81"/>
      <c r="Z10" s="81"/>
      <c r="AA10" s="81"/>
      <c r="AB10" s="81"/>
      <c r="AC10" s="81"/>
      <c r="AD10" s="81"/>
      <c r="AE10" s="81"/>
    </row>
    <row r="11" spans="1:31">
      <c r="B11" s="81"/>
      <c r="F11" s="95" t="s">
        <v>24</v>
      </c>
      <c r="G11" s="95"/>
      <c r="H11" s="95"/>
      <c r="I11" s="82"/>
      <c r="J11" s="95" t="s">
        <v>25</v>
      </c>
      <c r="K11" s="95"/>
      <c r="L11" s="95"/>
      <c r="M11" s="95"/>
      <c r="N11" s="82"/>
      <c r="O11" s="95" t="s">
        <v>26</v>
      </c>
      <c r="P11" s="95"/>
      <c r="Q11" s="95"/>
      <c r="T11" s="81"/>
      <c r="W11" s="104" t="s">
        <v>24</v>
      </c>
      <c r="X11" s="104"/>
      <c r="Y11" s="104"/>
      <c r="Z11" s="104" t="s">
        <v>25</v>
      </c>
      <c r="AA11" s="104"/>
      <c r="AB11" s="104"/>
      <c r="AC11" s="104" t="s">
        <v>26</v>
      </c>
      <c r="AD11" s="104"/>
      <c r="AE11" s="104"/>
    </row>
    <row r="12" spans="1:31" ht="24">
      <c r="A12" s="15" t="s">
        <v>29</v>
      </c>
      <c r="B12" s="83" t="s">
        <v>30</v>
      </c>
      <c r="C12" s="83" t="s">
        <v>31</v>
      </c>
      <c r="D12" s="14" t="s">
        <v>32</v>
      </c>
      <c r="E12" s="4"/>
      <c r="F12" s="83" t="s">
        <v>33</v>
      </c>
      <c r="G12" s="16" t="s">
        <v>34</v>
      </c>
      <c r="H12" s="83" t="s">
        <v>35</v>
      </c>
      <c r="I12" s="82"/>
      <c r="J12" s="83" t="s">
        <v>33</v>
      </c>
      <c r="K12" s="16" t="s">
        <v>34</v>
      </c>
      <c r="L12" s="102" t="s">
        <v>35</v>
      </c>
      <c r="M12" s="102"/>
      <c r="N12" s="82"/>
      <c r="O12" s="83" t="s">
        <v>33</v>
      </c>
      <c r="P12" s="16" t="s">
        <v>34</v>
      </c>
      <c r="Q12" s="83" t="s">
        <v>35</v>
      </c>
      <c r="S12" s="15" t="s">
        <v>29</v>
      </c>
      <c r="T12" s="83" t="s">
        <v>30</v>
      </c>
      <c r="U12" s="83" t="s">
        <v>31</v>
      </c>
      <c r="V12" s="14" t="s">
        <v>32</v>
      </c>
      <c r="W12" s="83" t="s">
        <v>33</v>
      </c>
      <c r="X12" s="16" t="s">
        <v>34</v>
      </c>
      <c r="Y12" s="83" t="s">
        <v>35</v>
      </c>
      <c r="Z12" s="83" t="s">
        <v>33</v>
      </c>
      <c r="AA12" s="16" t="s">
        <v>34</v>
      </c>
      <c r="AB12" s="83" t="s">
        <v>35</v>
      </c>
      <c r="AC12" s="83" t="s">
        <v>33</v>
      </c>
      <c r="AD12" s="16" t="s">
        <v>34</v>
      </c>
      <c r="AE12" s="83" t="s">
        <v>35</v>
      </c>
    </row>
    <row r="13" spans="1:31">
      <c r="A13" s="81">
        <v>1</v>
      </c>
      <c r="B13" s="81" t="s">
        <v>73</v>
      </c>
      <c r="C13" s="58" t="s">
        <v>86</v>
      </c>
      <c r="D13" s="57">
        <v>40238</v>
      </c>
      <c r="E13" s="57"/>
      <c r="F13" s="71">
        <v>9283</v>
      </c>
      <c r="G13" s="71">
        <v>770</v>
      </c>
      <c r="H13" s="78">
        <f t="shared" ref="H13:H22" si="0">IF(F13=0,0,G13*1000/F13)</f>
        <v>82.947323063664768</v>
      </c>
      <c r="I13" s="78"/>
      <c r="J13" s="71">
        <f t="shared" ref="J13:J22" si="1">ROUND(Z13/42,0)</f>
        <v>0</v>
      </c>
      <c r="K13" s="71">
        <f t="shared" ref="K13:K22" si="2">ROUND(AA13/1000,0)</f>
        <v>0</v>
      </c>
      <c r="L13" s="109">
        <f t="shared" ref="L13:L22" si="3">IF(J13=0,0,K13*1000/J13)</f>
        <v>0</v>
      </c>
      <c r="M13" s="109"/>
      <c r="N13" s="78"/>
      <c r="O13" s="71">
        <f t="shared" ref="O13:O22" si="4">ROUND(AC13/42,0)</f>
        <v>0</v>
      </c>
      <c r="P13" s="71">
        <f t="shared" ref="P13:P22" si="5">ROUND(AD13/1000,0)</f>
        <v>0</v>
      </c>
      <c r="Q13" s="78">
        <f t="shared" ref="Q13:Q22" si="6">IF(O13=0,0,P13*1000/O13)</f>
        <v>0</v>
      </c>
      <c r="S13" s="81">
        <v>1</v>
      </c>
      <c r="T13" s="81" t="s">
        <v>73</v>
      </c>
      <c r="U13" s="58" t="s">
        <v>74</v>
      </c>
      <c r="V13" s="57">
        <v>40238</v>
      </c>
      <c r="W13" s="28">
        <v>389905</v>
      </c>
      <c r="X13" s="28">
        <v>769911.87</v>
      </c>
      <c r="Y13" s="78">
        <f t="shared" ref="Y13:Y22" si="7">IF(W13=0,0,X13*1000/W13)</f>
        <v>1974.6139957169055</v>
      </c>
      <c r="Z13" s="28">
        <v>0</v>
      </c>
      <c r="AA13" s="28">
        <v>0</v>
      </c>
      <c r="AB13" s="78">
        <f t="shared" ref="AB13:AB22" si="8">IF(Z13=0,0,AA13*1000/Z13)</f>
        <v>0</v>
      </c>
      <c r="AC13" s="58">
        <v>0</v>
      </c>
      <c r="AD13" s="58">
        <v>0</v>
      </c>
      <c r="AE13" s="78">
        <f t="shared" ref="AE13:AE22" si="9">IF(AC13=0,0,AD13*1000/AC13)</f>
        <v>0</v>
      </c>
    </row>
    <row r="14" spans="1:31">
      <c r="A14" s="81">
        <v>2</v>
      </c>
      <c r="B14" s="81" t="s">
        <v>73</v>
      </c>
      <c r="C14" s="58" t="s">
        <v>86</v>
      </c>
      <c r="D14" s="57">
        <v>40269</v>
      </c>
      <c r="E14" s="57"/>
      <c r="F14" s="71">
        <f t="shared" ref="F14:F25" si="10">O57</f>
        <v>9283</v>
      </c>
      <c r="G14" s="71">
        <f t="shared" ref="G14:G25" si="11">P57</f>
        <v>770</v>
      </c>
      <c r="H14" s="78">
        <f t="shared" si="0"/>
        <v>82.947323063664768</v>
      </c>
      <c r="I14" s="78"/>
      <c r="J14" s="71">
        <f t="shared" si="1"/>
        <v>0</v>
      </c>
      <c r="K14" s="71">
        <f t="shared" si="2"/>
        <v>0</v>
      </c>
      <c r="L14" s="103">
        <f t="shared" si="3"/>
        <v>0</v>
      </c>
      <c r="M14" s="103"/>
      <c r="N14" s="78"/>
      <c r="O14" s="71">
        <f t="shared" si="4"/>
        <v>0</v>
      </c>
      <c r="P14" s="71">
        <f t="shared" si="5"/>
        <v>0</v>
      </c>
      <c r="Q14" s="78">
        <f t="shared" si="6"/>
        <v>0</v>
      </c>
      <c r="S14" s="81">
        <v>2</v>
      </c>
      <c r="T14" s="81" t="s">
        <v>73</v>
      </c>
      <c r="U14" s="58" t="s">
        <v>74</v>
      </c>
      <c r="V14" s="57">
        <v>40269</v>
      </c>
      <c r="W14" s="28">
        <f t="shared" ref="W14:W25" si="12">AC57</f>
        <v>389905</v>
      </c>
      <c r="X14" s="28">
        <f t="shared" ref="X14:X25" si="13">AD57</f>
        <v>769911.87</v>
      </c>
      <c r="Y14" s="78">
        <f t="shared" si="7"/>
        <v>1974.6139957169055</v>
      </c>
      <c r="Z14" s="28">
        <v>0</v>
      </c>
      <c r="AA14" s="28">
        <v>0</v>
      </c>
      <c r="AB14" s="78">
        <f t="shared" si="8"/>
        <v>0</v>
      </c>
      <c r="AC14" s="58">
        <v>0</v>
      </c>
      <c r="AD14" s="58">
        <v>0</v>
      </c>
      <c r="AE14" s="78">
        <f t="shared" si="9"/>
        <v>0</v>
      </c>
    </row>
    <row r="15" spans="1:31">
      <c r="A15" s="81">
        <v>3</v>
      </c>
      <c r="B15" s="81" t="s">
        <v>73</v>
      </c>
      <c r="C15" s="58" t="s">
        <v>86</v>
      </c>
      <c r="D15" s="57">
        <v>40299</v>
      </c>
      <c r="E15" s="57"/>
      <c r="F15" s="71">
        <f t="shared" si="10"/>
        <v>9283</v>
      </c>
      <c r="G15" s="71">
        <f t="shared" si="11"/>
        <v>770</v>
      </c>
      <c r="H15" s="78">
        <f t="shared" si="0"/>
        <v>82.947323063664768</v>
      </c>
      <c r="I15" s="78"/>
      <c r="J15" s="71">
        <f t="shared" si="1"/>
        <v>0</v>
      </c>
      <c r="K15" s="71">
        <f t="shared" si="2"/>
        <v>0</v>
      </c>
      <c r="L15" s="103">
        <f t="shared" si="3"/>
        <v>0</v>
      </c>
      <c r="M15" s="103"/>
      <c r="N15" s="78"/>
      <c r="O15" s="71">
        <f t="shared" si="4"/>
        <v>0</v>
      </c>
      <c r="P15" s="71">
        <f t="shared" si="5"/>
        <v>0</v>
      </c>
      <c r="Q15" s="78">
        <f t="shared" si="6"/>
        <v>0</v>
      </c>
      <c r="S15" s="81">
        <v>3</v>
      </c>
      <c r="T15" s="81" t="s">
        <v>73</v>
      </c>
      <c r="U15" s="58" t="s">
        <v>74</v>
      </c>
      <c r="V15" s="57">
        <v>40299</v>
      </c>
      <c r="W15" s="28">
        <f t="shared" si="12"/>
        <v>389905</v>
      </c>
      <c r="X15" s="28">
        <f t="shared" si="13"/>
        <v>769911.87</v>
      </c>
      <c r="Y15" s="78">
        <f t="shared" si="7"/>
        <v>1974.6139957169055</v>
      </c>
      <c r="Z15" s="28">
        <v>0</v>
      </c>
      <c r="AA15" s="28">
        <v>0</v>
      </c>
      <c r="AB15" s="78">
        <f t="shared" si="8"/>
        <v>0</v>
      </c>
      <c r="AC15" s="58">
        <v>0</v>
      </c>
      <c r="AD15" s="58">
        <v>0</v>
      </c>
      <c r="AE15" s="78">
        <f t="shared" si="9"/>
        <v>0</v>
      </c>
    </row>
    <row r="16" spans="1:31">
      <c r="A16" s="81">
        <v>4</v>
      </c>
      <c r="B16" s="81" t="s">
        <v>73</v>
      </c>
      <c r="C16" s="58" t="s">
        <v>86</v>
      </c>
      <c r="D16" s="57">
        <v>40330</v>
      </c>
      <c r="E16" s="57"/>
      <c r="F16" s="71">
        <f t="shared" si="10"/>
        <v>9283</v>
      </c>
      <c r="G16" s="71">
        <f t="shared" si="11"/>
        <v>770</v>
      </c>
      <c r="H16" s="78">
        <f t="shared" si="0"/>
        <v>82.947323063664768</v>
      </c>
      <c r="I16" s="78"/>
      <c r="J16" s="71">
        <f t="shared" si="1"/>
        <v>0</v>
      </c>
      <c r="K16" s="71">
        <f t="shared" si="2"/>
        <v>0</v>
      </c>
      <c r="L16" s="103">
        <f t="shared" si="3"/>
        <v>0</v>
      </c>
      <c r="M16" s="103"/>
      <c r="N16" s="78"/>
      <c r="O16" s="71">
        <f t="shared" si="4"/>
        <v>0</v>
      </c>
      <c r="P16" s="71">
        <f t="shared" si="5"/>
        <v>0</v>
      </c>
      <c r="Q16" s="78">
        <f t="shared" si="6"/>
        <v>0</v>
      </c>
      <c r="S16" s="81">
        <v>4</v>
      </c>
      <c r="T16" s="81" t="s">
        <v>73</v>
      </c>
      <c r="U16" s="58" t="s">
        <v>74</v>
      </c>
      <c r="V16" s="57">
        <v>40330</v>
      </c>
      <c r="W16" s="28">
        <f t="shared" si="12"/>
        <v>389905</v>
      </c>
      <c r="X16" s="28">
        <f t="shared" si="13"/>
        <v>769911.87</v>
      </c>
      <c r="Y16" s="78">
        <f t="shared" si="7"/>
        <v>1974.6139957169055</v>
      </c>
      <c r="Z16" s="28">
        <v>0</v>
      </c>
      <c r="AA16" s="28">
        <v>0</v>
      </c>
      <c r="AB16" s="78">
        <f t="shared" si="8"/>
        <v>0</v>
      </c>
      <c r="AC16" s="58">
        <v>0</v>
      </c>
      <c r="AD16" s="58">
        <v>0</v>
      </c>
      <c r="AE16" s="78">
        <f t="shared" si="9"/>
        <v>0</v>
      </c>
    </row>
    <row r="17" spans="1:31">
      <c r="A17" s="81">
        <v>5</v>
      </c>
      <c r="B17" s="81" t="s">
        <v>73</v>
      </c>
      <c r="C17" s="58" t="s">
        <v>86</v>
      </c>
      <c r="D17" s="57">
        <v>40360</v>
      </c>
      <c r="E17" s="57"/>
      <c r="F17" s="71">
        <f t="shared" si="10"/>
        <v>9283</v>
      </c>
      <c r="G17" s="71">
        <f t="shared" si="11"/>
        <v>770</v>
      </c>
      <c r="H17" s="78">
        <f t="shared" si="0"/>
        <v>82.947323063664768</v>
      </c>
      <c r="I17" s="78"/>
      <c r="J17" s="71">
        <f t="shared" si="1"/>
        <v>0</v>
      </c>
      <c r="K17" s="71">
        <f t="shared" si="2"/>
        <v>0</v>
      </c>
      <c r="L17" s="103">
        <f t="shared" si="3"/>
        <v>0</v>
      </c>
      <c r="M17" s="103"/>
      <c r="N17" s="78"/>
      <c r="O17" s="71">
        <f t="shared" si="4"/>
        <v>0</v>
      </c>
      <c r="P17" s="71">
        <f t="shared" si="5"/>
        <v>0</v>
      </c>
      <c r="Q17" s="78">
        <f t="shared" si="6"/>
        <v>0</v>
      </c>
      <c r="S17" s="81">
        <v>5</v>
      </c>
      <c r="T17" s="81" t="s">
        <v>73</v>
      </c>
      <c r="U17" s="58" t="s">
        <v>74</v>
      </c>
      <c r="V17" s="57">
        <v>40360</v>
      </c>
      <c r="W17" s="28">
        <f t="shared" si="12"/>
        <v>389905</v>
      </c>
      <c r="X17" s="28">
        <f t="shared" si="13"/>
        <v>769911.87</v>
      </c>
      <c r="Y17" s="78">
        <f t="shared" si="7"/>
        <v>1974.6139957169055</v>
      </c>
      <c r="Z17" s="28">
        <v>0</v>
      </c>
      <c r="AA17" s="28">
        <v>0</v>
      </c>
      <c r="AB17" s="78">
        <f t="shared" si="8"/>
        <v>0</v>
      </c>
      <c r="AC17" s="58">
        <v>0</v>
      </c>
      <c r="AD17" s="58">
        <v>0</v>
      </c>
      <c r="AE17" s="78">
        <f t="shared" si="9"/>
        <v>0</v>
      </c>
    </row>
    <row r="18" spans="1:31">
      <c r="A18" s="81">
        <v>6</v>
      </c>
      <c r="B18" s="81" t="s">
        <v>73</v>
      </c>
      <c r="C18" s="58" t="s">
        <v>86</v>
      </c>
      <c r="D18" s="57">
        <v>40391</v>
      </c>
      <c r="E18" s="57"/>
      <c r="F18" s="71">
        <f t="shared" si="10"/>
        <v>9283</v>
      </c>
      <c r="G18" s="71">
        <f t="shared" si="11"/>
        <v>770</v>
      </c>
      <c r="H18" s="78">
        <f t="shared" si="0"/>
        <v>82.947323063664768</v>
      </c>
      <c r="I18" s="78"/>
      <c r="J18" s="71">
        <f t="shared" si="1"/>
        <v>0</v>
      </c>
      <c r="K18" s="71">
        <f t="shared" si="2"/>
        <v>0</v>
      </c>
      <c r="L18" s="103">
        <f t="shared" si="3"/>
        <v>0</v>
      </c>
      <c r="M18" s="103"/>
      <c r="N18" s="78"/>
      <c r="O18" s="71">
        <f t="shared" si="4"/>
        <v>0</v>
      </c>
      <c r="P18" s="71">
        <f t="shared" si="5"/>
        <v>0</v>
      </c>
      <c r="Q18" s="78">
        <f t="shared" si="6"/>
        <v>0</v>
      </c>
      <c r="S18" s="81">
        <v>6</v>
      </c>
      <c r="T18" s="81" t="s">
        <v>73</v>
      </c>
      <c r="U18" s="58" t="s">
        <v>74</v>
      </c>
      <c r="V18" s="57">
        <v>40391</v>
      </c>
      <c r="W18" s="28">
        <f t="shared" si="12"/>
        <v>389905</v>
      </c>
      <c r="X18" s="28">
        <f t="shared" si="13"/>
        <v>769911.87</v>
      </c>
      <c r="Y18" s="78">
        <f t="shared" si="7"/>
        <v>1974.6139957169055</v>
      </c>
      <c r="Z18" s="28">
        <v>0</v>
      </c>
      <c r="AA18" s="28">
        <v>0</v>
      </c>
      <c r="AB18" s="78">
        <f t="shared" si="8"/>
        <v>0</v>
      </c>
      <c r="AC18" s="58">
        <v>0</v>
      </c>
      <c r="AD18" s="58">
        <v>0</v>
      </c>
      <c r="AE18" s="78">
        <f t="shared" si="9"/>
        <v>0</v>
      </c>
    </row>
    <row r="19" spans="1:31">
      <c r="A19" s="81">
        <v>7</v>
      </c>
      <c r="B19" s="81" t="s">
        <v>73</v>
      </c>
      <c r="C19" s="58" t="s">
        <v>86</v>
      </c>
      <c r="D19" s="57">
        <v>40422</v>
      </c>
      <c r="E19" s="57"/>
      <c r="F19" s="71">
        <f t="shared" si="10"/>
        <v>9283</v>
      </c>
      <c r="G19" s="71">
        <f t="shared" si="11"/>
        <v>770</v>
      </c>
      <c r="H19" s="78">
        <f t="shared" si="0"/>
        <v>82.947323063664768</v>
      </c>
      <c r="I19" s="78"/>
      <c r="J19" s="71">
        <f t="shared" si="1"/>
        <v>0</v>
      </c>
      <c r="K19" s="71">
        <f t="shared" si="2"/>
        <v>0</v>
      </c>
      <c r="L19" s="103">
        <f t="shared" si="3"/>
        <v>0</v>
      </c>
      <c r="M19" s="103"/>
      <c r="N19" s="78"/>
      <c r="O19" s="71">
        <f t="shared" si="4"/>
        <v>0</v>
      </c>
      <c r="P19" s="71">
        <f t="shared" si="5"/>
        <v>0</v>
      </c>
      <c r="Q19" s="78">
        <f t="shared" si="6"/>
        <v>0</v>
      </c>
      <c r="S19" s="81">
        <v>7</v>
      </c>
      <c r="T19" s="81" t="s">
        <v>73</v>
      </c>
      <c r="U19" s="58" t="s">
        <v>74</v>
      </c>
      <c r="V19" s="57">
        <v>40422</v>
      </c>
      <c r="W19" s="28">
        <f t="shared" si="12"/>
        <v>389905</v>
      </c>
      <c r="X19" s="28">
        <f t="shared" si="13"/>
        <v>769911.87</v>
      </c>
      <c r="Y19" s="78">
        <f t="shared" si="7"/>
        <v>1974.6139957169055</v>
      </c>
      <c r="Z19" s="28">
        <v>0</v>
      </c>
      <c r="AA19" s="28">
        <v>0</v>
      </c>
      <c r="AB19" s="78">
        <f t="shared" si="8"/>
        <v>0</v>
      </c>
      <c r="AC19" s="58">
        <v>0</v>
      </c>
      <c r="AD19" s="58">
        <v>0</v>
      </c>
      <c r="AE19" s="78">
        <f t="shared" si="9"/>
        <v>0</v>
      </c>
    </row>
    <row r="20" spans="1:31">
      <c r="A20" s="81">
        <v>8</v>
      </c>
      <c r="B20" s="81" t="s">
        <v>73</v>
      </c>
      <c r="C20" s="58" t="s">
        <v>86</v>
      </c>
      <c r="D20" s="57">
        <v>40452</v>
      </c>
      <c r="E20" s="57"/>
      <c r="F20" s="71">
        <f t="shared" si="10"/>
        <v>9283</v>
      </c>
      <c r="G20" s="71">
        <f t="shared" si="11"/>
        <v>770</v>
      </c>
      <c r="H20" s="78">
        <f t="shared" si="0"/>
        <v>82.947323063664768</v>
      </c>
      <c r="I20" s="78"/>
      <c r="J20" s="71">
        <f t="shared" si="1"/>
        <v>0</v>
      </c>
      <c r="K20" s="71">
        <f t="shared" si="2"/>
        <v>0</v>
      </c>
      <c r="L20" s="103">
        <f t="shared" si="3"/>
        <v>0</v>
      </c>
      <c r="M20" s="103"/>
      <c r="N20" s="78"/>
      <c r="O20" s="71">
        <f t="shared" si="4"/>
        <v>0</v>
      </c>
      <c r="P20" s="71">
        <f t="shared" si="5"/>
        <v>0</v>
      </c>
      <c r="Q20" s="78">
        <f t="shared" si="6"/>
        <v>0</v>
      </c>
      <c r="S20" s="81">
        <v>8</v>
      </c>
      <c r="T20" s="81" t="s">
        <v>73</v>
      </c>
      <c r="U20" s="58" t="s">
        <v>74</v>
      </c>
      <c r="V20" s="57">
        <v>40452</v>
      </c>
      <c r="W20" s="28">
        <f t="shared" si="12"/>
        <v>389905</v>
      </c>
      <c r="X20" s="28">
        <f t="shared" si="13"/>
        <v>769911.87</v>
      </c>
      <c r="Y20" s="78">
        <f t="shared" si="7"/>
        <v>1974.6139957169055</v>
      </c>
      <c r="Z20" s="28">
        <v>0</v>
      </c>
      <c r="AA20" s="28">
        <v>0</v>
      </c>
      <c r="AB20" s="78">
        <f t="shared" si="8"/>
        <v>0</v>
      </c>
      <c r="AC20" s="28">
        <v>0</v>
      </c>
      <c r="AD20" s="28">
        <v>0</v>
      </c>
      <c r="AE20" s="78">
        <f t="shared" si="9"/>
        <v>0</v>
      </c>
    </row>
    <row r="21" spans="1:31">
      <c r="A21" s="81">
        <v>9</v>
      </c>
      <c r="B21" s="81" t="s">
        <v>73</v>
      </c>
      <c r="C21" s="58" t="s">
        <v>86</v>
      </c>
      <c r="D21" s="57">
        <v>40483</v>
      </c>
      <c r="E21" s="57"/>
      <c r="F21" s="71">
        <f t="shared" si="10"/>
        <v>9283</v>
      </c>
      <c r="G21" s="71">
        <f t="shared" si="11"/>
        <v>770</v>
      </c>
      <c r="H21" s="78">
        <f t="shared" si="0"/>
        <v>82.947323063664768</v>
      </c>
      <c r="I21" s="78"/>
      <c r="J21" s="71">
        <f t="shared" si="1"/>
        <v>0</v>
      </c>
      <c r="K21" s="71">
        <f t="shared" si="2"/>
        <v>0</v>
      </c>
      <c r="L21" s="103">
        <f t="shared" si="3"/>
        <v>0</v>
      </c>
      <c r="M21" s="103"/>
      <c r="N21" s="78"/>
      <c r="O21" s="71">
        <f t="shared" si="4"/>
        <v>0</v>
      </c>
      <c r="P21" s="71">
        <f t="shared" si="5"/>
        <v>0</v>
      </c>
      <c r="Q21" s="78">
        <f t="shared" si="6"/>
        <v>0</v>
      </c>
      <c r="S21" s="81">
        <v>9</v>
      </c>
      <c r="T21" s="81" t="s">
        <v>73</v>
      </c>
      <c r="U21" s="58" t="s">
        <v>74</v>
      </c>
      <c r="V21" s="57">
        <v>40483</v>
      </c>
      <c r="W21" s="28">
        <f t="shared" si="12"/>
        <v>389905</v>
      </c>
      <c r="X21" s="28">
        <f t="shared" si="13"/>
        <v>769911.87</v>
      </c>
      <c r="Y21" s="78">
        <f t="shared" si="7"/>
        <v>1974.6139957169055</v>
      </c>
      <c r="Z21" s="28">
        <v>0</v>
      </c>
      <c r="AA21" s="28">
        <v>0</v>
      </c>
      <c r="AB21" s="78">
        <f t="shared" si="8"/>
        <v>0</v>
      </c>
      <c r="AC21" s="28">
        <v>0</v>
      </c>
      <c r="AD21" s="28">
        <v>0</v>
      </c>
      <c r="AE21" s="78">
        <f t="shared" si="9"/>
        <v>0</v>
      </c>
    </row>
    <row r="22" spans="1:31">
      <c r="A22" s="81">
        <v>10</v>
      </c>
      <c r="B22" s="81" t="s">
        <v>73</v>
      </c>
      <c r="C22" s="58" t="s">
        <v>86</v>
      </c>
      <c r="D22" s="57">
        <v>40513</v>
      </c>
      <c r="E22" s="57"/>
      <c r="F22" s="71">
        <f t="shared" si="10"/>
        <v>9283</v>
      </c>
      <c r="G22" s="71">
        <f t="shared" si="11"/>
        <v>770</v>
      </c>
      <c r="H22" s="78">
        <f t="shared" si="0"/>
        <v>82.947323063664768</v>
      </c>
      <c r="I22" s="78"/>
      <c r="J22" s="71">
        <f t="shared" si="1"/>
        <v>0</v>
      </c>
      <c r="K22" s="71">
        <f t="shared" si="2"/>
        <v>0</v>
      </c>
      <c r="L22" s="103">
        <f t="shared" si="3"/>
        <v>0</v>
      </c>
      <c r="M22" s="103"/>
      <c r="N22" s="78"/>
      <c r="O22" s="71">
        <f t="shared" si="4"/>
        <v>0</v>
      </c>
      <c r="P22" s="71">
        <f t="shared" si="5"/>
        <v>0</v>
      </c>
      <c r="Q22" s="78">
        <f t="shared" si="6"/>
        <v>0</v>
      </c>
      <c r="S22" s="81">
        <v>10</v>
      </c>
      <c r="T22" s="81" t="s">
        <v>73</v>
      </c>
      <c r="U22" s="58" t="s">
        <v>74</v>
      </c>
      <c r="V22" s="57">
        <v>40513</v>
      </c>
      <c r="W22" s="28">
        <f t="shared" si="12"/>
        <v>389905</v>
      </c>
      <c r="X22" s="28">
        <f t="shared" si="13"/>
        <v>769911.87</v>
      </c>
      <c r="Y22" s="78">
        <f t="shared" si="7"/>
        <v>1974.6139957169055</v>
      </c>
      <c r="Z22" s="28">
        <v>0</v>
      </c>
      <c r="AA22" s="28">
        <v>0</v>
      </c>
      <c r="AB22" s="78">
        <f t="shared" si="8"/>
        <v>0</v>
      </c>
      <c r="AC22" s="28">
        <v>0</v>
      </c>
      <c r="AD22" s="28">
        <v>0</v>
      </c>
      <c r="AE22" s="78">
        <f t="shared" si="9"/>
        <v>0</v>
      </c>
    </row>
    <row r="23" spans="1:31">
      <c r="A23" s="81">
        <v>11</v>
      </c>
      <c r="B23" s="81" t="s">
        <v>73</v>
      </c>
      <c r="C23" s="58" t="s">
        <v>86</v>
      </c>
      <c r="D23" s="57">
        <v>40544</v>
      </c>
      <c r="E23" s="57"/>
      <c r="F23" s="71">
        <f t="shared" si="10"/>
        <v>9283</v>
      </c>
      <c r="G23" s="71">
        <f t="shared" si="11"/>
        <v>770</v>
      </c>
      <c r="H23" s="78">
        <f>IF(F23=0,0,G23*1000/F23)</f>
        <v>82.947323063664768</v>
      </c>
      <c r="I23" s="78"/>
      <c r="J23" s="71">
        <f>ROUND(Z23/42,0)</f>
        <v>0</v>
      </c>
      <c r="K23" s="71">
        <f>ROUND(AA23/1000,0)</f>
        <v>0</v>
      </c>
      <c r="L23" s="103">
        <f>IF(J23=0,0,K23*1000/J23)</f>
        <v>0</v>
      </c>
      <c r="M23" s="103"/>
      <c r="N23" s="78"/>
      <c r="O23" s="71">
        <f>ROUND(AC23/42,0)</f>
        <v>0</v>
      </c>
      <c r="P23" s="71">
        <f>ROUND(AD23/1000,0)</f>
        <v>0</v>
      </c>
      <c r="Q23" s="78">
        <f>IF(O23=0,0,P23*1000/O23)</f>
        <v>0</v>
      </c>
      <c r="S23" s="81">
        <v>11</v>
      </c>
      <c r="T23" s="81" t="s">
        <v>73</v>
      </c>
      <c r="U23" s="58" t="s">
        <v>74</v>
      </c>
      <c r="V23" s="57">
        <v>40544</v>
      </c>
      <c r="W23" s="28">
        <f t="shared" si="12"/>
        <v>389905</v>
      </c>
      <c r="X23" s="28">
        <f t="shared" si="13"/>
        <v>769911.87</v>
      </c>
      <c r="Y23" s="78">
        <f>IF(W23=0,0,X23*1000/W23)</f>
        <v>1974.6139957169055</v>
      </c>
      <c r="Z23" s="28">
        <v>0</v>
      </c>
      <c r="AA23" s="28">
        <v>0</v>
      </c>
      <c r="AB23" s="78">
        <f>IF(Z23=0,0,AA23*1000/Z23)</f>
        <v>0</v>
      </c>
      <c r="AC23" s="28">
        <v>0</v>
      </c>
      <c r="AD23" s="28">
        <v>0</v>
      </c>
      <c r="AE23" s="78">
        <f>IF(AC23=0,0,AD23*1000/AC23)</f>
        <v>0</v>
      </c>
    </row>
    <row r="24" spans="1:31">
      <c r="A24" s="81">
        <v>12</v>
      </c>
      <c r="B24" s="81" t="s">
        <v>73</v>
      </c>
      <c r="C24" s="58" t="s">
        <v>86</v>
      </c>
      <c r="D24" s="57">
        <v>40575</v>
      </c>
      <c r="E24" s="57"/>
      <c r="F24" s="71">
        <f t="shared" si="10"/>
        <v>9283</v>
      </c>
      <c r="G24" s="71">
        <f t="shared" si="11"/>
        <v>770</v>
      </c>
      <c r="H24" s="78">
        <f>IF(F24=0,0,G24*1000/F24)</f>
        <v>82.947323063664768</v>
      </c>
      <c r="I24" s="78"/>
      <c r="J24" s="71">
        <f>ROUND(Z24/42,0)</f>
        <v>0</v>
      </c>
      <c r="K24" s="71">
        <f>ROUND(AA24/1000,0)</f>
        <v>0</v>
      </c>
      <c r="L24" s="103">
        <f>IF(J24=0,0,K24*1000/J24)</f>
        <v>0</v>
      </c>
      <c r="M24" s="103"/>
      <c r="N24" s="78"/>
      <c r="O24" s="71">
        <f>ROUND(AC24/42,0)</f>
        <v>0</v>
      </c>
      <c r="P24" s="71">
        <f>ROUND(AD24/1000,0)</f>
        <v>0</v>
      </c>
      <c r="Q24" s="78">
        <f>IF(O24=0,0,P24*1000/O24)</f>
        <v>0</v>
      </c>
      <c r="S24" s="81">
        <v>12</v>
      </c>
      <c r="T24" s="81" t="s">
        <v>73</v>
      </c>
      <c r="U24" s="58" t="s">
        <v>74</v>
      </c>
      <c r="V24" s="57">
        <v>40575</v>
      </c>
      <c r="W24" s="28">
        <f t="shared" si="12"/>
        <v>389905</v>
      </c>
      <c r="X24" s="28">
        <f t="shared" si="13"/>
        <v>769911.87</v>
      </c>
      <c r="Y24" s="78">
        <f>IF(W24=0,0,X24*1000/W24)</f>
        <v>1974.6139957169055</v>
      </c>
      <c r="Z24" s="28">
        <v>0</v>
      </c>
      <c r="AA24" s="28">
        <v>0</v>
      </c>
      <c r="AB24" s="78">
        <f>IF(Z24=0,0,AA24*1000/Z24)</f>
        <v>0</v>
      </c>
      <c r="AC24" s="28">
        <v>0</v>
      </c>
      <c r="AD24" s="28">
        <v>0</v>
      </c>
      <c r="AE24" s="78">
        <f>IF(AC24=0,0,AD24*1000/AC24)</f>
        <v>0</v>
      </c>
    </row>
    <row r="25" spans="1:31">
      <c r="A25" s="81">
        <v>13</v>
      </c>
      <c r="B25" s="81" t="s">
        <v>73</v>
      </c>
      <c r="C25" s="58" t="s">
        <v>86</v>
      </c>
      <c r="D25" s="57">
        <v>40603</v>
      </c>
      <c r="E25" s="57"/>
      <c r="F25" s="71">
        <f t="shared" si="10"/>
        <v>9283</v>
      </c>
      <c r="G25" s="71">
        <f t="shared" si="11"/>
        <v>770</v>
      </c>
      <c r="H25" s="78">
        <f>IF(F25=0,0,G25*1000/F25)</f>
        <v>82.947323063664768</v>
      </c>
      <c r="I25" s="78"/>
      <c r="J25" s="71">
        <f>ROUND(Z25/42,0)</f>
        <v>0</v>
      </c>
      <c r="K25" s="71">
        <f>ROUND(AA25/1000,0)</f>
        <v>0</v>
      </c>
      <c r="L25" s="103">
        <f>IF(J25=0,0,K25*1000/J25)</f>
        <v>0</v>
      </c>
      <c r="M25" s="103"/>
      <c r="N25" s="78"/>
      <c r="O25" s="71">
        <f>ROUND(AC25/42,0)</f>
        <v>0</v>
      </c>
      <c r="P25" s="71">
        <f>ROUND(AD25/1000,0)</f>
        <v>0</v>
      </c>
      <c r="Q25" s="78">
        <f>IF(O25=0,0,P25*1000/O25)</f>
        <v>0</v>
      </c>
      <c r="S25" s="81">
        <v>13</v>
      </c>
      <c r="T25" s="81" t="s">
        <v>73</v>
      </c>
      <c r="U25" s="58" t="s">
        <v>74</v>
      </c>
      <c r="V25" s="57">
        <v>40603</v>
      </c>
      <c r="W25" s="28">
        <f t="shared" si="12"/>
        <v>389905</v>
      </c>
      <c r="X25" s="28">
        <f t="shared" si="13"/>
        <v>769911.87</v>
      </c>
      <c r="Y25" s="78">
        <f>IF(W25=0,0,X25*1000/W25)</f>
        <v>1974.6139957169055</v>
      </c>
      <c r="Z25" s="28">
        <v>0</v>
      </c>
      <c r="AA25" s="28">
        <v>0</v>
      </c>
      <c r="AB25" s="78">
        <f>IF(Z25=0,0,AA25*1000/Z25)</f>
        <v>0</v>
      </c>
      <c r="AC25" s="28">
        <v>0</v>
      </c>
      <c r="AD25" s="28">
        <v>0</v>
      </c>
      <c r="AE25" s="78">
        <f>IF(AC25=0,0,AD25*1000/AC25)</f>
        <v>0</v>
      </c>
    </row>
    <row r="26" spans="1:31">
      <c r="F26" s="69"/>
      <c r="G26" s="69"/>
      <c r="J26" s="69"/>
      <c r="K26" s="69"/>
      <c r="O26" s="69"/>
      <c r="P26" s="69"/>
    </row>
    <row r="27" spans="1:31">
      <c r="J27" s="69"/>
      <c r="K27" s="69"/>
    </row>
    <row r="33" spans="1:31">
      <c r="A33" s="58">
        <v>14</v>
      </c>
      <c r="B33" s="85" t="s">
        <v>130</v>
      </c>
    </row>
    <row r="43" spans="1:31">
      <c r="Q43" s="63"/>
    </row>
    <row r="44" spans="1:31" s="62" customFormat="1">
      <c r="A44" s="17" t="s">
        <v>36</v>
      </c>
      <c r="B44" s="17"/>
      <c r="C44" s="18"/>
      <c r="D44" s="19"/>
      <c r="E44" s="19"/>
      <c r="F44" s="17"/>
      <c r="G44" s="17"/>
      <c r="H44" s="17"/>
      <c r="I44" s="17"/>
      <c r="J44" s="17"/>
      <c r="K44" s="17"/>
      <c r="L44" s="17"/>
      <c r="M44" s="17"/>
      <c r="N44" s="17"/>
      <c r="O44" s="17"/>
      <c r="P44" s="20" t="s">
        <v>37</v>
      </c>
      <c r="S44" s="17" t="s">
        <v>36</v>
      </c>
      <c r="T44" s="17"/>
      <c r="U44" s="18"/>
      <c r="V44" s="19"/>
      <c r="W44" s="17"/>
      <c r="X44" s="17"/>
      <c r="Y44" s="17"/>
      <c r="Z44" s="17"/>
      <c r="AA44" s="17"/>
      <c r="AB44" s="17"/>
      <c r="AC44" s="17"/>
      <c r="AD44" s="17"/>
      <c r="AE44" s="20" t="s">
        <v>37</v>
      </c>
    </row>
    <row r="45" spans="1:31">
      <c r="A45" s="3"/>
      <c r="B45" s="3"/>
      <c r="C45" s="82"/>
      <c r="D45" s="4"/>
      <c r="E45" s="4"/>
      <c r="F45" s="3"/>
      <c r="G45" s="3"/>
      <c r="H45" s="3"/>
      <c r="I45" s="3"/>
      <c r="J45" s="3"/>
      <c r="K45" s="3"/>
      <c r="L45" s="3"/>
      <c r="M45" s="3"/>
      <c r="N45" s="3"/>
      <c r="O45" s="3"/>
      <c r="P45" s="3"/>
      <c r="Q45" s="61"/>
      <c r="S45" s="3"/>
      <c r="T45" s="3"/>
      <c r="U45" s="82"/>
      <c r="V45" s="4"/>
      <c r="W45" s="3"/>
      <c r="X45" s="3"/>
      <c r="Y45" s="3"/>
      <c r="Z45" s="3"/>
      <c r="AA45" s="3"/>
      <c r="AB45" s="3"/>
      <c r="AC45" s="3"/>
      <c r="AD45" s="3"/>
      <c r="AE45" s="61"/>
    </row>
    <row r="46" spans="1:31">
      <c r="A46" s="22" t="s">
        <v>88</v>
      </c>
      <c r="B46" s="22"/>
      <c r="C46" s="83"/>
      <c r="D46" s="14"/>
      <c r="E46" s="14"/>
      <c r="F46" s="22"/>
      <c r="G46" s="95" t="s">
        <v>89</v>
      </c>
      <c r="H46" s="95"/>
      <c r="I46" s="95"/>
      <c r="J46" s="95"/>
      <c r="K46" s="95"/>
      <c r="L46" s="22"/>
      <c r="M46" s="22"/>
      <c r="N46" s="22"/>
      <c r="O46" s="22"/>
      <c r="P46" s="22" t="s">
        <v>116</v>
      </c>
      <c r="Q46" s="22"/>
      <c r="R46" s="68"/>
      <c r="S46" s="22" t="s">
        <v>88</v>
      </c>
      <c r="T46" s="22"/>
      <c r="U46" s="83"/>
      <c r="V46" s="14"/>
      <c r="W46" s="22"/>
      <c r="X46" s="22" t="s">
        <v>89</v>
      </c>
      <c r="Y46" s="22"/>
      <c r="Z46" s="22"/>
      <c r="AA46" s="22"/>
      <c r="AB46" s="22"/>
      <c r="AC46" s="22"/>
      <c r="AD46" s="22" t="s">
        <v>55</v>
      </c>
      <c r="AE46" s="22"/>
    </row>
    <row r="47" spans="1:31" ht="15" customHeight="1">
      <c r="A47" s="17" t="s">
        <v>2</v>
      </c>
      <c r="B47" s="10"/>
      <c r="C47" s="10"/>
      <c r="D47" s="10"/>
      <c r="E47" s="10"/>
      <c r="F47" s="10"/>
      <c r="G47" s="99" t="s">
        <v>3</v>
      </c>
      <c r="H47" s="99"/>
      <c r="I47" s="99"/>
      <c r="J47" s="99"/>
      <c r="K47" s="99"/>
      <c r="M47" s="17" t="s">
        <v>92</v>
      </c>
      <c r="N47" s="17"/>
      <c r="O47" s="10"/>
      <c r="P47" s="10"/>
      <c r="Q47" s="10"/>
      <c r="S47" s="17" t="s">
        <v>2</v>
      </c>
      <c r="T47" s="10"/>
      <c r="U47" s="10"/>
      <c r="V47" s="10"/>
      <c r="W47" s="10"/>
      <c r="X47" s="99" t="s">
        <v>3</v>
      </c>
      <c r="Y47" s="99"/>
      <c r="Z47" s="99"/>
      <c r="AA47" s="99"/>
      <c r="AB47" s="17" t="s">
        <v>4</v>
      </c>
      <c r="AC47" s="10"/>
      <c r="AD47" s="10"/>
      <c r="AE47" s="10"/>
    </row>
    <row r="48" spans="1:31">
      <c r="A48" s="3"/>
      <c r="B48" s="62"/>
      <c r="C48" s="62"/>
      <c r="D48" s="62"/>
      <c r="E48" s="62"/>
      <c r="F48" s="62"/>
      <c r="G48" s="100"/>
      <c r="H48" s="100"/>
      <c r="I48" s="100"/>
      <c r="J48" s="100"/>
      <c r="K48" s="100"/>
      <c r="M48" s="22"/>
      <c r="N48" s="3" t="s">
        <v>5</v>
      </c>
      <c r="P48" s="62"/>
      <c r="Q48" s="62"/>
      <c r="S48" s="3"/>
      <c r="T48" s="62"/>
      <c r="U48" s="62"/>
      <c r="V48" s="62"/>
      <c r="W48" s="62"/>
      <c r="X48" s="100"/>
      <c r="Y48" s="100"/>
      <c r="Z48" s="100"/>
      <c r="AA48" s="100"/>
      <c r="AB48" s="22"/>
      <c r="AC48" s="3" t="s">
        <v>5</v>
      </c>
      <c r="AD48" s="62"/>
      <c r="AE48" s="62"/>
    </row>
    <row r="49" spans="1:31">
      <c r="A49" s="3" t="s">
        <v>6</v>
      </c>
      <c r="B49" s="3"/>
      <c r="C49" s="82"/>
      <c r="D49" s="4"/>
      <c r="E49" s="4"/>
      <c r="F49" s="3"/>
      <c r="G49" s="100"/>
      <c r="H49" s="100"/>
      <c r="I49" s="100"/>
      <c r="J49" s="100"/>
      <c r="K49" s="100"/>
      <c r="M49" s="83"/>
      <c r="N49" s="3" t="s">
        <v>7</v>
      </c>
      <c r="P49" s="3"/>
      <c r="Q49" s="3"/>
      <c r="S49" s="3" t="s">
        <v>6</v>
      </c>
      <c r="T49" s="3"/>
      <c r="U49" s="82"/>
      <c r="V49" s="4"/>
      <c r="W49" s="3"/>
      <c r="X49" s="100"/>
      <c r="Y49" s="100"/>
      <c r="Z49" s="100"/>
      <c r="AA49" s="100"/>
      <c r="AB49" s="83"/>
      <c r="AC49" s="3" t="s">
        <v>7</v>
      </c>
      <c r="AD49" s="3"/>
      <c r="AE49" s="3"/>
    </row>
    <row r="50" spans="1:31">
      <c r="A50" s="3"/>
      <c r="B50" s="62"/>
      <c r="D50" s="4"/>
      <c r="E50" s="4"/>
      <c r="F50" s="3"/>
      <c r="G50" s="100"/>
      <c r="H50" s="100"/>
      <c r="I50" s="100"/>
      <c r="J50" s="100"/>
      <c r="K50" s="100"/>
      <c r="M50" s="83" t="s">
        <v>44</v>
      </c>
      <c r="N50" s="3" t="s">
        <v>87</v>
      </c>
      <c r="P50" s="3"/>
      <c r="Q50" s="3"/>
      <c r="S50" s="3"/>
      <c r="T50" s="62"/>
      <c r="V50" s="4"/>
      <c r="W50" s="3"/>
      <c r="X50" s="100"/>
      <c r="Y50" s="100"/>
      <c r="Z50" s="100"/>
      <c r="AA50" s="100"/>
      <c r="AB50" s="83" t="s">
        <v>44</v>
      </c>
      <c r="AC50" s="3" t="s">
        <v>87</v>
      </c>
      <c r="AD50" s="3"/>
      <c r="AE50" s="3"/>
    </row>
    <row r="51" spans="1:31">
      <c r="A51" s="22" t="s">
        <v>90</v>
      </c>
      <c r="B51" s="63"/>
      <c r="C51" s="83"/>
      <c r="D51" s="14"/>
      <c r="E51" s="14"/>
      <c r="F51" s="22"/>
      <c r="G51" s="101"/>
      <c r="H51" s="101"/>
      <c r="I51" s="101"/>
      <c r="J51" s="101"/>
      <c r="K51" s="101"/>
      <c r="M51" s="6" t="s">
        <v>103</v>
      </c>
      <c r="N51" s="6"/>
      <c r="O51" s="63"/>
      <c r="P51" s="22"/>
      <c r="Q51" s="22"/>
      <c r="S51" s="22" t="s">
        <v>90</v>
      </c>
      <c r="T51" s="63"/>
      <c r="U51" s="83"/>
      <c r="V51" s="14"/>
      <c r="W51" s="22"/>
      <c r="X51" s="101"/>
      <c r="Y51" s="101"/>
      <c r="Z51" s="101"/>
      <c r="AA51" s="101"/>
      <c r="AB51" s="6" t="s">
        <v>103</v>
      </c>
      <c r="AC51" s="63"/>
      <c r="AD51" s="22"/>
      <c r="AE51" s="22"/>
    </row>
    <row r="52" spans="1:31">
      <c r="A52" s="17"/>
      <c r="B52" s="17"/>
      <c r="C52" s="18"/>
      <c r="D52" s="19"/>
      <c r="E52" s="19"/>
      <c r="F52" s="17"/>
      <c r="G52" s="11"/>
      <c r="H52" s="11"/>
      <c r="I52" s="11"/>
      <c r="J52" s="11"/>
      <c r="K52" s="11"/>
      <c r="L52" s="17"/>
      <c r="M52" s="17"/>
      <c r="N52" s="17"/>
      <c r="O52" s="17"/>
      <c r="P52" s="17"/>
      <c r="Q52" s="17"/>
      <c r="S52" s="17"/>
      <c r="T52" s="17"/>
      <c r="U52" s="18"/>
      <c r="V52" s="19"/>
      <c r="W52" s="17"/>
      <c r="X52" s="11"/>
      <c r="Y52" s="11"/>
      <c r="Z52" s="11"/>
      <c r="AA52" s="11"/>
      <c r="AB52" s="17"/>
      <c r="AC52" s="17"/>
      <c r="AD52" s="17"/>
      <c r="AE52" s="17"/>
    </row>
    <row r="53" spans="1:31">
      <c r="A53" s="79" t="s">
        <v>11</v>
      </c>
      <c r="B53" s="79" t="s">
        <v>12</v>
      </c>
      <c r="C53" s="79" t="s">
        <v>13</v>
      </c>
      <c r="D53" s="79" t="s">
        <v>14</v>
      </c>
      <c r="E53" s="79"/>
      <c r="F53" s="79" t="s">
        <v>15</v>
      </c>
      <c r="G53" s="79" t="s">
        <v>16</v>
      </c>
      <c r="H53" s="79" t="s">
        <v>17</v>
      </c>
      <c r="I53" s="79"/>
      <c r="J53" s="79" t="s">
        <v>18</v>
      </c>
      <c r="K53" s="79" t="s">
        <v>19</v>
      </c>
      <c r="L53" s="105" t="s">
        <v>20</v>
      </c>
      <c r="M53" s="105"/>
      <c r="N53" s="79"/>
      <c r="O53" s="79" t="s">
        <v>21</v>
      </c>
      <c r="P53" s="79" t="s">
        <v>22</v>
      </c>
      <c r="Q53" s="79" t="s">
        <v>23</v>
      </c>
      <c r="S53" s="79" t="s">
        <v>11</v>
      </c>
      <c r="T53" s="79" t="s">
        <v>12</v>
      </c>
      <c r="U53" s="79" t="s">
        <v>13</v>
      </c>
      <c r="V53" s="79" t="s">
        <v>14</v>
      </c>
      <c r="W53" s="79" t="s">
        <v>15</v>
      </c>
      <c r="X53" s="79" t="s">
        <v>16</v>
      </c>
      <c r="Y53" s="79" t="s">
        <v>17</v>
      </c>
      <c r="Z53" s="79" t="s">
        <v>18</v>
      </c>
      <c r="AA53" s="79" t="s">
        <v>19</v>
      </c>
      <c r="AB53" s="79" t="s">
        <v>20</v>
      </c>
      <c r="AC53" s="79" t="s">
        <v>21</v>
      </c>
      <c r="AD53" s="79" t="s">
        <v>22</v>
      </c>
      <c r="AE53" s="79" t="s">
        <v>23</v>
      </c>
    </row>
    <row r="54" spans="1:31">
      <c r="B54" s="82"/>
      <c r="D54" s="28"/>
      <c r="E54" s="28"/>
      <c r="F54" s="81"/>
      <c r="G54" s="81"/>
      <c r="H54" s="81"/>
      <c r="I54" s="81"/>
      <c r="J54" s="81"/>
      <c r="K54" s="81"/>
      <c r="L54" s="81"/>
      <c r="M54" s="81"/>
      <c r="N54" s="81"/>
      <c r="O54" s="81"/>
      <c r="P54" s="81"/>
      <c r="Q54" s="81"/>
      <c r="T54" s="82"/>
      <c r="V54" s="28"/>
      <c r="W54" s="81"/>
      <c r="X54" s="81"/>
      <c r="Y54" s="81"/>
      <c r="Z54" s="81"/>
      <c r="AA54" s="81"/>
      <c r="AB54" s="81"/>
      <c r="AC54" s="81"/>
      <c r="AD54" s="81"/>
      <c r="AE54" s="81"/>
    </row>
    <row r="55" spans="1:31">
      <c r="B55" s="81"/>
      <c r="F55" s="95" t="s">
        <v>41</v>
      </c>
      <c r="G55" s="95"/>
      <c r="H55" s="95"/>
      <c r="I55" s="82"/>
      <c r="J55" s="95" t="s">
        <v>42</v>
      </c>
      <c r="K55" s="95"/>
      <c r="L55" s="95"/>
      <c r="M55" s="95"/>
      <c r="N55" s="82"/>
      <c r="O55" s="95" t="s">
        <v>43</v>
      </c>
      <c r="P55" s="95"/>
      <c r="Q55" s="95"/>
      <c r="T55" s="81"/>
      <c r="W55" s="104" t="s">
        <v>41</v>
      </c>
      <c r="X55" s="104"/>
      <c r="Y55" s="104"/>
      <c r="Z55" s="104" t="s">
        <v>42</v>
      </c>
      <c r="AA55" s="104"/>
      <c r="AB55" s="104"/>
      <c r="AC55" s="104" t="s">
        <v>43</v>
      </c>
      <c r="AD55" s="104"/>
      <c r="AE55" s="104"/>
    </row>
    <row r="56" spans="1:31" ht="24">
      <c r="A56" s="15" t="s">
        <v>29</v>
      </c>
      <c r="B56" s="83" t="s">
        <v>30</v>
      </c>
      <c r="C56" s="83" t="s">
        <v>31</v>
      </c>
      <c r="D56" s="14" t="s">
        <v>32</v>
      </c>
      <c r="E56" s="4"/>
      <c r="F56" s="83" t="s">
        <v>33</v>
      </c>
      <c r="G56" s="16" t="s">
        <v>34</v>
      </c>
      <c r="H56" s="83" t="s">
        <v>35</v>
      </c>
      <c r="I56" s="82"/>
      <c r="J56" s="83" t="s">
        <v>33</v>
      </c>
      <c r="K56" s="16" t="s">
        <v>34</v>
      </c>
      <c r="L56" s="102" t="s">
        <v>35</v>
      </c>
      <c r="M56" s="102"/>
      <c r="N56" s="82"/>
      <c r="O56" s="83" t="s">
        <v>33</v>
      </c>
      <c r="P56" s="16" t="s">
        <v>34</v>
      </c>
      <c r="Q56" s="83" t="s">
        <v>35</v>
      </c>
      <c r="S56" s="15" t="s">
        <v>29</v>
      </c>
      <c r="T56" s="83" t="s">
        <v>30</v>
      </c>
      <c r="U56" s="83" t="s">
        <v>31</v>
      </c>
      <c r="V56" s="14" t="s">
        <v>32</v>
      </c>
      <c r="W56" s="83" t="s">
        <v>33</v>
      </c>
      <c r="X56" s="16" t="s">
        <v>34</v>
      </c>
      <c r="Y56" s="83" t="s">
        <v>35</v>
      </c>
      <c r="Z56" s="83" t="s">
        <v>33</v>
      </c>
      <c r="AA56" s="16" t="s">
        <v>34</v>
      </c>
      <c r="AB56" s="83" t="s">
        <v>35</v>
      </c>
      <c r="AC56" s="83" t="s">
        <v>33</v>
      </c>
      <c r="AD56" s="16" t="s">
        <v>34</v>
      </c>
      <c r="AE56" s="83" t="s">
        <v>35</v>
      </c>
    </row>
    <row r="57" spans="1:31">
      <c r="A57" s="81">
        <v>1</v>
      </c>
      <c r="B57" s="81" t="s">
        <v>73</v>
      </c>
      <c r="C57" s="58" t="s">
        <v>86</v>
      </c>
      <c r="D57" s="57">
        <v>40238</v>
      </c>
      <c r="E57" s="57"/>
      <c r="F57" s="71">
        <v>0</v>
      </c>
      <c r="G57" s="71">
        <v>0</v>
      </c>
      <c r="H57" s="78">
        <f t="shared" ref="H57:H66" si="14">IF(F57=0,0,G57*1000/F57)</f>
        <v>0</v>
      </c>
      <c r="I57" s="78"/>
      <c r="J57" s="71">
        <v>0</v>
      </c>
      <c r="K57" s="71">
        <v>0</v>
      </c>
      <c r="L57" s="109">
        <f t="shared" ref="L57:L66" si="15">IF(J57=0,0,K57*1000/J57)</f>
        <v>0</v>
      </c>
      <c r="M57" s="109"/>
      <c r="N57" s="78"/>
      <c r="O57" s="71">
        <f t="shared" ref="O57:O69" si="16">F13+J13-O13-F57+J57</f>
        <v>9283</v>
      </c>
      <c r="P57" s="71">
        <f t="shared" ref="P57:P69" si="17">G13+K13-P13-G57+K57</f>
        <v>770</v>
      </c>
      <c r="Q57" s="78">
        <f t="shared" ref="Q57:Q66" si="18">IF(O57=0,0,P57*1000/O57)</f>
        <v>82.947323063664768</v>
      </c>
      <c r="S57" s="81">
        <v>1</v>
      </c>
      <c r="T57" s="81" t="s">
        <v>73</v>
      </c>
      <c r="U57" s="58" t="s">
        <v>74</v>
      </c>
      <c r="V57" s="57">
        <v>40238</v>
      </c>
      <c r="W57" s="28">
        <v>0</v>
      </c>
      <c r="X57" s="28">
        <v>0</v>
      </c>
      <c r="Y57" s="78">
        <f t="shared" ref="Y57:Y66" si="19">IF(W57=0,0,X57*1000/W57)</f>
        <v>0</v>
      </c>
      <c r="Z57" s="28">
        <v>0</v>
      </c>
      <c r="AA57" s="28">
        <v>0</v>
      </c>
      <c r="AB57" s="78">
        <f t="shared" ref="AB57:AB66" si="20">IF(Z57=0,0,AA57*1000/Z57)</f>
        <v>0</v>
      </c>
      <c r="AC57" s="28">
        <f t="shared" ref="AC57:AC69" si="21">W13+Z13-AC13-W57+Z57</f>
        <v>389905</v>
      </c>
      <c r="AD57" s="28">
        <f t="shared" ref="AD57:AD69" si="22">X13+AA13-AD13-X57+AA57</f>
        <v>769911.87</v>
      </c>
      <c r="AE57" s="78">
        <f t="shared" ref="AE57:AE66" si="23">IF(AC57=0,0,AD57*1000/AC57)</f>
        <v>1974.6139957169055</v>
      </c>
    </row>
    <row r="58" spans="1:31">
      <c r="A58" s="81">
        <v>2</v>
      </c>
      <c r="B58" s="81" t="s">
        <v>73</v>
      </c>
      <c r="C58" s="58" t="s">
        <v>86</v>
      </c>
      <c r="D58" s="57">
        <v>40269</v>
      </c>
      <c r="E58" s="57"/>
      <c r="F58" s="71">
        <v>0</v>
      </c>
      <c r="G58" s="71">
        <v>0</v>
      </c>
      <c r="H58" s="78">
        <f t="shared" si="14"/>
        <v>0</v>
      </c>
      <c r="I58" s="78"/>
      <c r="J58" s="71">
        <v>0</v>
      </c>
      <c r="K58" s="71">
        <v>0</v>
      </c>
      <c r="L58" s="103">
        <f t="shared" si="15"/>
        <v>0</v>
      </c>
      <c r="M58" s="103"/>
      <c r="N58" s="78"/>
      <c r="O58" s="71">
        <f t="shared" si="16"/>
        <v>9283</v>
      </c>
      <c r="P58" s="71">
        <f t="shared" si="17"/>
        <v>770</v>
      </c>
      <c r="Q58" s="78">
        <f t="shared" si="18"/>
        <v>82.947323063664768</v>
      </c>
      <c r="S58" s="81">
        <v>2</v>
      </c>
      <c r="T58" s="81" t="s">
        <v>73</v>
      </c>
      <c r="U58" s="58" t="s">
        <v>74</v>
      </c>
      <c r="V58" s="57">
        <v>40269</v>
      </c>
      <c r="W58" s="28">
        <v>0</v>
      </c>
      <c r="X58" s="28">
        <v>0</v>
      </c>
      <c r="Y58" s="78">
        <f t="shared" si="19"/>
        <v>0</v>
      </c>
      <c r="Z58" s="28">
        <v>0</v>
      </c>
      <c r="AA58" s="28">
        <v>0</v>
      </c>
      <c r="AB58" s="78">
        <f t="shared" si="20"/>
        <v>0</v>
      </c>
      <c r="AC58" s="28">
        <f t="shared" si="21"/>
        <v>389905</v>
      </c>
      <c r="AD58" s="28">
        <f t="shared" si="22"/>
        <v>769911.87</v>
      </c>
      <c r="AE58" s="78">
        <f t="shared" si="23"/>
        <v>1974.6139957169055</v>
      </c>
    </row>
    <row r="59" spans="1:31">
      <c r="A59" s="81">
        <v>3</v>
      </c>
      <c r="B59" s="81" t="s">
        <v>73</v>
      </c>
      <c r="C59" s="58" t="s">
        <v>86</v>
      </c>
      <c r="D59" s="57">
        <v>40299</v>
      </c>
      <c r="E59" s="57"/>
      <c r="F59" s="71">
        <v>0</v>
      </c>
      <c r="G59" s="71">
        <v>0</v>
      </c>
      <c r="H59" s="78">
        <f t="shared" si="14"/>
        <v>0</v>
      </c>
      <c r="I59" s="78"/>
      <c r="J59" s="71">
        <v>0</v>
      </c>
      <c r="K59" s="71">
        <v>0</v>
      </c>
      <c r="L59" s="103">
        <f t="shared" si="15"/>
        <v>0</v>
      </c>
      <c r="M59" s="103"/>
      <c r="N59" s="78"/>
      <c r="O59" s="71">
        <f t="shared" si="16"/>
        <v>9283</v>
      </c>
      <c r="P59" s="71">
        <f t="shared" si="17"/>
        <v>770</v>
      </c>
      <c r="Q59" s="78">
        <f t="shared" si="18"/>
        <v>82.947323063664768</v>
      </c>
      <c r="S59" s="81">
        <v>3</v>
      </c>
      <c r="T59" s="81" t="s">
        <v>73</v>
      </c>
      <c r="U59" s="58" t="s">
        <v>74</v>
      </c>
      <c r="V59" s="57">
        <v>40299</v>
      </c>
      <c r="W59" s="28">
        <v>0</v>
      </c>
      <c r="X59" s="28">
        <v>0</v>
      </c>
      <c r="Y59" s="78">
        <f t="shared" si="19"/>
        <v>0</v>
      </c>
      <c r="Z59" s="28">
        <v>0</v>
      </c>
      <c r="AA59" s="28">
        <v>0</v>
      </c>
      <c r="AB59" s="78">
        <f t="shared" si="20"/>
        <v>0</v>
      </c>
      <c r="AC59" s="28">
        <f t="shared" si="21"/>
        <v>389905</v>
      </c>
      <c r="AD59" s="28">
        <f t="shared" si="22"/>
        <v>769911.87</v>
      </c>
      <c r="AE59" s="78">
        <f t="shared" si="23"/>
        <v>1974.6139957169055</v>
      </c>
    </row>
    <row r="60" spans="1:31">
      <c r="A60" s="81">
        <v>4</v>
      </c>
      <c r="B60" s="81" t="s">
        <v>73</v>
      </c>
      <c r="C60" s="58" t="s">
        <v>86</v>
      </c>
      <c r="D60" s="57">
        <v>40330</v>
      </c>
      <c r="E60" s="57"/>
      <c r="F60" s="71">
        <v>0</v>
      </c>
      <c r="G60" s="71">
        <v>0</v>
      </c>
      <c r="H60" s="78">
        <f t="shared" si="14"/>
        <v>0</v>
      </c>
      <c r="I60" s="78"/>
      <c r="J60" s="71">
        <v>0</v>
      </c>
      <c r="K60" s="71">
        <v>0</v>
      </c>
      <c r="L60" s="103">
        <f t="shared" si="15"/>
        <v>0</v>
      </c>
      <c r="M60" s="103"/>
      <c r="N60" s="78"/>
      <c r="O60" s="71">
        <f t="shared" si="16"/>
        <v>9283</v>
      </c>
      <c r="P60" s="71">
        <f t="shared" si="17"/>
        <v>770</v>
      </c>
      <c r="Q60" s="78">
        <f t="shared" si="18"/>
        <v>82.947323063664768</v>
      </c>
      <c r="S60" s="81">
        <v>4</v>
      </c>
      <c r="T60" s="81" t="s">
        <v>73</v>
      </c>
      <c r="U60" s="58" t="s">
        <v>74</v>
      </c>
      <c r="V60" s="57">
        <v>40330</v>
      </c>
      <c r="W60" s="28">
        <v>0</v>
      </c>
      <c r="X60" s="28">
        <v>0</v>
      </c>
      <c r="Y60" s="78">
        <f t="shared" si="19"/>
        <v>0</v>
      </c>
      <c r="Z60" s="28">
        <v>0</v>
      </c>
      <c r="AA60" s="28">
        <v>0</v>
      </c>
      <c r="AB60" s="78">
        <f t="shared" si="20"/>
        <v>0</v>
      </c>
      <c r="AC60" s="28">
        <f t="shared" si="21"/>
        <v>389905</v>
      </c>
      <c r="AD60" s="28">
        <f t="shared" si="22"/>
        <v>769911.87</v>
      </c>
      <c r="AE60" s="78">
        <f t="shared" si="23"/>
        <v>1974.6139957169055</v>
      </c>
    </row>
    <row r="61" spans="1:31">
      <c r="A61" s="81">
        <v>5</v>
      </c>
      <c r="B61" s="81" t="s">
        <v>73</v>
      </c>
      <c r="C61" s="58" t="s">
        <v>86</v>
      </c>
      <c r="D61" s="57">
        <v>40360</v>
      </c>
      <c r="E61" s="57"/>
      <c r="F61" s="71">
        <v>0</v>
      </c>
      <c r="G61" s="71">
        <v>0</v>
      </c>
      <c r="H61" s="78">
        <f t="shared" si="14"/>
        <v>0</v>
      </c>
      <c r="I61" s="78"/>
      <c r="J61" s="71">
        <v>0</v>
      </c>
      <c r="K61" s="71">
        <v>0</v>
      </c>
      <c r="L61" s="103">
        <f t="shared" si="15"/>
        <v>0</v>
      </c>
      <c r="M61" s="103"/>
      <c r="N61" s="78"/>
      <c r="O61" s="71">
        <f t="shared" si="16"/>
        <v>9283</v>
      </c>
      <c r="P61" s="71">
        <f t="shared" si="17"/>
        <v>770</v>
      </c>
      <c r="Q61" s="78">
        <f t="shared" si="18"/>
        <v>82.947323063664768</v>
      </c>
      <c r="S61" s="81">
        <v>5</v>
      </c>
      <c r="T61" s="81" t="s">
        <v>73</v>
      </c>
      <c r="U61" s="58" t="s">
        <v>74</v>
      </c>
      <c r="V61" s="57">
        <v>40360</v>
      </c>
      <c r="W61" s="28">
        <v>0</v>
      </c>
      <c r="X61" s="28">
        <v>0</v>
      </c>
      <c r="Y61" s="78">
        <f t="shared" si="19"/>
        <v>0</v>
      </c>
      <c r="Z61" s="28">
        <v>0</v>
      </c>
      <c r="AA61" s="28">
        <v>0</v>
      </c>
      <c r="AB61" s="78">
        <f t="shared" si="20"/>
        <v>0</v>
      </c>
      <c r="AC61" s="28">
        <f t="shared" si="21"/>
        <v>389905</v>
      </c>
      <c r="AD61" s="28">
        <f t="shared" si="22"/>
        <v>769911.87</v>
      </c>
      <c r="AE61" s="78">
        <f t="shared" si="23"/>
        <v>1974.6139957169055</v>
      </c>
    </row>
    <row r="62" spans="1:31">
      <c r="A62" s="81">
        <v>6</v>
      </c>
      <c r="B62" s="81" t="s">
        <v>73</v>
      </c>
      <c r="C62" s="58" t="s">
        <v>86</v>
      </c>
      <c r="D62" s="57">
        <v>40391</v>
      </c>
      <c r="E62" s="57"/>
      <c r="F62" s="71">
        <v>0</v>
      </c>
      <c r="G62" s="71">
        <v>0</v>
      </c>
      <c r="H62" s="78">
        <f t="shared" si="14"/>
        <v>0</v>
      </c>
      <c r="I62" s="78"/>
      <c r="J62" s="71">
        <v>0</v>
      </c>
      <c r="K62" s="71">
        <v>0</v>
      </c>
      <c r="L62" s="103">
        <f t="shared" si="15"/>
        <v>0</v>
      </c>
      <c r="M62" s="103"/>
      <c r="N62" s="78"/>
      <c r="O62" s="71">
        <f t="shared" si="16"/>
        <v>9283</v>
      </c>
      <c r="P62" s="71">
        <f t="shared" si="17"/>
        <v>770</v>
      </c>
      <c r="Q62" s="78">
        <f t="shared" si="18"/>
        <v>82.947323063664768</v>
      </c>
      <c r="S62" s="81">
        <v>6</v>
      </c>
      <c r="T62" s="81" t="s">
        <v>73</v>
      </c>
      <c r="U62" s="58" t="s">
        <v>74</v>
      </c>
      <c r="V62" s="57">
        <v>40391</v>
      </c>
      <c r="W62" s="28">
        <v>0</v>
      </c>
      <c r="X62" s="28">
        <v>0</v>
      </c>
      <c r="Y62" s="78">
        <f t="shared" si="19"/>
        <v>0</v>
      </c>
      <c r="Z62" s="28">
        <v>0</v>
      </c>
      <c r="AA62" s="28">
        <v>0</v>
      </c>
      <c r="AB62" s="78">
        <f t="shared" si="20"/>
        <v>0</v>
      </c>
      <c r="AC62" s="28">
        <f t="shared" si="21"/>
        <v>389905</v>
      </c>
      <c r="AD62" s="28">
        <f t="shared" si="22"/>
        <v>769911.87</v>
      </c>
      <c r="AE62" s="78">
        <f t="shared" si="23"/>
        <v>1974.6139957169055</v>
      </c>
    </row>
    <row r="63" spans="1:31">
      <c r="A63" s="81">
        <v>7</v>
      </c>
      <c r="B63" s="81" t="s">
        <v>73</v>
      </c>
      <c r="C63" s="58" t="s">
        <v>86</v>
      </c>
      <c r="D63" s="57">
        <v>40422</v>
      </c>
      <c r="E63" s="57"/>
      <c r="F63" s="71">
        <v>0</v>
      </c>
      <c r="G63" s="71">
        <v>0</v>
      </c>
      <c r="H63" s="78">
        <f t="shared" si="14"/>
        <v>0</v>
      </c>
      <c r="I63" s="78"/>
      <c r="J63" s="71">
        <v>0</v>
      </c>
      <c r="K63" s="71">
        <v>0</v>
      </c>
      <c r="L63" s="103">
        <f t="shared" si="15"/>
        <v>0</v>
      </c>
      <c r="M63" s="103"/>
      <c r="N63" s="78"/>
      <c r="O63" s="71">
        <f t="shared" si="16"/>
        <v>9283</v>
      </c>
      <c r="P63" s="71">
        <f t="shared" si="17"/>
        <v>770</v>
      </c>
      <c r="Q63" s="78">
        <f t="shared" si="18"/>
        <v>82.947323063664768</v>
      </c>
      <c r="S63" s="81">
        <v>7</v>
      </c>
      <c r="T63" s="81" t="s">
        <v>73</v>
      </c>
      <c r="U63" s="58" t="s">
        <v>74</v>
      </c>
      <c r="V63" s="57">
        <v>40422</v>
      </c>
      <c r="W63" s="28">
        <v>0</v>
      </c>
      <c r="X63" s="28">
        <v>0</v>
      </c>
      <c r="Y63" s="78">
        <f t="shared" si="19"/>
        <v>0</v>
      </c>
      <c r="Z63" s="28">
        <v>0</v>
      </c>
      <c r="AA63" s="28">
        <v>0</v>
      </c>
      <c r="AB63" s="78">
        <f t="shared" si="20"/>
        <v>0</v>
      </c>
      <c r="AC63" s="28">
        <f t="shared" si="21"/>
        <v>389905</v>
      </c>
      <c r="AD63" s="28">
        <f t="shared" si="22"/>
        <v>769911.87</v>
      </c>
      <c r="AE63" s="78">
        <f t="shared" si="23"/>
        <v>1974.6139957169055</v>
      </c>
    </row>
    <row r="64" spans="1:31">
      <c r="A64" s="81">
        <v>8</v>
      </c>
      <c r="B64" s="81" t="s">
        <v>73</v>
      </c>
      <c r="C64" s="58" t="s">
        <v>86</v>
      </c>
      <c r="D64" s="57">
        <v>40452</v>
      </c>
      <c r="E64" s="57"/>
      <c r="F64" s="71">
        <v>0</v>
      </c>
      <c r="G64" s="71">
        <v>0</v>
      </c>
      <c r="H64" s="78">
        <f t="shared" si="14"/>
        <v>0</v>
      </c>
      <c r="I64" s="78"/>
      <c r="J64" s="71">
        <v>0</v>
      </c>
      <c r="K64" s="71">
        <v>0</v>
      </c>
      <c r="L64" s="103">
        <f t="shared" si="15"/>
        <v>0</v>
      </c>
      <c r="M64" s="103"/>
      <c r="N64" s="78"/>
      <c r="O64" s="71">
        <f t="shared" si="16"/>
        <v>9283</v>
      </c>
      <c r="P64" s="71">
        <f t="shared" si="17"/>
        <v>770</v>
      </c>
      <c r="Q64" s="78">
        <f t="shared" si="18"/>
        <v>82.947323063664768</v>
      </c>
      <c r="S64" s="81">
        <v>8</v>
      </c>
      <c r="T64" s="81" t="s">
        <v>73</v>
      </c>
      <c r="U64" s="58" t="s">
        <v>74</v>
      </c>
      <c r="V64" s="57">
        <v>40452</v>
      </c>
      <c r="W64" s="28">
        <v>0</v>
      </c>
      <c r="X64" s="28">
        <v>0</v>
      </c>
      <c r="Y64" s="78">
        <f t="shared" si="19"/>
        <v>0</v>
      </c>
      <c r="Z64" s="28">
        <v>0</v>
      </c>
      <c r="AA64" s="28">
        <v>0</v>
      </c>
      <c r="AB64" s="78">
        <f t="shared" si="20"/>
        <v>0</v>
      </c>
      <c r="AC64" s="28">
        <f t="shared" si="21"/>
        <v>389905</v>
      </c>
      <c r="AD64" s="28">
        <f t="shared" si="22"/>
        <v>769911.87</v>
      </c>
      <c r="AE64" s="78">
        <f t="shared" si="23"/>
        <v>1974.6139957169055</v>
      </c>
    </row>
    <row r="65" spans="1:31">
      <c r="A65" s="81">
        <v>9</v>
      </c>
      <c r="B65" s="81" t="s">
        <v>73</v>
      </c>
      <c r="C65" s="58" t="s">
        <v>86</v>
      </c>
      <c r="D65" s="57">
        <v>40483</v>
      </c>
      <c r="E65" s="57"/>
      <c r="F65" s="71">
        <v>0</v>
      </c>
      <c r="G65" s="71">
        <v>0</v>
      </c>
      <c r="H65" s="78">
        <f t="shared" si="14"/>
        <v>0</v>
      </c>
      <c r="I65" s="78"/>
      <c r="J65" s="71">
        <v>0</v>
      </c>
      <c r="K65" s="71">
        <v>0</v>
      </c>
      <c r="L65" s="103">
        <f t="shared" si="15"/>
        <v>0</v>
      </c>
      <c r="M65" s="103"/>
      <c r="N65" s="78"/>
      <c r="O65" s="71">
        <f t="shared" si="16"/>
        <v>9283</v>
      </c>
      <c r="P65" s="71">
        <f t="shared" si="17"/>
        <v>770</v>
      </c>
      <c r="Q65" s="78">
        <f t="shared" si="18"/>
        <v>82.947323063664768</v>
      </c>
      <c r="S65" s="81">
        <v>9</v>
      </c>
      <c r="T65" s="81" t="s">
        <v>73</v>
      </c>
      <c r="U65" s="58" t="s">
        <v>74</v>
      </c>
      <c r="V65" s="57">
        <v>40483</v>
      </c>
      <c r="W65" s="28">
        <v>0</v>
      </c>
      <c r="X65" s="28">
        <v>0</v>
      </c>
      <c r="Y65" s="78">
        <f t="shared" si="19"/>
        <v>0</v>
      </c>
      <c r="Z65" s="28">
        <v>0</v>
      </c>
      <c r="AA65" s="28">
        <v>0</v>
      </c>
      <c r="AB65" s="78">
        <f t="shared" si="20"/>
        <v>0</v>
      </c>
      <c r="AC65" s="28">
        <f t="shared" si="21"/>
        <v>389905</v>
      </c>
      <c r="AD65" s="28">
        <f t="shared" si="22"/>
        <v>769911.87</v>
      </c>
      <c r="AE65" s="78">
        <f t="shared" si="23"/>
        <v>1974.6139957169055</v>
      </c>
    </row>
    <row r="66" spans="1:31">
      <c r="A66" s="81">
        <v>10</v>
      </c>
      <c r="B66" s="81" t="s">
        <v>73</v>
      </c>
      <c r="C66" s="58" t="s">
        <v>86</v>
      </c>
      <c r="D66" s="57">
        <v>40513</v>
      </c>
      <c r="E66" s="57"/>
      <c r="F66" s="71">
        <v>0</v>
      </c>
      <c r="G66" s="71">
        <v>0</v>
      </c>
      <c r="H66" s="78">
        <f t="shared" si="14"/>
        <v>0</v>
      </c>
      <c r="I66" s="78"/>
      <c r="J66" s="71">
        <v>0</v>
      </c>
      <c r="K66" s="71">
        <v>0</v>
      </c>
      <c r="L66" s="103">
        <f t="shared" si="15"/>
        <v>0</v>
      </c>
      <c r="M66" s="103"/>
      <c r="N66" s="78"/>
      <c r="O66" s="71">
        <f t="shared" si="16"/>
        <v>9283</v>
      </c>
      <c r="P66" s="71">
        <f t="shared" si="17"/>
        <v>770</v>
      </c>
      <c r="Q66" s="78">
        <f t="shared" si="18"/>
        <v>82.947323063664768</v>
      </c>
      <c r="S66" s="81">
        <v>10</v>
      </c>
      <c r="T66" s="81" t="s">
        <v>73</v>
      </c>
      <c r="U66" s="58" t="s">
        <v>74</v>
      </c>
      <c r="V66" s="57">
        <v>40513</v>
      </c>
      <c r="W66" s="28">
        <v>0</v>
      </c>
      <c r="X66" s="28">
        <v>0</v>
      </c>
      <c r="Y66" s="78">
        <f t="shared" si="19"/>
        <v>0</v>
      </c>
      <c r="Z66" s="28">
        <v>0</v>
      </c>
      <c r="AA66" s="28">
        <v>0</v>
      </c>
      <c r="AB66" s="78">
        <f t="shared" si="20"/>
        <v>0</v>
      </c>
      <c r="AC66" s="28">
        <f t="shared" si="21"/>
        <v>389905</v>
      </c>
      <c r="AD66" s="28">
        <f t="shared" si="22"/>
        <v>769911.87</v>
      </c>
      <c r="AE66" s="78">
        <f t="shared" si="23"/>
        <v>1974.6139957169055</v>
      </c>
    </row>
    <row r="67" spans="1:31">
      <c r="A67" s="81">
        <v>11</v>
      </c>
      <c r="B67" s="81" t="s">
        <v>73</v>
      </c>
      <c r="C67" s="58" t="s">
        <v>86</v>
      </c>
      <c r="D67" s="57">
        <v>40544</v>
      </c>
      <c r="E67" s="57"/>
      <c r="F67" s="71">
        <v>0</v>
      </c>
      <c r="G67" s="71">
        <v>0</v>
      </c>
      <c r="H67" s="78">
        <f>IF(F67=0,0,G67*1000/F67)</f>
        <v>0</v>
      </c>
      <c r="I67" s="78"/>
      <c r="J67" s="71">
        <v>0</v>
      </c>
      <c r="K67" s="71">
        <v>0</v>
      </c>
      <c r="L67" s="103">
        <f>IF(J67=0,0,K67*1000/J67)</f>
        <v>0</v>
      </c>
      <c r="M67" s="103"/>
      <c r="N67" s="78"/>
      <c r="O67" s="71">
        <f t="shared" si="16"/>
        <v>9283</v>
      </c>
      <c r="P67" s="71">
        <f t="shared" si="17"/>
        <v>770</v>
      </c>
      <c r="Q67" s="78">
        <f>IF(O67=0,0,P67*1000/O67)</f>
        <v>82.947323063664768</v>
      </c>
      <c r="S67" s="81">
        <v>11</v>
      </c>
      <c r="T67" s="81" t="s">
        <v>73</v>
      </c>
      <c r="U67" s="58" t="s">
        <v>74</v>
      </c>
      <c r="V67" s="57">
        <v>40544</v>
      </c>
      <c r="W67" s="28">
        <v>0</v>
      </c>
      <c r="X67" s="28">
        <v>0</v>
      </c>
      <c r="Y67" s="78">
        <f>IF(W67=0,0,X67*1000/W67)</f>
        <v>0</v>
      </c>
      <c r="Z67" s="28">
        <v>0</v>
      </c>
      <c r="AA67" s="28">
        <v>0</v>
      </c>
      <c r="AB67" s="78">
        <f>IF(Z67=0,0,AA67*1000/Z67)</f>
        <v>0</v>
      </c>
      <c r="AC67" s="28">
        <f t="shared" si="21"/>
        <v>389905</v>
      </c>
      <c r="AD67" s="28">
        <f t="shared" si="22"/>
        <v>769911.87</v>
      </c>
      <c r="AE67" s="78">
        <f>IF(AC67=0,0,AD67*1000/AC67)</f>
        <v>1974.6139957169055</v>
      </c>
    </row>
    <row r="68" spans="1:31">
      <c r="A68" s="81">
        <v>12</v>
      </c>
      <c r="B68" s="81" t="s">
        <v>73</v>
      </c>
      <c r="C68" s="58" t="s">
        <v>86</v>
      </c>
      <c r="D68" s="57">
        <v>40575</v>
      </c>
      <c r="E68" s="57"/>
      <c r="F68" s="71">
        <v>0</v>
      </c>
      <c r="G68" s="71">
        <v>0</v>
      </c>
      <c r="H68" s="78">
        <f>IF(F68=0,0,G68*1000/F68)</f>
        <v>0</v>
      </c>
      <c r="I68" s="78"/>
      <c r="J68" s="71">
        <v>0</v>
      </c>
      <c r="K68" s="71">
        <v>0</v>
      </c>
      <c r="L68" s="103">
        <f>IF(J68=0,0,K68*1000/J68)</f>
        <v>0</v>
      </c>
      <c r="M68" s="103"/>
      <c r="N68" s="78"/>
      <c r="O68" s="71">
        <f t="shared" si="16"/>
        <v>9283</v>
      </c>
      <c r="P68" s="71">
        <f t="shared" si="17"/>
        <v>770</v>
      </c>
      <c r="Q68" s="78">
        <f>IF(O68=0,0,P68*1000/O68)</f>
        <v>82.947323063664768</v>
      </c>
      <c r="S68" s="81">
        <v>12</v>
      </c>
      <c r="T68" s="81" t="s">
        <v>73</v>
      </c>
      <c r="U68" s="58" t="s">
        <v>74</v>
      </c>
      <c r="V68" s="57">
        <v>40575</v>
      </c>
      <c r="W68" s="28">
        <v>0</v>
      </c>
      <c r="X68" s="28">
        <v>0</v>
      </c>
      <c r="Y68" s="78">
        <f>IF(W68=0,0,X68*1000/W68)</f>
        <v>0</v>
      </c>
      <c r="Z68" s="28">
        <v>0</v>
      </c>
      <c r="AA68" s="28">
        <v>0</v>
      </c>
      <c r="AB68" s="78">
        <f>IF(Z68=0,0,AA68*1000/Z68)</f>
        <v>0</v>
      </c>
      <c r="AC68" s="28">
        <f t="shared" si="21"/>
        <v>389905</v>
      </c>
      <c r="AD68" s="28">
        <f t="shared" si="22"/>
        <v>769911.87</v>
      </c>
      <c r="AE68" s="78">
        <f>IF(AC68=0,0,AD68*1000/AC68)</f>
        <v>1974.6139957169055</v>
      </c>
    </row>
    <row r="69" spans="1:31">
      <c r="A69" s="81">
        <v>13</v>
      </c>
      <c r="B69" s="81" t="s">
        <v>73</v>
      </c>
      <c r="C69" s="58" t="s">
        <v>86</v>
      </c>
      <c r="D69" s="57">
        <v>40603</v>
      </c>
      <c r="E69" s="57"/>
      <c r="F69" s="71">
        <v>0</v>
      </c>
      <c r="G69" s="71">
        <v>0</v>
      </c>
      <c r="H69" s="78">
        <f>IF(F69=0,0,G69*1000/F69)</f>
        <v>0</v>
      </c>
      <c r="I69" s="78"/>
      <c r="J69" s="71">
        <v>0</v>
      </c>
      <c r="K69" s="71">
        <v>0</v>
      </c>
      <c r="L69" s="103">
        <f>IF(J69=0,0,K69*1000/J69)</f>
        <v>0</v>
      </c>
      <c r="M69" s="103"/>
      <c r="N69" s="78"/>
      <c r="O69" s="71">
        <f t="shared" si="16"/>
        <v>9283</v>
      </c>
      <c r="P69" s="71">
        <f t="shared" si="17"/>
        <v>770</v>
      </c>
      <c r="Q69" s="78">
        <f>IF(O69=0,0,P69*1000/O69)</f>
        <v>82.947323063664768</v>
      </c>
      <c r="S69" s="81">
        <v>13</v>
      </c>
      <c r="T69" s="81" t="s">
        <v>73</v>
      </c>
      <c r="U69" s="58" t="s">
        <v>74</v>
      </c>
      <c r="V69" s="57">
        <v>40603</v>
      </c>
      <c r="W69" s="28">
        <v>0</v>
      </c>
      <c r="X69" s="28">
        <v>0</v>
      </c>
      <c r="Y69" s="78">
        <f>IF(W69=0,0,X69*1000/W69)</f>
        <v>0</v>
      </c>
      <c r="Z69" s="28">
        <v>0</v>
      </c>
      <c r="AA69" s="28">
        <v>0</v>
      </c>
      <c r="AB69" s="78">
        <f>IF(Z69=0,0,AA69*1000/Z69)</f>
        <v>0</v>
      </c>
      <c r="AC69" s="28">
        <f t="shared" si="21"/>
        <v>389905</v>
      </c>
      <c r="AD69" s="28">
        <f t="shared" si="22"/>
        <v>769911.87</v>
      </c>
      <c r="AE69" s="78">
        <f>IF(AC69=0,0,AD69*1000/AC69)</f>
        <v>1974.6139957169055</v>
      </c>
    </row>
    <row r="70" spans="1:31">
      <c r="J70" s="69"/>
      <c r="K70" s="69"/>
      <c r="O70" s="69"/>
      <c r="P70" s="69"/>
    </row>
    <row r="71" spans="1:31">
      <c r="A71" s="81">
        <v>14</v>
      </c>
      <c r="B71" s="58" t="s">
        <v>66</v>
      </c>
      <c r="C71" s="58"/>
      <c r="D71" s="57"/>
      <c r="E71" s="57"/>
      <c r="F71" s="28"/>
      <c r="G71" s="28"/>
      <c r="H71" s="78"/>
      <c r="I71" s="78"/>
      <c r="J71" s="46"/>
      <c r="K71" s="46"/>
      <c r="L71" s="78"/>
      <c r="M71" s="78"/>
      <c r="N71" s="78"/>
      <c r="O71" s="71">
        <f>SUM(O57:O69)</f>
        <v>120679</v>
      </c>
      <c r="P71" s="71">
        <f>SUM(P57:P69)</f>
        <v>10010</v>
      </c>
      <c r="Q71" s="78"/>
      <c r="S71" s="81">
        <v>14</v>
      </c>
      <c r="T71" s="58" t="s">
        <v>66</v>
      </c>
      <c r="U71" s="58"/>
      <c r="V71" s="57"/>
      <c r="W71" s="28"/>
      <c r="X71" s="28"/>
      <c r="Y71" s="78"/>
      <c r="Z71" s="45"/>
      <c r="AA71" s="45"/>
      <c r="AB71" s="78"/>
      <c r="AC71" s="28">
        <f>SUM(AC57:AC69)</f>
        <v>5068765</v>
      </c>
      <c r="AD71" s="28">
        <f>SUM(AD57:AD69)</f>
        <v>10008854.309999999</v>
      </c>
      <c r="AE71" s="78"/>
    </row>
    <row r="72" spans="1:31">
      <c r="O72" s="69"/>
      <c r="P72" s="69"/>
    </row>
    <row r="73" spans="1:31">
      <c r="A73" s="81">
        <v>15</v>
      </c>
      <c r="B73" s="81" t="s">
        <v>73</v>
      </c>
      <c r="C73" s="58" t="s">
        <v>86</v>
      </c>
      <c r="D73" s="57" t="s">
        <v>40</v>
      </c>
      <c r="E73" s="57"/>
      <c r="O73" s="23">
        <v>9283</v>
      </c>
      <c r="P73" s="23">
        <v>770</v>
      </c>
      <c r="Q73" s="78">
        <f>IF(O73=0,0,P73*1000/O73)</f>
        <v>82.947323063664768</v>
      </c>
      <c r="S73" s="81">
        <v>15</v>
      </c>
      <c r="T73" s="81" t="s">
        <v>73</v>
      </c>
      <c r="U73" s="58"/>
      <c r="V73" s="57" t="s">
        <v>40</v>
      </c>
      <c r="AC73" s="23">
        <f>AVERAGE(AC57:AC69)</f>
        <v>389905</v>
      </c>
      <c r="AD73" s="23">
        <f>AVERAGE(AD57:AD69)</f>
        <v>769911.86999999988</v>
      </c>
      <c r="AE73" s="78">
        <f>IF(AC73=0,0,AD73*1000/AC73)</f>
        <v>1974.613995716905</v>
      </c>
    </row>
    <row r="74" spans="1:31">
      <c r="O74" s="69"/>
      <c r="P74" s="69"/>
    </row>
    <row r="79" spans="1:31">
      <c r="A79" s="58">
        <v>16</v>
      </c>
      <c r="B79" s="85" t="s">
        <v>130</v>
      </c>
    </row>
    <row r="87" spans="1:31">
      <c r="Q87" s="63"/>
    </row>
    <row r="88" spans="1:31" s="62" customFormat="1">
      <c r="A88" s="17" t="s">
        <v>36</v>
      </c>
      <c r="B88" s="17"/>
      <c r="C88" s="18"/>
      <c r="D88" s="19"/>
      <c r="E88" s="19"/>
      <c r="F88" s="17"/>
      <c r="G88" s="17"/>
      <c r="H88" s="17"/>
      <c r="I88" s="17"/>
      <c r="J88" s="17"/>
      <c r="K88" s="17"/>
      <c r="L88" s="17"/>
      <c r="M88" s="17"/>
      <c r="N88" s="17"/>
      <c r="O88" s="17"/>
      <c r="P88" s="20" t="s">
        <v>37</v>
      </c>
      <c r="S88" s="17" t="s">
        <v>36</v>
      </c>
      <c r="T88" s="17"/>
      <c r="U88" s="18"/>
      <c r="V88" s="19"/>
      <c r="W88" s="17"/>
      <c r="X88" s="17"/>
      <c r="Y88" s="17"/>
      <c r="Z88" s="17"/>
      <c r="AA88" s="17"/>
      <c r="AB88" s="17"/>
      <c r="AC88" s="17"/>
      <c r="AD88" s="17"/>
      <c r="AE88" s="20" t="s">
        <v>37</v>
      </c>
    </row>
    <row r="89" spans="1:31">
      <c r="A89" s="3"/>
      <c r="B89" s="3"/>
      <c r="C89" s="82"/>
      <c r="D89" s="4"/>
      <c r="E89" s="4"/>
      <c r="F89" s="3"/>
      <c r="G89" s="3"/>
      <c r="H89" s="3"/>
      <c r="I89" s="3"/>
      <c r="J89" s="3"/>
      <c r="K89" s="3"/>
      <c r="L89" s="3"/>
      <c r="M89" s="3"/>
      <c r="N89" s="3"/>
      <c r="O89" s="3"/>
      <c r="P89" s="3"/>
      <c r="Q89" s="61"/>
      <c r="S89" s="3"/>
      <c r="T89" s="3"/>
      <c r="U89" s="82"/>
      <c r="V89" s="4"/>
      <c r="W89" s="3"/>
      <c r="X89" s="3"/>
      <c r="Y89" s="3"/>
      <c r="Z89" s="3"/>
      <c r="AA89" s="3"/>
      <c r="AB89" s="3"/>
      <c r="AC89" s="3"/>
      <c r="AD89" s="3"/>
      <c r="AE89" s="61"/>
    </row>
    <row r="90" spans="1:31">
      <c r="A90" s="22" t="s">
        <v>88</v>
      </c>
      <c r="B90" s="22"/>
      <c r="C90" s="83"/>
      <c r="D90" s="14"/>
      <c r="E90" s="14"/>
      <c r="F90" s="22"/>
      <c r="G90" s="95" t="s">
        <v>89</v>
      </c>
      <c r="H90" s="95"/>
      <c r="I90" s="95"/>
      <c r="J90" s="95"/>
      <c r="K90" s="95"/>
      <c r="L90" s="22"/>
      <c r="M90" s="22"/>
      <c r="N90" s="22"/>
      <c r="O90" s="22"/>
      <c r="P90" s="22" t="s">
        <v>117</v>
      </c>
      <c r="Q90" s="22"/>
      <c r="R90" s="68"/>
      <c r="S90" s="22" t="s">
        <v>88</v>
      </c>
      <c r="T90" s="22"/>
      <c r="U90" s="83"/>
      <c r="V90" s="14"/>
      <c r="W90" s="22"/>
      <c r="X90" s="22" t="s">
        <v>89</v>
      </c>
      <c r="Y90" s="22"/>
      <c r="Z90" s="22"/>
      <c r="AA90" s="22"/>
      <c r="AB90" s="22"/>
      <c r="AC90" s="22"/>
      <c r="AD90" s="22" t="s">
        <v>55</v>
      </c>
      <c r="AE90" s="22"/>
    </row>
    <row r="91" spans="1:31" ht="15" customHeight="1">
      <c r="A91" s="17" t="s">
        <v>2</v>
      </c>
      <c r="B91" s="10"/>
      <c r="C91" s="10"/>
      <c r="D91" s="10"/>
      <c r="E91" s="10"/>
      <c r="F91" s="10"/>
      <c r="G91" s="99" t="s">
        <v>3</v>
      </c>
      <c r="H91" s="99"/>
      <c r="I91" s="99"/>
      <c r="J91" s="99"/>
      <c r="K91" s="99"/>
      <c r="M91" s="17" t="s">
        <v>92</v>
      </c>
      <c r="N91" s="17"/>
      <c r="O91" s="10"/>
      <c r="P91" s="10"/>
      <c r="Q91" s="10"/>
      <c r="S91" s="17" t="s">
        <v>2</v>
      </c>
      <c r="T91" s="10"/>
      <c r="U91" s="10"/>
      <c r="V91" s="10"/>
      <c r="W91" s="10"/>
      <c r="X91" s="99" t="s">
        <v>3</v>
      </c>
      <c r="Y91" s="99"/>
      <c r="Z91" s="99"/>
      <c r="AA91" s="99"/>
      <c r="AB91" s="17" t="s">
        <v>4</v>
      </c>
      <c r="AC91" s="10"/>
      <c r="AD91" s="10"/>
      <c r="AE91" s="10"/>
    </row>
    <row r="92" spans="1:31">
      <c r="A92" s="3"/>
      <c r="B92" s="62"/>
      <c r="C92" s="62"/>
      <c r="D92" s="62"/>
      <c r="E92" s="62"/>
      <c r="F92" s="62"/>
      <c r="G92" s="100"/>
      <c r="H92" s="100"/>
      <c r="I92" s="100"/>
      <c r="J92" s="100"/>
      <c r="K92" s="100"/>
      <c r="M92" s="22"/>
      <c r="N92" s="3" t="s">
        <v>5</v>
      </c>
      <c r="P92" s="62"/>
      <c r="Q92" s="62"/>
      <c r="S92" s="3"/>
      <c r="T92" s="62"/>
      <c r="U92" s="62"/>
      <c r="V92" s="62"/>
      <c r="W92" s="62"/>
      <c r="X92" s="100"/>
      <c r="Y92" s="100"/>
      <c r="Z92" s="100"/>
      <c r="AA92" s="100"/>
      <c r="AB92" s="22"/>
      <c r="AC92" s="3" t="s">
        <v>5</v>
      </c>
      <c r="AD92" s="62"/>
      <c r="AE92" s="62"/>
    </row>
    <row r="93" spans="1:31">
      <c r="A93" s="3" t="s">
        <v>6</v>
      </c>
      <c r="B93" s="3"/>
      <c r="C93" s="82"/>
      <c r="D93" s="4"/>
      <c r="E93" s="4"/>
      <c r="F93" s="3"/>
      <c r="G93" s="100"/>
      <c r="H93" s="100"/>
      <c r="I93" s="100"/>
      <c r="J93" s="100"/>
      <c r="K93" s="100"/>
      <c r="M93" s="83"/>
      <c r="N93" s="3" t="s">
        <v>7</v>
      </c>
      <c r="P93" s="3"/>
      <c r="Q93" s="3"/>
      <c r="S93" s="3" t="s">
        <v>6</v>
      </c>
      <c r="T93" s="3"/>
      <c r="U93" s="82"/>
      <c r="V93" s="4"/>
      <c r="W93" s="3"/>
      <c r="X93" s="100"/>
      <c r="Y93" s="100"/>
      <c r="Z93" s="100"/>
      <c r="AA93" s="100"/>
      <c r="AB93" s="83"/>
      <c r="AC93" s="3" t="s">
        <v>7</v>
      </c>
      <c r="AD93" s="3"/>
      <c r="AE93" s="3"/>
    </row>
    <row r="94" spans="1:31">
      <c r="A94" s="3"/>
      <c r="B94" s="62"/>
      <c r="D94" s="4"/>
      <c r="E94" s="4"/>
      <c r="F94" s="3"/>
      <c r="G94" s="100"/>
      <c r="H94" s="100"/>
      <c r="I94" s="100"/>
      <c r="J94" s="100"/>
      <c r="K94" s="100"/>
      <c r="M94" s="83" t="s">
        <v>44</v>
      </c>
      <c r="N94" s="3" t="s">
        <v>87</v>
      </c>
      <c r="P94" s="3"/>
      <c r="Q94" s="3"/>
      <c r="S94" s="3"/>
      <c r="T94" s="62"/>
      <c r="V94" s="4"/>
      <c r="W94" s="3"/>
      <c r="X94" s="100"/>
      <c r="Y94" s="100"/>
      <c r="Z94" s="100"/>
      <c r="AA94" s="100"/>
      <c r="AB94" s="83" t="s">
        <v>44</v>
      </c>
      <c r="AC94" s="3" t="s">
        <v>87</v>
      </c>
      <c r="AD94" s="3"/>
      <c r="AE94" s="3"/>
    </row>
    <row r="95" spans="1:31">
      <c r="A95" s="22" t="s">
        <v>90</v>
      </c>
      <c r="B95" s="63"/>
      <c r="C95" s="83"/>
      <c r="D95" s="14"/>
      <c r="E95" s="14"/>
      <c r="F95" s="22"/>
      <c r="G95" s="101"/>
      <c r="H95" s="101"/>
      <c r="I95" s="101"/>
      <c r="J95" s="101"/>
      <c r="K95" s="101"/>
      <c r="M95" s="6" t="s">
        <v>103</v>
      </c>
      <c r="N95" s="6"/>
      <c r="O95" s="63"/>
      <c r="P95" s="22"/>
      <c r="Q95" s="22"/>
      <c r="S95" s="22" t="s">
        <v>90</v>
      </c>
      <c r="T95" s="63"/>
      <c r="U95" s="83"/>
      <c r="V95" s="14"/>
      <c r="W95" s="22"/>
      <c r="X95" s="101"/>
      <c r="Y95" s="101"/>
      <c r="Z95" s="101"/>
      <c r="AA95" s="101"/>
      <c r="AB95" s="6" t="s">
        <v>103</v>
      </c>
      <c r="AC95" s="63"/>
      <c r="AD95" s="22"/>
      <c r="AE95" s="22"/>
    </row>
    <row r="96" spans="1:31">
      <c r="A96" s="17"/>
      <c r="B96" s="17"/>
      <c r="C96" s="18"/>
      <c r="D96" s="19"/>
      <c r="E96" s="19"/>
      <c r="F96" s="17"/>
      <c r="G96" s="11"/>
      <c r="H96" s="11"/>
      <c r="I96" s="11"/>
      <c r="J96" s="11"/>
      <c r="K96" s="11"/>
      <c r="L96" s="17"/>
      <c r="M96" s="17"/>
      <c r="N96" s="17"/>
      <c r="O96" s="17"/>
      <c r="P96" s="17"/>
      <c r="Q96" s="17"/>
      <c r="S96" s="17"/>
      <c r="T96" s="17"/>
      <c r="U96" s="18"/>
      <c r="V96" s="19"/>
      <c r="W96" s="17"/>
      <c r="X96" s="11"/>
      <c r="Y96" s="11"/>
      <c r="Z96" s="11"/>
      <c r="AA96" s="11"/>
      <c r="AB96" s="17"/>
      <c r="AC96" s="17"/>
      <c r="AD96" s="17"/>
      <c r="AE96" s="17"/>
    </row>
    <row r="97" spans="1:31">
      <c r="A97" s="79" t="s">
        <v>11</v>
      </c>
      <c r="B97" s="79" t="s">
        <v>12</v>
      </c>
      <c r="C97" s="79" t="s">
        <v>13</v>
      </c>
      <c r="D97" s="79" t="s">
        <v>14</v>
      </c>
      <c r="E97" s="79"/>
      <c r="F97" s="79" t="s">
        <v>15</v>
      </c>
      <c r="G97" s="79" t="s">
        <v>16</v>
      </c>
      <c r="H97" s="79" t="s">
        <v>17</v>
      </c>
      <c r="I97" s="79"/>
      <c r="J97" s="79" t="s">
        <v>18</v>
      </c>
      <c r="K97" s="79" t="s">
        <v>19</v>
      </c>
      <c r="L97" s="105" t="s">
        <v>20</v>
      </c>
      <c r="M97" s="105"/>
      <c r="N97" s="79"/>
      <c r="O97" s="79" t="s">
        <v>21</v>
      </c>
      <c r="P97" s="79" t="s">
        <v>22</v>
      </c>
      <c r="Q97" s="79" t="s">
        <v>23</v>
      </c>
      <c r="S97" s="79" t="s">
        <v>11</v>
      </c>
      <c r="T97" s="79" t="s">
        <v>12</v>
      </c>
      <c r="U97" s="79" t="s">
        <v>13</v>
      </c>
      <c r="V97" s="79" t="s">
        <v>14</v>
      </c>
      <c r="W97" s="79" t="s">
        <v>15</v>
      </c>
      <c r="X97" s="79" t="s">
        <v>16</v>
      </c>
      <c r="Y97" s="79" t="s">
        <v>17</v>
      </c>
      <c r="Z97" s="79" t="s">
        <v>18</v>
      </c>
      <c r="AA97" s="79" t="s">
        <v>19</v>
      </c>
      <c r="AB97" s="79" t="s">
        <v>20</v>
      </c>
      <c r="AC97" s="79" t="s">
        <v>21</v>
      </c>
      <c r="AD97" s="79" t="s">
        <v>22</v>
      </c>
      <c r="AE97" s="79" t="s">
        <v>23</v>
      </c>
    </row>
    <row r="98" spans="1:31">
      <c r="B98" s="82"/>
      <c r="D98" s="28"/>
      <c r="E98" s="28"/>
      <c r="F98" s="81"/>
      <c r="G98" s="81"/>
      <c r="H98" s="81"/>
      <c r="I98" s="81"/>
      <c r="J98" s="81"/>
      <c r="K98" s="81"/>
      <c r="L98" s="81"/>
      <c r="M98" s="81"/>
      <c r="N98" s="81"/>
      <c r="O98" s="81"/>
      <c r="P98" s="81"/>
      <c r="Q98" s="81"/>
      <c r="T98" s="82"/>
      <c r="V98" s="28"/>
      <c r="W98" s="81"/>
      <c r="X98" s="81"/>
      <c r="Y98" s="81"/>
      <c r="Z98" s="81"/>
      <c r="AA98" s="81"/>
      <c r="AB98" s="81"/>
      <c r="AC98" s="81"/>
      <c r="AD98" s="81"/>
      <c r="AE98" s="81"/>
    </row>
    <row r="99" spans="1:31">
      <c r="B99" s="81"/>
      <c r="F99" s="95" t="s">
        <v>24</v>
      </c>
      <c r="G99" s="95"/>
      <c r="H99" s="95"/>
      <c r="I99" s="82"/>
      <c r="J99" s="95" t="s">
        <v>25</v>
      </c>
      <c r="K99" s="95"/>
      <c r="L99" s="95"/>
      <c r="M99" s="95"/>
      <c r="N99" s="82"/>
      <c r="O99" s="95" t="s">
        <v>26</v>
      </c>
      <c r="P99" s="95"/>
      <c r="Q99" s="95"/>
      <c r="T99" s="81"/>
      <c r="W99" s="104" t="s">
        <v>24</v>
      </c>
      <c r="X99" s="104"/>
      <c r="Y99" s="104"/>
      <c r="Z99" s="104" t="s">
        <v>25</v>
      </c>
      <c r="AA99" s="104"/>
      <c r="AB99" s="104"/>
      <c r="AC99" s="104" t="s">
        <v>26</v>
      </c>
      <c r="AD99" s="104"/>
      <c r="AE99" s="104"/>
    </row>
    <row r="100" spans="1:31" ht="24">
      <c r="A100" s="15" t="s">
        <v>29</v>
      </c>
      <c r="B100" s="83" t="s">
        <v>30</v>
      </c>
      <c r="C100" s="83" t="s">
        <v>31</v>
      </c>
      <c r="D100" s="14" t="s">
        <v>32</v>
      </c>
      <c r="E100" s="4"/>
      <c r="F100" s="83" t="s">
        <v>33</v>
      </c>
      <c r="G100" s="16" t="s">
        <v>34</v>
      </c>
      <c r="H100" s="83" t="s">
        <v>35</v>
      </c>
      <c r="I100" s="82"/>
      <c r="J100" s="83" t="s">
        <v>33</v>
      </c>
      <c r="K100" s="16" t="s">
        <v>34</v>
      </c>
      <c r="L100" s="102" t="s">
        <v>35</v>
      </c>
      <c r="M100" s="102"/>
      <c r="N100" s="82"/>
      <c r="O100" s="83" t="s">
        <v>33</v>
      </c>
      <c r="P100" s="16" t="s">
        <v>34</v>
      </c>
      <c r="Q100" s="83" t="s">
        <v>35</v>
      </c>
      <c r="S100" s="15" t="s">
        <v>29</v>
      </c>
      <c r="T100" s="83" t="s">
        <v>30</v>
      </c>
      <c r="U100" s="83" t="s">
        <v>31</v>
      </c>
      <c r="V100" s="14" t="s">
        <v>32</v>
      </c>
      <c r="W100" s="83" t="s">
        <v>33</v>
      </c>
      <c r="X100" s="16" t="s">
        <v>34</v>
      </c>
      <c r="Y100" s="83" t="s">
        <v>35</v>
      </c>
      <c r="Z100" s="83" t="s">
        <v>33</v>
      </c>
      <c r="AA100" s="16" t="s">
        <v>34</v>
      </c>
      <c r="AB100" s="83" t="s">
        <v>35</v>
      </c>
      <c r="AC100" s="83" t="s">
        <v>33</v>
      </c>
      <c r="AD100" s="16" t="s">
        <v>34</v>
      </c>
      <c r="AE100" s="83" t="s">
        <v>35</v>
      </c>
    </row>
    <row r="101" spans="1:31">
      <c r="A101" s="81">
        <v>1</v>
      </c>
      <c r="B101" s="81" t="s">
        <v>70</v>
      </c>
      <c r="C101" s="58" t="s">
        <v>86</v>
      </c>
      <c r="D101" s="57">
        <v>40238</v>
      </c>
      <c r="E101" s="57"/>
      <c r="F101" s="71">
        <v>10407</v>
      </c>
      <c r="G101" s="71">
        <v>670</v>
      </c>
      <c r="H101" s="78">
        <f t="shared" ref="H101:H110" si="24">IF(F101=0,0,G101*1000/F101)</f>
        <v>64.379744402805798</v>
      </c>
      <c r="I101" s="78"/>
      <c r="J101" s="71">
        <v>0</v>
      </c>
      <c r="K101" s="71">
        <v>0</v>
      </c>
      <c r="L101" s="109">
        <f t="shared" ref="L101:L110" si="25">IF(J101=0,0,K101*1000/J101)</f>
        <v>0</v>
      </c>
      <c r="M101" s="109"/>
      <c r="N101" s="78"/>
      <c r="O101" s="71">
        <f t="shared" ref="O101:O110" si="26">ROUND(AC101/42,0)</f>
        <v>0</v>
      </c>
      <c r="P101" s="71">
        <f t="shared" ref="P101:P110" si="27">ROUND(AD101/1000,0)</f>
        <v>0</v>
      </c>
      <c r="Q101" s="78">
        <f t="shared" ref="Q101:Q110" si="28">IF(O101=0,0,P101*1000/O101)</f>
        <v>0</v>
      </c>
      <c r="S101" s="81">
        <v>1</v>
      </c>
      <c r="T101" s="81" t="s">
        <v>70</v>
      </c>
      <c r="U101" s="58" t="s">
        <v>74</v>
      </c>
      <c r="V101" s="57">
        <v>40238</v>
      </c>
      <c r="W101" s="28">
        <v>437100</v>
      </c>
      <c r="X101" s="28">
        <v>670212</v>
      </c>
      <c r="Y101" s="78">
        <f t="shared" ref="Y101:Y110" si="29">IF(W101=0,0,X101*1000/W101)</f>
        <v>1533.315030885381</v>
      </c>
      <c r="Z101" s="28">
        <v>0</v>
      </c>
      <c r="AA101" s="28">
        <v>0</v>
      </c>
      <c r="AB101" s="78">
        <f t="shared" ref="AB101:AB110" si="30">IF(Z101=0,0,AA101*1000/Z101)</f>
        <v>0</v>
      </c>
      <c r="AC101" s="58">
        <v>0</v>
      </c>
      <c r="AD101" s="58">
        <v>0</v>
      </c>
      <c r="AE101" s="78">
        <f t="shared" ref="AE101:AE110" si="31">IF(AC101=0,0,AD101*1000/AC101)</f>
        <v>0</v>
      </c>
    </row>
    <row r="102" spans="1:31">
      <c r="A102" s="81">
        <v>2</v>
      </c>
      <c r="B102" s="81" t="s">
        <v>70</v>
      </c>
      <c r="C102" s="58" t="s">
        <v>86</v>
      </c>
      <c r="D102" s="57">
        <v>40269</v>
      </c>
      <c r="E102" s="57"/>
      <c r="F102" s="71">
        <f t="shared" ref="F102:F113" si="32">O145</f>
        <v>10407</v>
      </c>
      <c r="G102" s="71">
        <f t="shared" ref="G102:G113" si="33">P145</f>
        <v>670</v>
      </c>
      <c r="H102" s="78">
        <f t="shared" si="24"/>
        <v>64.379744402805798</v>
      </c>
      <c r="I102" s="78"/>
      <c r="J102" s="71">
        <v>0</v>
      </c>
      <c r="K102" s="71">
        <v>0</v>
      </c>
      <c r="L102" s="103">
        <f t="shared" si="25"/>
        <v>0</v>
      </c>
      <c r="M102" s="103"/>
      <c r="N102" s="78"/>
      <c r="O102" s="71">
        <f t="shared" si="26"/>
        <v>0</v>
      </c>
      <c r="P102" s="71">
        <f t="shared" si="27"/>
        <v>0</v>
      </c>
      <c r="Q102" s="78">
        <f t="shared" si="28"/>
        <v>0</v>
      </c>
      <c r="S102" s="81">
        <v>2</v>
      </c>
      <c r="T102" s="81" t="s">
        <v>70</v>
      </c>
      <c r="U102" s="58" t="s">
        <v>74</v>
      </c>
      <c r="V102" s="57">
        <v>40269</v>
      </c>
      <c r="W102" s="28">
        <f t="shared" ref="W102:W113" si="34">AC145</f>
        <v>437100</v>
      </c>
      <c r="X102" s="28">
        <f t="shared" ref="X102:X113" si="35">AD145</f>
        <v>670212</v>
      </c>
      <c r="Y102" s="78">
        <f t="shared" si="29"/>
        <v>1533.315030885381</v>
      </c>
      <c r="Z102" s="28">
        <v>0</v>
      </c>
      <c r="AA102" s="28">
        <v>0</v>
      </c>
      <c r="AB102" s="78">
        <f t="shared" si="30"/>
        <v>0</v>
      </c>
      <c r="AC102" s="58">
        <v>0</v>
      </c>
      <c r="AD102" s="58">
        <v>0</v>
      </c>
      <c r="AE102" s="78">
        <f t="shared" si="31"/>
        <v>0</v>
      </c>
    </row>
    <row r="103" spans="1:31">
      <c r="A103" s="81">
        <v>3</v>
      </c>
      <c r="B103" s="81" t="s">
        <v>70</v>
      </c>
      <c r="C103" s="58" t="s">
        <v>86</v>
      </c>
      <c r="D103" s="57">
        <v>40299</v>
      </c>
      <c r="E103" s="57"/>
      <c r="F103" s="71">
        <f t="shared" si="32"/>
        <v>10407</v>
      </c>
      <c r="G103" s="71">
        <f t="shared" si="33"/>
        <v>670</v>
      </c>
      <c r="H103" s="78">
        <f t="shared" si="24"/>
        <v>64.379744402805798</v>
      </c>
      <c r="I103" s="78"/>
      <c r="J103" s="71">
        <v>0</v>
      </c>
      <c r="K103" s="71">
        <v>0</v>
      </c>
      <c r="L103" s="103">
        <f t="shared" si="25"/>
        <v>0</v>
      </c>
      <c r="M103" s="103"/>
      <c r="N103" s="78"/>
      <c r="O103" s="71">
        <f t="shared" si="26"/>
        <v>0</v>
      </c>
      <c r="P103" s="71">
        <f t="shared" si="27"/>
        <v>0</v>
      </c>
      <c r="Q103" s="78">
        <f t="shared" si="28"/>
        <v>0</v>
      </c>
      <c r="S103" s="81">
        <v>3</v>
      </c>
      <c r="T103" s="81" t="s">
        <v>70</v>
      </c>
      <c r="U103" s="58" t="s">
        <v>74</v>
      </c>
      <c r="V103" s="57">
        <v>40299</v>
      </c>
      <c r="W103" s="28">
        <f t="shared" si="34"/>
        <v>436100</v>
      </c>
      <c r="X103" s="28">
        <f t="shared" si="35"/>
        <v>667344.5</v>
      </c>
      <c r="Y103" s="78">
        <f t="shared" si="29"/>
        <v>1530.2556753038293</v>
      </c>
      <c r="Z103" s="28">
        <v>0</v>
      </c>
      <c r="AA103" s="28">
        <v>0</v>
      </c>
      <c r="AB103" s="78">
        <f t="shared" si="30"/>
        <v>0</v>
      </c>
      <c r="AC103" s="28">
        <v>0</v>
      </c>
      <c r="AD103" s="28">
        <v>0</v>
      </c>
      <c r="AE103" s="78">
        <f t="shared" si="31"/>
        <v>0</v>
      </c>
    </row>
    <row r="104" spans="1:31">
      <c r="A104" s="81">
        <v>4</v>
      </c>
      <c r="B104" s="81" t="s">
        <v>70</v>
      </c>
      <c r="C104" s="58" t="s">
        <v>86</v>
      </c>
      <c r="D104" s="57">
        <v>40330</v>
      </c>
      <c r="E104" s="57"/>
      <c r="F104" s="71">
        <f t="shared" si="32"/>
        <v>10407</v>
      </c>
      <c r="G104" s="71">
        <f t="shared" si="33"/>
        <v>670</v>
      </c>
      <c r="H104" s="78">
        <f t="shared" si="24"/>
        <v>64.379744402805798</v>
      </c>
      <c r="I104" s="78"/>
      <c r="J104" s="71">
        <v>0</v>
      </c>
      <c r="K104" s="71">
        <v>0</v>
      </c>
      <c r="L104" s="103">
        <f t="shared" si="25"/>
        <v>0</v>
      </c>
      <c r="M104" s="103"/>
      <c r="N104" s="78"/>
      <c r="O104" s="71">
        <f t="shared" si="26"/>
        <v>0</v>
      </c>
      <c r="P104" s="71">
        <f t="shared" si="27"/>
        <v>0</v>
      </c>
      <c r="Q104" s="78">
        <f t="shared" si="28"/>
        <v>0</v>
      </c>
      <c r="S104" s="81">
        <v>4</v>
      </c>
      <c r="T104" s="81" t="s">
        <v>70</v>
      </c>
      <c r="U104" s="58" t="s">
        <v>74</v>
      </c>
      <c r="V104" s="57">
        <v>40330</v>
      </c>
      <c r="W104" s="28">
        <f t="shared" si="34"/>
        <v>436100</v>
      </c>
      <c r="X104" s="28">
        <f t="shared" si="35"/>
        <v>667344.5</v>
      </c>
      <c r="Y104" s="78">
        <f t="shared" si="29"/>
        <v>1530.2556753038293</v>
      </c>
      <c r="Z104" s="28">
        <v>0</v>
      </c>
      <c r="AA104" s="28">
        <v>0</v>
      </c>
      <c r="AB104" s="78">
        <f t="shared" si="30"/>
        <v>0</v>
      </c>
      <c r="AC104" s="28">
        <v>0</v>
      </c>
      <c r="AD104" s="28">
        <v>0</v>
      </c>
      <c r="AE104" s="78">
        <f t="shared" si="31"/>
        <v>0</v>
      </c>
    </row>
    <row r="105" spans="1:31">
      <c r="A105" s="81">
        <v>5</v>
      </c>
      <c r="B105" s="81" t="s">
        <v>70</v>
      </c>
      <c r="C105" s="58" t="s">
        <v>86</v>
      </c>
      <c r="D105" s="57">
        <v>40360</v>
      </c>
      <c r="E105" s="57"/>
      <c r="F105" s="71">
        <f t="shared" si="32"/>
        <v>10407</v>
      </c>
      <c r="G105" s="71">
        <f t="shared" si="33"/>
        <v>670</v>
      </c>
      <c r="H105" s="78">
        <f t="shared" si="24"/>
        <v>64.379744402805798</v>
      </c>
      <c r="I105" s="78"/>
      <c r="J105" s="71">
        <v>0</v>
      </c>
      <c r="K105" s="71">
        <v>0</v>
      </c>
      <c r="L105" s="103">
        <f t="shared" si="25"/>
        <v>0</v>
      </c>
      <c r="M105" s="103"/>
      <c r="N105" s="78"/>
      <c r="O105" s="71">
        <f t="shared" si="26"/>
        <v>0</v>
      </c>
      <c r="P105" s="71">
        <f t="shared" si="27"/>
        <v>0</v>
      </c>
      <c r="Q105" s="78">
        <f t="shared" si="28"/>
        <v>0</v>
      </c>
      <c r="S105" s="81">
        <v>5</v>
      </c>
      <c r="T105" s="81" t="s">
        <v>70</v>
      </c>
      <c r="U105" s="58" t="s">
        <v>74</v>
      </c>
      <c r="V105" s="57">
        <v>40360</v>
      </c>
      <c r="W105" s="28">
        <f t="shared" si="34"/>
        <v>436100</v>
      </c>
      <c r="X105" s="28">
        <f t="shared" si="35"/>
        <v>667344.5</v>
      </c>
      <c r="Y105" s="78">
        <f t="shared" si="29"/>
        <v>1530.2556753038293</v>
      </c>
      <c r="Z105" s="28">
        <v>0</v>
      </c>
      <c r="AA105" s="28">
        <v>0</v>
      </c>
      <c r="AB105" s="78">
        <f t="shared" si="30"/>
        <v>0</v>
      </c>
      <c r="AC105" s="28">
        <v>0</v>
      </c>
      <c r="AD105" s="28">
        <v>0</v>
      </c>
      <c r="AE105" s="78">
        <f t="shared" si="31"/>
        <v>0</v>
      </c>
    </row>
    <row r="106" spans="1:31">
      <c r="A106" s="81">
        <v>6</v>
      </c>
      <c r="B106" s="81" t="s">
        <v>70</v>
      </c>
      <c r="C106" s="58" t="s">
        <v>86</v>
      </c>
      <c r="D106" s="57">
        <v>40391</v>
      </c>
      <c r="E106" s="57"/>
      <c r="F106" s="71">
        <f t="shared" si="32"/>
        <v>10407</v>
      </c>
      <c r="G106" s="71">
        <f t="shared" si="33"/>
        <v>670</v>
      </c>
      <c r="H106" s="78">
        <f t="shared" si="24"/>
        <v>64.379744402805798</v>
      </c>
      <c r="I106" s="78"/>
      <c r="J106" s="71">
        <v>0</v>
      </c>
      <c r="K106" s="71">
        <v>0</v>
      </c>
      <c r="L106" s="103">
        <f t="shared" si="25"/>
        <v>0</v>
      </c>
      <c r="M106" s="103"/>
      <c r="N106" s="78"/>
      <c r="O106" s="71">
        <f t="shared" si="26"/>
        <v>0</v>
      </c>
      <c r="P106" s="71">
        <f t="shared" si="27"/>
        <v>0</v>
      </c>
      <c r="Q106" s="78">
        <f t="shared" si="28"/>
        <v>0</v>
      </c>
      <c r="S106" s="81">
        <v>6</v>
      </c>
      <c r="T106" s="81" t="s">
        <v>70</v>
      </c>
      <c r="U106" s="58" t="s">
        <v>74</v>
      </c>
      <c r="V106" s="57">
        <v>40391</v>
      </c>
      <c r="W106" s="28">
        <f t="shared" si="34"/>
        <v>436100</v>
      </c>
      <c r="X106" s="28">
        <f t="shared" si="35"/>
        <v>667344.5</v>
      </c>
      <c r="Y106" s="78">
        <f t="shared" si="29"/>
        <v>1530.2556753038293</v>
      </c>
      <c r="Z106" s="28">
        <v>0</v>
      </c>
      <c r="AA106" s="28">
        <v>0</v>
      </c>
      <c r="AB106" s="78">
        <f t="shared" si="30"/>
        <v>0</v>
      </c>
      <c r="AC106" s="28">
        <v>0</v>
      </c>
      <c r="AD106" s="28">
        <v>0</v>
      </c>
      <c r="AE106" s="78">
        <f t="shared" si="31"/>
        <v>0</v>
      </c>
    </row>
    <row r="107" spans="1:31">
      <c r="A107" s="81">
        <v>7</v>
      </c>
      <c r="B107" s="81" t="s">
        <v>70</v>
      </c>
      <c r="C107" s="58" t="s">
        <v>86</v>
      </c>
      <c r="D107" s="57">
        <v>40422</v>
      </c>
      <c r="E107" s="57"/>
      <c r="F107" s="71">
        <f t="shared" si="32"/>
        <v>10407</v>
      </c>
      <c r="G107" s="71">
        <f t="shared" si="33"/>
        <v>670</v>
      </c>
      <c r="H107" s="78">
        <f t="shared" si="24"/>
        <v>64.379744402805798</v>
      </c>
      <c r="I107" s="78"/>
      <c r="J107" s="71">
        <v>0</v>
      </c>
      <c r="K107" s="71">
        <v>0</v>
      </c>
      <c r="L107" s="103">
        <f t="shared" si="25"/>
        <v>0</v>
      </c>
      <c r="M107" s="103"/>
      <c r="N107" s="78"/>
      <c r="O107" s="71">
        <f t="shared" si="26"/>
        <v>0</v>
      </c>
      <c r="P107" s="71">
        <f t="shared" si="27"/>
        <v>0</v>
      </c>
      <c r="Q107" s="78">
        <f t="shared" si="28"/>
        <v>0</v>
      </c>
      <c r="S107" s="81">
        <v>7</v>
      </c>
      <c r="T107" s="81" t="s">
        <v>70</v>
      </c>
      <c r="U107" s="58" t="s">
        <v>74</v>
      </c>
      <c r="V107" s="57">
        <v>40422</v>
      </c>
      <c r="W107" s="28">
        <f t="shared" si="34"/>
        <v>436100</v>
      </c>
      <c r="X107" s="28">
        <f t="shared" si="35"/>
        <v>667344.5</v>
      </c>
      <c r="Y107" s="78">
        <f t="shared" si="29"/>
        <v>1530.2556753038293</v>
      </c>
      <c r="Z107" s="28">
        <v>0</v>
      </c>
      <c r="AA107" s="28">
        <v>0</v>
      </c>
      <c r="AB107" s="78">
        <f t="shared" si="30"/>
        <v>0</v>
      </c>
      <c r="AC107" s="28">
        <v>0</v>
      </c>
      <c r="AD107" s="28">
        <v>0</v>
      </c>
      <c r="AE107" s="78">
        <f t="shared" si="31"/>
        <v>0</v>
      </c>
    </row>
    <row r="108" spans="1:31">
      <c r="A108" s="81">
        <v>8</v>
      </c>
      <c r="B108" s="81" t="s">
        <v>70</v>
      </c>
      <c r="C108" s="58" t="s">
        <v>86</v>
      </c>
      <c r="D108" s="57">
        <v>40452</v>
      </c>
      <c r="E108" s="57"/>
      <c r="F108" s="71">
        <f t="shared" si="32"/>
        <v>10407</v>
      </c>
      <c r="G108" s="71">
        <f t="shared" si="33"/>
        <v>670</v>
      </c>
      <c r="H108" s="78">
        <f t="shared" si="24"/>
        <v>64.379744402805798</v>
      </c>
      <c r="I108" s="78"/>
      <c r="J108" s="71">
        <v>0</v>
      </c>
      <c r="K108" s="71">
        <v>0</v>
      </c>
      <c r="L108" s="103">
        <f t="shared" si="25"/>
        <v>0</v>
      </c>
      <c r="M108" s="103"/>
      <c r="N108" s="78"/>
      <c r="O108" s="71">
        <f t="shared" si="26"/>
        <v>0</v>
      </c>
      <c r="P108" s="71">
        <f t="shared" si="27"/>
        <v>0</v>
      </c>
      <c r="Q108" s="78">
        <f t="shared" si="28"/>
        <v>0</v>
      </c>
      <c r="S108" s="81">
        <v>8</v>
      </c>
      <c r="T108" s="81" t="s">
        <v>70</v>
      </c>
      <c r="U108" s="58" t="s">
        <v>74</v>
      </c>
      <c r="V108" s="57">
        <v>40452</v>
      </c>
      <c r="W108" s="28">
        <f t="shared" si="34"/>
        <v>436100</v>
      </c>
      <c r="X108" s="28">
        <f t="shared" si="35"/>
        <v>667344.5</v>
      </c>
      <c r="Y108" s="78">
        <f t="shared" si="29"/>
        <v>1530.2556753038293</v>
      </c>
      <c r="Z108" s="28">
        <v>0</v>
      </c>
      <c r="AA108" s="28">
        <v>0</v>
      </c>
      <c r="AB108" s="78">
        <f t="shared" si="30"/>
        <v>0</v>
      </c>
      <c r="AC108" s="28">
        <v>0</v>
      </c>
      <c r="AD108" s="28">
        <v>0</v>
      </c>
      <c r="AE108" s="78">
        <f t="shared" si="31"/>
        <v>0</v>
      </c>
    </row>
    <row r="109" spans="1:31">
      <c r="A109" s="81">
        <v>9</v>
      </c>
      <c r="B109" s="81" t="s">
        <v>70</v>
      </c>
      <c r="C109" s="58" t="s">
        <v>86</v>
      </c>
      <c r="D109" s="57">
        <v>40483</v>
      </c>
      <c r="E109" s="57"/>
      <c r="F109" s="71">
        <f t="shared" si="32"/>
        <v>10407</v>
      </c>
      <c r="G109" s="71">
        <f t="shared" si="33"/>
        <v>670</v>
      </c>
      <c r="H109" s="78">
        <f t="shared" si="24"/>
        <v>64.379744402805798</v>
      </c>
      <c r="I109" s="78"/>
      <c r="J109" s="71">
        <v>0</v>
      </c>
      <c r="K109" s="71">
        <v>0</v>
      </c>
      <c r="L109" s="103">
        <f t="shared" si="25"/>
        <v>0</v>
      </c>
      <c r="M109" s="103"/>
      <c r="N109" s="78"/>
      <c r="O109" s="71">
        <f t="shared" si="26"/>
        <v>0</v>
      </c>
      <c r="P109" s="71">
        <f t="shared" si="27"/>
        <v>0</v>
      </c>
      <c r="Q109" s="78">
        <f t="shared" si="28"/>
        <v>0</v>
      </c>
      <c r="S109" s="81">
        <v>9</v>
      </c>
      <c r="T109" s="81" t="s">
        <v>70</v>
      </c>
      <c r="U109" s="58" t="s">
        <v>74</v>
      </c>
      <c r="V109" s="57">
        <v>40483</v>
      </c>
      <c r="W109" s="28">
        <f t="shared" si="34"/>
        <v>436100</v>
      </c>
      <c r="X109" s="28">
        <f t="shared" si="35"/>
        <v>667344.5</v>
      </c>
      <c r="Y109" s="78">
        <f t="shared" si="29"/>
        <v>1530.2556753038293</v>
      </c>
      <c r="Z109" s="28">
        <v>0</v>
      </c>
      <c r="AA109" s="28">
        <v>0</v>
      </c>
      <c r="AB109" s="78">
        <f t="shared" si="30"/>
        <v>0</v>
      </c>
      <c r="AC109" s="28">
        <v>0</v>
      </c>
      <c r="AD109" s="28">
        <v>0</v>
      </c>
      <c r="AE109" s="78">
        <f t="shared" si="31"/>
        <v>0</v>
      </c>
    </row>
    <row r="110" spans="1:31">
      <c r="A110" s="81">
        <v>10</v>
      </c>
      <c r="B110" s="81" t="s">
        <v>70</v>
      </c>
      <c r="C110" s="58" t="s">
        <v>86</v>
      </c>
      <c r="D110" s="57">
        <v>40513</v>
      </c>
      <c r="E110" s="57"/>
      <c r="F110" s="71">
        <f t="shared" si="32"/>
        <v>10407</v>
      </c>
      <c r="G110" s="71">
        <f t="shared" si="33"/>
        <v>670</v>
      </c>
      <c r="H110" s="78">
        <f t="shared" si="24"/>
        <v>64.379744402805798</v>
      </c>
      <c r="I110" s="78"/>
      <c r="J110" s="71">
        <v>0</v>
      </c>
      <c r="K110" s="71">
        <v>0</v>
      </c>
      <c r="L110" s="103">
        <f t="shared" si="25"/>
        <v>0</v>
      </c>
      <c r="M110" s="103"/>
      <c r="N110" s="78"/>
      <c r="O110" s="71">
        <f t="shared" si="26"/>
        <v>2679</v>
      </c>
      <c r="P110" s="71">
        <f t="shared" si="27"/>
        <v>172</v>
      </c>
      <c r="Q110" s="78">
        <f t="shared" si="28"/>
        <v>64.203060843598351</v>
      </c>
      <c r="S110" s="81">
        <v>10</v>
      </c>
      <c r="T110" s="81" t="s">
        <v>70</v>
      </c>
      <c r="U110" s="58" t="s">
        <v>74</v>
      </c>
      <c r="V110" s="57">
        <v>40513</v>
      </c>
      <c r="W110" s="28">
        <f t="shared" si="34"/>
        <v>436100</v>
      </c>
      <c r="X110" s="28">
        <f t="shared" si="35"/>
        <v>667344.5</v>
      </c>
      <c r="Y110" s="78">
        <f t="shared" si="29"/>
        <v>1530.2556753038293</v>
      </c>
      <c r="Z110" s="28">
        <v>0</v>
      </c>
      <c r="AA110" s="28">
        <v>0</v>
      </c>
      <c r="AB110" s="78">
        <f t="shared" si="30"/>
        <v>0</v>
      </c>
      <c r="AC110" s="58">
        <v>112519</v>
      </c>
      <c r="AD110" s="58">
        <v>172182.83</v>
      </c>
      <c r="AE110" s="78">
        <f t="shared" si="31"/>
        <v>1530.2556012762288</v>
      </c>
    </row>
    <row r="111" spans="1:31">
      <c r="A111" s="81">
        <v>11</v>
      </c>
      <c r="B111" s="81" t="s">
        <v>70</v>
      </c>
      <c r="C111" s="58" t="s">
        <v>86</v>
      </c>
      <c r="D111" s="57">
        <v>40544</v>
      </c>
      <c r="E111" s="57"/>
      <c r="F111" s="71">
        <f t="shared" si="32"/>
        <v>7728</v>
      </c>
      <c r="G111" s="71">
        <f t="shared" si="33"/>
        <v>498</v>
      </c>
      <c r="H111" s="78">
        <f>IF(F111=0,0,G111*1000/F111)</f>
        <v>64.440993788819881</v>
      </c>
      <c r="I111" s="78"/>
      <c r="J111" s="71">
        <v>0</v>
      </c>
      <c r="K111" s="71">
        <v>0</v>
      </c>
      <c r="L111" s="103">
        <f>IF(J111=0,0,K111*1000/J111)</f>
        <v>0</v>
      </c>
      <c r="M111" s="103"/>
      <c r="N111" s="78"/>
      <c r="O111" s="71">
        <f>ROUND(AC111/42,0)</f>
        <v>2593</v>
      </c>
      <c r="P111" s="71">
        <f>ROUND(AD111/1000,0)+2</f>
        <v>169</v>
      </c>
      <c r="Q111" s="78">
        <f>IF(O111=0,0,P111*1000/O111)</f>
        <v>65.175472425761669</v>
      </c>
      <c r="S111" s="81">
        <v>11</v>
      </c>
      <c r="T111" s="81" t="s">
        <v>70</v>
      </c>
      <c r="U111" s="58" t="s">
        <v>74</v>
      </c>
      <c r="V111" s="57">
        <v>40544</v>
      </c>
      <c r="W111" s="28">
        <f t="shared" si="34"/>
        <v>323581</v>
      </c>
      <c r="X111" s="28">
        <f t="shared" si="35"/>
        <v>495161.67000000004</v>
      </c>
      <c r="Y111" s="78">
        <f>IF(W111=0,0,X111*1000/W111)</f>
        <v>1530.255701045488</v>
      </c>
      <c r="Z111" s="28">
        <v>0</v>
      </c>
      <c r="AA111" s="28">
        <v>0</v>
      </c>
      <c r="AB111" s="78">
        <f>IF(Z111=0,0,AA111*1000/Z111)</f>
        <v>0</v>
      </c>
      <c r="AC111" s="28">
        <v>108887</v>
      </c>
      <c r="AD111" s="28">
        <v>166625</v>
      </c>
      <c r="AE111" s="78">
        <f>IF(AC111=0,0,AD111*1000/AC111)</f>
        <v>1530.2561370962558</v>
      </c>
    </row>
    <row r="112" spans="1:31">
      <c r="A112" s="81">
        <v>12</v>
      </c>
      <c r="B112" s="81" t="s">
        <v>70</v>
      </c>
      <c r="C112" s="58" t="s">
        <v>86</v>
      </c>
      <c r="D112" s="57">
        <v>40575</v>
      </c>
      <c r="E112" s="57"/>
      <c r="F112" s="71">
        <f t="shared" si="32"/>
        <v>5135</v>
      </c>
      <c r="G112" s="71">
        <f t="shared" si="33"/>
        <v>329</v>
      </c>
      <c r="H112" s="78">
        <f>IF(F112=0,0,G112*1000/F112)</f>
        <v>64.070107108081785</v>
      </c>
      <c r="I112" s="78"/>
      <c r="J112" s="71">
        <v>3498</v>
      </c>
      <c r="K112" s="71">
        <v>413</v>
      </c>
      <c r="L112" s="103">
        <f>IF(J112=0,0,K112*1000/J112)</f>
        <v>118.0674671240709</v>
      </c>
      <c r="M112" s="103"/>
      <c r="N112" s="78"/>
      <c r="O112" s="71">
        <f>ROUND(AC112/42,0)</f>
        <v>0</v>
      </c>
      <c r="P112" s="71">
        <f>ROUND(AD112/1000,0)</f>
        <v>0</v>
      </c>
      <c r="Q112" s="78">
        <f>IF(O112=0,0,P112*1000/O112)</f>
        <v>0</v>
      </c>
      <c r="S112" s="81">
        <v>12</v>
      </c>
      <c r="T112" s="81" t="s">
        <v>70</v>
      </c>
      <c r="U112" s="58" t="s">
        <v>74</v>
      </c>
      <c r="V112" s="57">
        <v>40575</v>
      </c>
      <c r="W112" s="28">
        <f t="shared" si="34"/>
        <v>214694</v>
      </c>
      <c r="X112" s="28">
        <f t="shared" si="35"/>
        <v>328536.67000000004</v>
      </c>
      <c r="Y112" s="78">
        <f>IF(W112=0,0,X112*1000/W112)</f>
        <v>1530.2554798923122</v>
      </c>
      <c r="Z112" s="28">
        <v>146898</v>
      </c>
      <c r="AA112" s="28">
        <v>413324</v>
      </c>
      <c r="AB112" s="78">
        <f>IF(Z112=0,0,AA112*1000/Z112)</f>
        <v>2813.6802407112418</v>
      </c>
      <c r="AC112" s="28">
        <v>0</v>
      </c>
      <c r="AD112" s="28">
        <v>0</v>
      </c>
      <c r="AE112" s="78">
        <f>IF(AC112=0,0,AD112*1000/AC112)</f>
        <v>0</v>
      </c>
    </row>
    <row r="113" spans="1:31">
      <c r="A113" s="81">
        <v>13</v>
      </c>
      <c r="B113" s="81" t="s">
        <v>70</v>
      </c>
      <c r="C113" s="58" t="s">
        <v>86</v>
      </c>
      <c r="D113" s="57">
        <v>40603</v>
      </c>
      <c r="E113" s="57"/>
      <c r="F113" s="71">
        <f t="shared" si="32"/>
        <v>8633</v>
      </c>
      <c r="G113" s="71">
        <f t="shared" si="33"/>
        <v>742</v>
      </c>
      <c r="H113" s="78">
        <f>IF(F113=0,0,G113*1000/F113)</f>
        <v>85.949264450364879</v>
      </c>
      <c r="I113" s="78"/>
      <c r="J113" s="71">
        <v>0</v>
      </c>
      <c r="K113" s="71">
        <v>0</v>
      </c>
      <c r="L113" s="103">
        <f>IF(J113=0,0,K113*1000/J113)</f>
        <v>0</v>
      </c>
      <c r="M113" s="103"/>
      <c r="N113" s="78"/>
      <c r="O113" s="71">
        <f>ROUND(AC113/42,0)</f>
        <v>0</v>
      </c>
      <c r="P113" s="71">
        <f>ROUND(AD113/1000,0)</f>
        <v>0</v>
      </c>
      <c r="Q113" s="78">
        <f>IF(O113=0,0,P113*1000/O113)</f>
        <v>0</v>
      </c>
      <c r="S113" s="81">
        <v>13</v>
      </c>
      <c r="T113" s="81" t="s">
        <v>70</v>
      </c>
      <c r="U113" s="58" t="s">
        <v>74</v>
      </c>
      <c r="V113" s="57">
        <v>40603</v>
      </c>
      <c r="W113" s="28">
        <f t="shared" si="34"/>
        <v>361592</v>
      </c>
      <c r="X113" s="28">
        <f t="shared" si="35"/>
        <v>741860.67</v>
      </c>
      <c r="Y113" s="78">
        <f>IF(W113=0,0,X113*1000/W113)</f>
        <v>2051.6512256908341</v>
      </c>
      <c r="Z113" s="28">
        <v>0</v>
      </c>
      <c r="AA113" s="28">
        <v>0</v>
      </c>
      <c r="AB113" s="78">
        <f>IF(Z113=0,0,AA113*1000/Z113)</f>
        <v>0</v>
      </c>
      <c r="AC113" s="58"/>
      <c r="AD113" s="58"/>
      <c r="AE113" s="78">
        <f>IF(AC113=0,0,AD113*1000/AC113)</f>
        <v>0</v>
      </c>
    </row>
    <row r="114" spans="1:31">
      <c r="F114" s="69"/>
      <c r="G114" s="69"/>
      <c r="J114" s="69"/>
      <c r="K114" s="69"/>
      <c r="O114" s="69"/>
      <c r="P114" s="69"/>
      <c r="S114" s="81"/>
    </row>
    <row r="115" spans="1:31">
      <c r="F115" s="69"/>
      <c r="G115" s="69"/>
      <c r="J115" s="69"/>
      <c r="K115" s="69"/>
      <c r="O115" s="69"/>
      <c r="P115" s="69"/>
      <c r="S115" s="81"/>
    </row>
    <row r="116" spans="1:31">
      <c r="O116" s="69"/>
      <c r="P116" s="69"/>
      <c r="S116" s="81"/>
    </row>
    <row r="117" spans="1:31">
      <c r="S117" s="81"/>
    </row>
    <row r="118" spans="1:31">
      <c r="S118" s="81"/>
    </row>
    <row r="119" spans="1:31">
      <c r="S119" s="81"/>
    </row>
    <row r="121" spans="1:31" ht="10.5" customHeight="1">
      <c r="A121" s="58">
        <v>14</v>
      </c>
      <c r="B121" s="85" t="s">
        <v>130</v>
      </c>
    </row>
    <row r="131" spans="1:31">
      <c r="Q131" s="63"/>
    </row>
    <row r="132" spans="1:31" s="62" customFormat="1">
      <c r="A132" s="17" t="s">
        <v>36</v>
      </c>
      <c r="B132" s="17"/>
      <c r="C132" s="18"/>
      <c r="D132" s="19"/>
      <c r="E132" s="19"/>
      <c r="F132" s="17"/>
      <c r="G132" s="17"/>
      <c r="H132" s="17"/>
      <c r="I132" s="17"/>
      <c r="J132" s="17"/>
      <c r="K132" s="17"/>
      <c r="L132" s="17"/>
      <c r="M132" s="17"/>
      <c r="N132" s="17"/>
      <c r="O132" s="17"/>
      <c r="P132" s="20" t="s">
        <v>37</v>
      </c>
      <c r="S132" s="17" t="s">
        <v>36</v>
      </c>
      <c r="T132" s="17"/>
      <c r="U132" s="18"/>
      <c r="V132" s="19"/>
      <c r="W132" s="17"/>
      <c r="X132" s="17"/>
      <c r="Y132" s="17"/>
      <c r="Z132" s="17"/>
      <c r="AA132" s="17"/>
      <c r="AB132" s="17"/>
      <c r="AC132" s="17"/>
      <c r="AD132" s="17"/>
      <c r="AE132" s="20" t="s">
        <v>37</v>
      </c>
    </row>
    <row r="133" spans="1:31">
      <c r="A133" s="3"/>
      <c r="B133" s="3"/>
      <c r="C133" s="82"/>
      <c r="D133" s="4"/>
      <c r="E133" s="4"/>
      <c r="F133" s="3"/>
      <c r="G133" s="3"/>
      <c r="H133" s="3"/>
      <c r="I133" s="3"/>
      <c r="J133" s="3"/>
      <c r="K133" s="3"/>
      <c r="L133" s="3"/>
      <c r="M133" s="3"/>
      <c r="N133" s="3"/>
      <c r="O133" s="3"/>
      <c r="P133" s="3"/>
      <c r="Q133" s="61"/>
      <c r="S133" s="3"/>
      <c r="T133" s="3"/>
      <c r="U133" s="82"/>
      <c r="V133" s="4"/>
      <c r="W133" s="3"/>
      <c r="X133" s="3"/>
      <c r="Y133" s="3"/>
      <c r="Z133" s="3"/>
      <c r="AA133" s="3"/>
      <c r="AB133" s="3"/>
      <c r="AC133" s="3"/>
      <c r="AD133" s="3"/>
      <c r="AE133" s="61"/>
    </row>
    <row r="134" spans="1:31">
      <c r="A134" s="22" t="s">
        <v>88</v>
      </c>
      <c r="B134" s="22"/>
      <c r="C134" s="83"/>
      <c r="D134" s="14"/>
      <c r="E134" s="14"/>
      <c r="F134" s="22"/>
      <c r="G134" s="95" t="s">
        <v>89</v>
      </c>
      <c r="H134" s="95"/>
      <c r="I134" s="95"/>
      <c r="J134" s="95"/>
      <c r="K134" s="95"/>
      <c r="L134" s="22"/>
      <c r="M134" s="22"/>
      <c r="N134" s="22"/>
      <c r="O134" s="22"/>
      <c r="P134" s="22" t="s">
        <v>118</v>
      </c>
      <c r="Q134" s="22"/>
      <c r="R134" s="68"/>
      <c r="S134" s="22" t="s">
        <v>88</v>
      </c>
      <c r="T134" s="22"/>
      <c r="U134" s="83"/>
      <c r="V134" s="14"/>
      <c r="W134" s="22"/>
      <c r="X134" s="22" t="s">
        <v>89</v>
      </c>
      <c r="Y134" s="22"/>
      <c r="Z134" s="22"/>
      <c r="AA134" s="22"/>
      <c r="AB134" s="22"/>
      <c r="AC134" s="22"/>
      <c r="AD134" s="22" t="s">
        <v>55</v>
      </c>
      <c r="AE134" s="22"/>
    </row>
    <row r="135" spans="1:31" ht="15" customHeight="1">
      <c r="A135" s="17" t="s">
        <v>2</v>
      </c>
      <c r="B135" s="10"/>
      <c r="C135" s="10"/>
      <c r="D135" s="10"/>
      <c r="E135" s="10"/>
      <c r="F135" s="10"/>
      <c r="G135" s="99" t="s">
        <v>3</v>
      </c>
      <c r="H135" s="99"/>
      <c r="I135" s="99"/>
      <c r="J135" s="99"/>
      <c r="K135" s="99"/>
      <c r="M135" s="17" t="s">
        <v>92</v>
      </c>
      <c r="N135" s="17"/>
      <c r="O135" s="10"/>
      <c r="P135" s="10"/>
      <c r="Q135" s="10"/>
      <c r="S135" s="17" t="s">
        <v>2</v>
      </c>
      <c r="T135" s="10"/>
      <c r="U135" s="10"/>
      <c r="V135" s="10"/>
      <c r="W135" s="10"/>
      <c r="X135" s="99" t="s">
        <v>3</v>
      </c>
      <c r="Y135" s="99"/>
      <c r="Z135" s="99"/>
      <c r="AA135" s="99"/>
      <c r="AB135" s="17" t="s">
        <v>4</v>
      </c>
      <c r="AC135" s="10"/>
      <c r="AD135" s="10"/>
      <c r="AE135" s="10"/>
    </row>
    <row r="136" spans="1:31">
      <c r="A136" s="3"/>
      <c r="B136" s="62"/>
      <c r="C136" s="62"/>
      <c r="D136" s="62"/>
      <c r="E136" s="62"/>
      <c r="F136" s="62"/>
      <c r="G136" s="100"/>
      <c r="H136" s="100"/>
      <c r="I136" s="100"/>
      <c r="J136" s="100"/>
      <c r="K136" s="100"/>
      <c r="M136" s="22"/>
      <c r="N136" s="3" t="s">
        <v>5</v>
      </c>
      <c r="P136" s="62"/>
      <c r="Q136" s="62"/>
      <c r="S136" s="3"/>
      <c r="T136" s="62"/>
      <c r="U136" s="62"/>
      <c r="V136" s="62"/>
      <c r="W136" s="62"/>
      <c r="X136" s="100"/>
      <c r="Y136" s="100"/>
      <c r="Z136" s="100"/>
      <c r="AA136" s="100"/>
      <c r="AB136" s="22"/>
      <c r="AC136" s="3" t="s">
        <v>5</v>
      </c>
      <c r="AD136" s="62"/>
      <c r="AE136" s="62"/>
    </row>
    <row r="137" spans="1:31">
      <c r="A137" s="3" t="s">
        <v>6</v>
      </c>
      <c r="B137" s="3"/>
      <c r="C137" s="82"/>
      <c r="D137" s="4"/>
      <c r="E137" s="4"/>
      <c r="F137" s="3"/>
      <c r="G137" s="100"/>
      <c r="H137" s="100"/>
      <c r="I137" s="100"/>
      <c r="J137" s="100"/>
      <c r="K137" s="100"/>
      <c r="M137" s="83"/>
      <c r="N137" s="3" t="s">
        <v>7</v>
      </c>
      <c r="P137" s="3"/>
      <c r="Q137" s="3"/>
      <c r="S137" s="3" t="s">
        <v>6</v>
      </c>
      <c r="T137" s="3"/>
      <c r="U137" s="82"/>
      <c r="V137" s="4"/>
      <c r="W137" s="3"/>
      <c r="X137" s="100"/>
      <c r="Y137" s="100"/>
      <c r="Z137" s="100"/>
      <c r="AA137" s="100"/>
      <c r="AB137" s="83"/>
      <c r="AC137" s="3" t="s">
        <v>7</v>
      </c>
      <c r="AD137" s="3"/>
      <c r="AE137" s="3"/>
    </row>
    <row r="138" spans="1:31">
      <c r="A138" s="3"/>
      <c r="B138" s="62"/>
      <c r="D138" s="4"/>
      <c r="E138" s="4"/>
      <c r="F138" s="3"/>
      <c r="G138" s="100"/>
      <c r="H138" s="100"/>
      <c r="I138" s="100"/>
      <c r="J138" s="100"/>
      <c r="K138" s="100"/>
      <c r="M138" s="83" t="s">
        <v>44</v>
      </c>
      <c r="N138" s="3" t="s">
        <v>87</v>
      </c>
      <c r="P138" s="3"/>
      <c r="Q138" s="3"/>
      <c r="S138" s="3"/>
      <c r="T138" s="62"/>
      <c r="V138" s="4"/>
      <c r="W138" s="3"/>
      <c r="X138" s="100"/>
      <c r="Y138" s="100"/>
      <c r="Z138" s="100"/>
      <c r="AA138" s="100"/>
      <c r="AB138" s="83" t="s">
        <v>44</v>
      </c>
      <c r="AC138" s="3" t="s">
        <v>87</v>
      </c>
      <c r="AD138" s="3"/>
      <c r="AE138" s="3"/>
    </row>
    <row r="139" spans="1:31">
      <c r="A139" s="22" t="s">
        <v>90</v>
      </c>
      <c r="B139" s="63"/>
      <c r="C139" s="83"/>
      <c r="D139" s="14"/>
      <c r="E139" s="14"/>
      <c r="F139" s="22"/>
      <c r="G139" s="101"/>
      <c r="H139" s="101"/>
      <c r="I139" s="101"/>
      <c r="J139" s="101"/>
      <c r="K139" s="101"/>
      <c r="M139" s="6" t="s">
        <v>103</v>
      </c>
      <c r="N139" s="6"/>
      <c r="O139" s="63"/>
      <c r="P139" s="22"/>
      <c r="Q139" s="22"/>
      <c r="S139" s="22" t="s">
        <v>90</v>
      </c>
      <c r="T139" s="63"/>
      <c r="U139" s="83"/>
      <c r="V139" s="14"/>
      <c r="W139" s="22"/>
      <c r="X139" s="101"/>
      <c r="Y139" s="101"/>
      <c r="Z139" s="101"/>
      <c r="AA139" s="101"/>
      <c r="AB139" s="6" t="s">
        <v>103</v>
      </c>
      <c r="AC139" s="63"/>
      <c r="AD139" s="22"/>
      <c r="AE139" s="22"/>
    </row>
    <row r="140" spans="1:31">
      <c r="A140" s="17"/>
      <c r="B140" s="17"/>
      <c r="C140" s="18"/>
      <c r="D140" s="19"/>
      <c r="E140" s="19"/>
      <c r="F140" s="17"/>
      <c r="G140" s="11"/>
      <c r="H140" s="11"/>
      <c r="I140" s="11"/>
      <c r="J140" s="11"/>
      <c r="K140" s="11"/>
      <c r="L140" s="17"/>
      <c r="M140" s="17"/>
      <c r="N140" s="17"/>
      <c r="O140" s="17"/>
      <c r="P140" s="17"/>
      <c r="Q140" s="17"/>
      <c r="S140" s="17"/>
      <c r="T140" s="17"/>
      <c r="U140" s="18"/>
      <c r="V140" s="19"/>
      <c r="W140" s="17"/>
      <c r="X140" s="11"/>
      <c r="Y140" s="11"/>
      <c r="Z140" s="11"/>
      <c r="AA140" s="11"/>
      <c r="AB140" s="17"/>
      <c r="AC140" s="17"/>
      <c r="AD140" s="17"/>
      <c r="AE140" s="17"/>
    </row>
    <row r="141" spans="1:31">
      <c r="A141" s="79" t="s">
        <v>11</v>
      </c>
      <c r="B141" s="79" t="s">
        <v>12</v>
      </c>
      <c r="C141" s="79" t="s">
        <v>13</v>
      </c>
      <c r="D141" s="79" t="s">
        <v>14</v>
      </c>
      <c r="E141" s="79"/>
      <c r="F141" s="79" t="s">
        <v>15</v>
      </c>
      <c r="G141" s="79" t="s">
        <v>16</v>
      </c>
      <c r="H141" s="79" t="s">
        <v>17</v>
      </c>
      <c r="I141" s="79"/>
      <c r="J141" s="79" t="s">
        <v>18</v>
      </c>
      <c r="K141" s="79" t="s">
        <v>19</v>
      </c>
      <c r="L141" s="105" t="s">
        <v>20</v>
      </c>
      <c r="M141" s="105"/>
      <c r="N141" s="79"/>
      <c r="O141" s="79" t="s">
        <v>21</v>
      </c>
      <c r="P141" s="79" t="s">
        <v>22</v>
      </c>
      <c r="Q141" s="79" t="s">
        <v>23</v>
      </c>
      <c r="S141" s="79" t="s">
        <v>11</v>
      </c>
      <c r="T141" s="79" t="s">
        <v>12</v>
      </c>
      <c r="U141" s="79" t="s">
        <v>13</v>
      </c>
      <c r="V141" s="79" t="s">
        <v>14</v>
      </c>
      <c r="W141" s="79" t="s">
        <v>15</v>
      </c>
      <c r="X141" s="79" t="s">
        <v>16</v>
      </c>
      <c r="Y141" s="79" t="s">
        <v>17</v>
      </c>
      <c r="Z141" s="79" t="s">
        <v>18</v>
      </c>
      <c r="AA141" s="79" t="s">
        <v>19</v>
      </c>
      <c r="AB141" s="79" t="s">
        <v>20</v>
      </c>
      <c r="AC141" s="79" t="s">
        <v>21</v>
      </c>
      <c r="AD141" s="79" t="s">
        <v>22</v>
      </c>
      <c r="AE141" s="79" t="s">
        <v>23</v>
      </c>
    </row>
    <row r="142" spans="1:31">
      <c r="B142" s="82"/>
      <c r="D142" s="28"/>
      <c r="E142" s="28"/>
      <c r="F142" s="81"/>
      <c r="G142" s="81"/>
      <c r="H142" s="81"/>
      <c r="I142" s="81"/>
      <c r="J142" s="81"/>
      <c r="K142" s="81"/>
      <c r="L142" s="81"/>
      <c r="M142" s="81"/>
      <c r="N142" s="81"/>
      <c r="O142" s="81"/>
      <c r="P142" s="81"/>
      <c r="Q142" s="81"/>
      <c r="T142" s="82"/>
      <c r="V142" s="28"/>
      <c r="W142" s="81"/>
      <c r="X142" s="81"/>
      <c r="Y142" s="81"/>
      <c r="Z142" s="81"/>
      <c r="AA142" s="81"/>
      <c r="AB142" s="81"/>
      <c r="AC142" s="81"/>
      <c r="AD142" s="81"/>
      <c r="AE142" s="81"/>
    </row>
    <row r="143" spans="1:31">
      <c r="B143" s="81"/>
      <c r="F143" s="95" t="s">
        <v>41</v>
      </c>
      <c r="G143" s="95"/>
      <c r="H143" s="95"/>
      <c r="I143" s="82"/>
      <c r="J143" s="95" t="s">
        <v>42</v>
      </c>
      <c r="K143" s="95"/>
      <c r="L143" s="95"/>
      <c r="M143" s="95"/>
      <c r="N143" s="82"/>
      <c r="O143" s="95" t="s">
        <v>43</v>
      </c>
      <c r="P143" s="95"/>
      <c r="Q143" s="95"/>
      <c r="T143" s="81"/>
      <c r="W143" s="104" t="s">
        <v>41</v>
      </c>
      <c r="X143" s="104"/>
      <c r="Y143" s="104"/>
      <c r="Z143" s="104" t="s">
        <v>42</v>
      </c>
      <c r="AA143" s="104"/>
      <c r="AB143" s="104"/>
      <c r="AC143" s="104" t="s">
        <v>43</v>
      </c>
      <c r="AD143" s="104"/>
      <c r="AE143" s="104"/>
    </row>
    <row r="144" spans="1:31" ht="24">
      <c r="A144" s="15" t="s">
        <v>29</v>
      </c>
      <c r="B144" s="83" t="s">
        <v>30</v>
      </c>
      <c r="C144" s="83" t="s">
        <v>31</v>
      </c>
      <c r="D144" s="14" t="s">
        <v>32</v>
      </c>
      <c r="E144" s="4"/>
      <c r="F144" s="83" t="s">
        <v>33</v>
      </c>
      <c r="G144" s="16" t="s">
        <v>34</v>
      </c>
      <c r="H144" s="83" t="s">
        <v>35</v>
      </c>
      <c r="I144" s="82"/>
      <c r="J144" s="83" t="s">
        <v>33</v>
      </c>
      <c r="K144" s="16" t="s">
        <v>34</v>
      </c>
      <c r="L144" s="102" t="s">
        <v>35</v>
      </c>
      <c r="M144" s="102"/>
      <c r="N144" s="82"/>
      <c r="O144" s="83" t="s">
        <v>33</v>
      </c>
      <c r="P144" s="16" t="s">
        <v>34</v>
      </c>
      <c r="Q144" s="83" t="s">
        <v>35</v>
      </c>
      <c r="S144" s="15" t="s">
        <v>29</v>
      </c>
      <c r="T144" s="83" t="s">
        <v>30</v>
      </c>
      <c r="U144" s="83" t="s">
        <v>31</v>
      </c>
      <c r="V144" s="14" t="s">
        <v>32</v>
      </c>
      <c r="W144" s="83" t="s">
        <v>33</v>
      </c>
      <c r="X144" s="16" t="s">
        <v>34</v>
      </c>
      <c r="Y144" s="83" t="s">
        <v>35</v>
      </c>
      <c r="Z144" s="83" t="s">
        <v>33</v>
      </c>
      <c r="AA144" s="16" t="s">
        <v>34</v>
      </c>
      <c r="AB144" s="83" t="s">
        <v>35</v>
      </c>
      <c r="AC144" s="83" t="s">
        <v>33</v>
      </c>
      <c r="AD144" s="16" t="s">
        <v>34</v>
      </c>
      <c r="AE144" s="83" t="s">
        <v>35</v>
      </c>
    </row>
    <row r="145" spans="1:31">
      <c r="A145" s="81">
        <v>1</v>
      </c>
      <c r="B145" s="81" t="s">
        <v>70</v>
      </c>
      <c r="C145" s="58" t="s">
        <v>86</v>
      </c>
      <c r="D145" s="57">
        <v>40238</v>
      </c>
      <c r="E145" s="57"/>
      <c r="F145" s="71">
        <v>0</v>
      </c>
      <c r="G145" s="71">
        <v>0</v>
      </c>
      <c r="H145" s="78">
        <f t="shared" ref="H145:H154" si="36">IF(F145=0,0,G145*1000/F145)</f>
        <v>0</v>
      </c>
      <c r="I145" s="78"/>
      <c r="J145" s="71">
        <v>0</v>
      </c>
      <c r="K145" s="71">
        <v>0</v>
      </c>
      <c r="L145" s="109">
        <f t="shared" ref="L145:L154" si="37">IF(J145=0,0,K145*1000/J145)</f>
        <v>0</v>
      </c>
      <c r="M145" s="109"/>
      <c r="N145" s="78"/>
      <c r="O145" s="71">
        <f t="shared" ref="O145:O157" si="38">F101+J101-O101-F145+J145</f>
        <v>10407</v>
      </c>
      <c r="P145" s="71">
        <f t="shared" ref="P145:P157" si="39">G101+K101-P101-G145+K145</f>
        <v>670</v>
      </c>
      <c r="Q145" s="78">
        <f t="shared" ref="Q145:Q154" si="40">IF(O145=0,0,P145*1000/O145)</f>
        <v>64.379744402805798</v>
      </c>
      <c r="S145" s="81">
        <v>1</v>
      </c>
      <c r="T145" s="81" t="s">
        <v>70</v>
      </c>
      <c r="U145" s="58" t="s">
        <v>74</v>
      </c>
      <c r="V145" s="57">
        <v>40238</v>
      </c>
      <c r="W145" s="28">
        <v>0</v>
      </c>
      <c r="X145" s="28">
        <v>0</v>
      </c>
      <c r="Y145" s="78">
        <f t="shared" ref="Y145:Y154" si="41">IF(W145=0,0,X145*1000/W145)</f>
        <v>0</v>
      </c>
      <c r="Z145" s="28">
        <v>0</v>
      </c>
      <c r="AA145" s="28">
        <v>0</v>
      </c>
      <c r="AB145" s="78">
        <f t="shared" ref="AB145:AB154" si="42">IF(Z145=0,0,AA145*1000/Z145)</f>
        <v>0</v>
      </c>
      <c r="AC145" s="28">
        <f t="shared" ref="AC145:AC157" si="43">W101+Z101-AC101-W145+Z145</f>
        <v>437100</v>
      </c>
      <c r="AD145" s="28">
        <f t="shared" ref="AD145:AD157" si="44">X101+AA101-AD101-X145+AA145</f>
        <v>670212</v>
      </c>
      <c r="AE145" s="78">
        <f t="shared" ref="AE145:AE154" si="45">IF(AC145=0,0,AD145*1000/AC145)</f>
        <v>1533.315030885381</v>
      </c>
    </row>
    <row r="146" spans="1:31">
      <c r="A146" s="81">
        <v>2</v>
      </c>
      <c r="B146" s="81" t="s">
        <v>70</v>
      </c>
      <c r="C146" s="58" t="s">
        <v>86</v>
      </c>
      <c r="D146" s="57">
        <v>40269</v>
      </c>
      <c r="E146" s="57"/>
      <c r="F146" s="71">
        <v>0</v>
      </c>
      <c r="G146" s="71">
        <v>0</v>
      </c>
      <c r="H146" s="78">
        <f t="shared" si="36"/>
        <v>0</v>
      </c>
      <c r="I146" s="78"/>
      <c r="J146" s="71">
        <v>0</v>
      </c>
      <c r="K146" s="71">
        <v>0</v>
      </c>
      <c r="L146" s="103">
        <f t="shared" si="37"/>
        <v>0</v>
      </c>
      <c r="M146" s="103"/>
      <c r="N146" s="78"/>
      <c r="O146" s="71">
        <f t="shared" si="38"/>
        <v>10407</v>
      </c>
      <c r="P146" s="71">
        <f t="shared" si="39"/>
        <v>670</v>
      </c>
      <c r="Q146" s="78">
        <f t="shared" si="40"/>
        <v>64.379744402805798</v>
      </c>
      <c r="S146" s="81">
        <v>2</v>
      </c>
      <c r="T146" s="81" t="s">
        <v>70</v>
      </c>
      <c r="U146" s="58" t="s">
        <v>74</v>
      </c>
      <c r="V146" s="57">
        <v>40269</v>
      </c>
      <c r="W146" s="28">
        <v>1000</v>
      </c>
      <c r="X146" s="28">
        <v>2867.5</v>
      </c>
      <c r="Y146" s="78">
        <f t="shared" si="41"/>
        <v>2867.5</v>
      </c>
      <c r="Z146" s="28">
        <v>0</v>
      </c>
      <c r="AA146" s="28">
        <v>0</v>
      </c>
      <c r="AB146" s="78">
        <f t="shared" si="42"/>
        <v>0</v>
      </c>
      <c r="AC146" s="28">
        <f t="shared" si="43"/>
        <v>436100</v>
      </c>
      <c r="AD146" s="28">
        <f t="shared" si="44"/>
        <v>667344.5</v>
      </c>
      <c r="AE146" s="78">
        <f t="shared" si="45"/>
        <v>1530.2556753038293</v>
      </c>
    </row>
    <row r="147" spans="1:31">
      <c r="A147" s="81">
        <v>3</v>
      </c>
      <c r="B147" s="81" t="s">
        <v>70</v>
      </c>
      <c r="C147" s="58" t="s">
        <v>86</v>
      </c>
      <c r="D147" s="57">
        <v>40299</v>
      </c>
      <c r="E147" s="57"/>
      <c r="F147" s="71">
        <v>0</v>
      </c>
      <c r="G147" s="71">
        <v>0</v>
      </c>
      <c r="H147" s="78">
        <f t="shared" si="36"/>
        <v>0</v>
      </c>
      <c r="I147" s="78"/>
      <c r="J147" s="71">
        <v>0</v>
      </c>
      <c r="K147" s="71">
        <v>0</v>
      </c>
      <c r="L147" s="103">
        <f t="shared" si="37"/>
        <v>0</v>
      </c>
      <c r="M147" s="103"/>
      <c r="N147" s="78"/>
      <c r="O147" s="71">
        <f t="shared" si="38"/>
        <v>10407</v>
      </c>
      <c r="P147" s="71">
        <f t="shared" si="39"/>
        <v>670</v>
      </c>
      <c r="Q147" s="78">
        <f t="shared" si="40"/>
        <v>64.379744402805798</v>
      </c>
      <c r="S147" s="81">
        <v>3</v>
      </c>
      <c r="T147" s="81" t="s">
        <v>70</v>
      </c>
      <c r="U147" s="58" t="s">
        <v>74</v>
      </c>
      <c r="V147" s="57">
        <v>40299</v>
      </c>
      <c r="W147" s="28">
        <v>0</v>
      </c>
      <c r="X147" s="28">
        <v>0</v>
      </c>
      <c r="Y147" s="78">
        <f t="shared" si="41"/>
        <v>0</v>
      </c>
      <c r="Z147" s="28">
        <v>0</v>
      </c>
      <c r="AA147" s="28">
        <v>0</v>
      </c>
      <c r="AB147" s="78">
        <f t="shared" si="42"/>
        <v>0</v>
      </c>
      <c r="AC147" s="28">
        <f t="shared" si="43"/>
        <v>436100</v>
      </c>
      <c r="AD147" s="28">
        <f t="shared" si="44"/>
        <v>667344.5</v>
      </c>
      <c r="AE147" s="78">
        <f t="shared" si="45"/>
        <v>1530.2556753038293</v>
      </c>
    </row>
    <row r="148" spans="1:31">
      <c r="A148" s="81">
        <v>4</v>
      </c>
      <c r="B148" s="81" t="s">
        <v>70</v>
      </c>
      <c r="C148" s="58" t="s">
        <v>86</v>
      </c>
      <c r="D148" s="57">
        <v>40330</v>
      </c>
      <c r="E148" s="57"/>
      <c r="F148" s="71">
        <v>0</v>
      </c>
      <c r="G148" s="71">
        <v>0</v>
      </c>
      <c r="H148" s="78">
        <f t="shared" si="36"/>
        <v>0</v>
      </c>
      <c r="I148" s="78"/>
      <c r="J148" s="71">
        <v>0</v>
      </c>
      <c r="K148" s="71">
        <v>0</v>
      </c>
      <c r="L148" s="103">
        <f t="shared" si="37"/>
        <v>0</v>
      </c>
      <c r="M148" s="103"/>
      <c r="N148" s="78"/>
      <c r="O148" s="71">
        <f t="shared" si="38"/>
        <v>10407</v>
      </c>
      <c r="P148" s="71">
        <f t="shared" si="39"/>
        <v>670</v>
      </c>
      <c r="Q148" s="78">
        <f t="shared" si="40"/>
        <v>64.379744402805798</v>
      </c>
      <c r="S148" s="81">
        <v>4</v>
      </c>
      <c r="T148" s="81" t="s">
        <v>70</v>
      </c>
      <c r="U148" s="58" t="s">
        <v>74</v>
      </c>
      <c r="V148" s="57">
        <v>40330</v>
      </c>
      <c r="W148" s="28">
        <v>0</v>
      </c>
      <c r="X148" s="28">
        <v>0</v>
      </c>
      <c r="Y148" s="78">
        <f t="shared" si="41"/>
        <v>0</v>
      </c>
      <c r="Z148" s="28">
        <v>0</v>
      </c>
      <c r="AA148" s="28">
        <v>0</v>
      </c>
      <c r="AB148" s="78">
        <f t="shared" si="42"/>
        <v>0</v>
      </c>
      <c r="AC148" s="28">
        <f t="shared" si="43"/>
        <v>436100</v>
      </c>
      <c r="AD148" s="28">
        <f t="shared" si="44"/>
        <v>667344.5</v>
      </c>
      <c r="AE148" s="78">
        <f t="shared" si="45"/>
        <v>1530.2556753038293</v>
      </c>
    </row>
    <row r="149" spans="1:31">
      <c r="A149" s="81">
        <v>5</v>
      </c>
      <c r="B149" s="81" t="s">
        <v>70</v>
      </c>
      <c r="C149" s="58" t="s">
        <v>86</v>
      </c>
      <c r="D149" s="57">
        <v>40360</v>
      </c>
      <c r="E149" s="57"/>
      <c r="F149" s="71">
        <v>0</v>
      </c>
      <c r="G149" s="71">
        <v>0</v>
      </c>
      <c r="H149" s="78">
        <f t="shared" si="36"/>
        <v>0</v>
      </c>
      <c r="I149" s="78"/>
      <c r="J149" s="71">
        <v>0</v>
      </c>
      <c r="K149" s="71">
        <v>0</v>
      </c>
      <c r="L149" s="103">
        <f t="shared" si="37"/>
        <v>0</v>
      </c>
      <c r="M149" s="103"/>
      <c r="N149" s="78"/>
      <c r="O149" s="71">
        <f t="shared" si="38"/>
        <v>10407</v>
      </c>
      <c r="P149" s="71">
        <f t="shared" si="39"/>
        <v>670</v>
      </c>
      <c r="Q149" s="78">
        <f t="shared" si="40"/>
        <v>64.379744402805798</v>
      </c>
      <c r="S149" s="81">
        <v>5</v>
      </c>
      <c r="T149" s="81" t="s">
        <v>70</v>
      </c>
      <c r="U149" s="58" t="s">
        <v>74</v>
      </c>
      <c r="V149" s="57">
        <v>40360</v>
      </c>
      <c r="W149" s="28">
        <v>0</v>
      </c>
      <c r="X149" s="28">
        <v>0</v>
      </c>
      <c r="Y149" s="78">
        <f t="shared" si="41"/>
        <v>0</v>
      </c>
      <c r="Z149" s="28">
        <v>0</v>
      </c>
      <c r="AA149" s="28">
        <v>0</v>
      </c>
      <c r="AB149" s="78">
        <f t="shared" si="42"/>
        <v>0</v>
      </c>
      <c r="AC149" s="28">
        <f t="shared" si="43"/>
        <v>436100</v>
      </c>
      <c r="AD149" s="28">
        <f t="shared" si="44"/>
        <v>667344.5</v>
      </c>
      <c r="AE149" s="78">
        <f t="shared" si="45"/>
        <v>1530.2556753038293</v>
      </c>
    </row>
    <row r="150" spans="1:31">
      <c r="A150" s="81">
        <v>6</v>
      </c>
      <c r="B150" s="81" t="s">
        <v>70</v>
      </c>
      <c r="C150" s="58" t="s">
        <v>86</v>
      </c>
      <c r="D150" s="57">
        <v>40391</v>
      </c>
      <c r="E150" s="57"/>
      <c r="F150" s="71">
        <v>0</v>
      </c>
      <c r="G150" s="71">
        <v>0</v>
      </c>
      <c r="H150" s="78">
        <f t="shared" si="36"/>
        <v>0</v>
      </c>
      <c r="I150" s="78"/>
      <c r="J150" s="71">
        <v>0</v>
      </c>
      <c r="K150" s="71">
        <v>0</v>
      </c>
      <c r="L150" s="103">
        <f t="shared" si="37"/>
        <v>0</v>
      </c>
      <c r="M150" s="103"/>
      <c r="N150" s="78"/>
      <c r="O150" s="71">
        <f t="shared" si="38"/>
        <v>10407</v>
      </c>
      <c r="P150" s="71">
        <f t="shared" si="39"/>
        <v>670</v>
      </c>
      <c r="Q150" s="78">
        <f t="shared" si="40"/>
        <v>64.379744402805798</v>
      </c>
      <c r="S150" s="81">
        <v>6</v>
      </c>
      <c r="T150" s="81" t="s">
        <v>70</v>
      </c>
      <c r="U150" s="58" t="s">
        <v>74</v>
      </c>
      <c r="V150" s="57">
        <v>40391</v>
      </c>
      <c r="W150" s="28">
        <v>0</v>
      </c>
      <c r="X150" s="28">
        <v>0</v>
      </c>
      <c r="Y150" s="78">
        <f t="shared" si="41"/>
        <v>0</v>
      </c>
      <c r="Z150" s="28">
        <v>0</v>
      </c>
      <c r="AA150" s="28">
        <v>0</v>
      </c>
      <c r="AB150" s="78">
        <f t="shared" si="42"/>
        <v>0</v>
      </c>
      <c r="AC150" s="28">
        <f t="shared" si="43"/>
        <v>436100</v>
      </c>
      <c r="AD150" s="28">
        <f t="shared" si="44"/>
        <v>667344.5</v>
      </c>
      <c r="AE150" s="78">
        <f t="shared" si="45"/>
        <v>1530.2556753038293</v>
      </c>
    </row>
    <row r="151" spans="1:31">
      <c r="A151" s="81">
        <v>7</v>
      </c>
      <c r="B151" s="81" t="s">
        <v>70</v>
      </c>
      <c r="C151" s="58" t="s">
        <v>86</v>
      </c>
      <c r="D151" s="57">
        <v>40422</v>
      </c>
      <c r="E151" s="57"/>
      <c r="F151" s="71">
        <v>0</v>
      </c>
      <c r="G151" s="71">
        <v>0</v>
      </c>
      <c r="H151" s="78">
        <f t="shared" si="36"/>
        <v>0</v>
      </c>
      <c r="I151" s="78"/>
      <c r="J151" s="71">
        <v>0</v>
      </c>
      <c r="K151" s="71">
        <v>0</v>
      </c>
      <c r="L151" s="103">
        <f t="shared" si="37"/>
        <v>0</v>
      </c>
      <c r="M151" s="103"/>
      <c r="N151" s="78"/>
      <c r="O151" s="71">
        <f t="shared" si="38"/>
        <v>10407</v>
      </c>
      <c r="P151" s="71">
        <f t="shared" si="39"/>
        <v>670</v>
      </c>
      <c r="Q151" s="78">
        <f t="shared" si="40"/>
        <v>64.379744402805798</v>
      </c>
      <c r="S151" s="81">
        <v>7</v>
      </c>
      <c r="T151" s="81" t="s">
        <v>70</v>
      </c>
      <c r="U151" s="58" t="s">
        <v>74</v>
      </c>
      <c r="V151" s="57">
        <v>40422</v>
      </c>
      <c r="W151" s="28">
        <v>0</v>
      </c>
      <c r="X151" s="28">
        <v>0</v>
      </c>
      <c r="Y151" s="78">
        <f t="shared" si="41"/>
        <v>0</v>
      </c>
      <c r="Z151" s="28">
        <v>0</v>
      </c>
      <c r="AA151" s="28">
        <v>0</v>
      </c>
      <c r="AB151" s="78">
        <f t="shared" si="42"/>
        <v>0</v>
      </c>
      <c r="AC151" s="28">
        <f t="shared" si="43"/>
        <v>436100</v>
      </c>
      <c r="AD151" s="28">
        <f t="shared" si="44"/>
        <v>667344.5</v>
      </c>
      <c r="AE151" s="78">
        <f t="shared" si="45"/>
        <v>1530.2556753038293</v>
      </c>
    </row>
    <row r="152" spans="1:31">
      <c r="A152" s="81">
        <v>8</v>
      </c>
      <c r="B152" s="81" t="s">
        <v>70</v>
      </c>
      <c r="C152" s="58" t="s">
        <v>86</v>
      </c>
      <c r="D152" s="57">
        <v>40452</v>
      </c>
      <c r="E152" s="57"/>
      <c r="F152" s="71">
        <v>0</v>
      </c>
      <c r="G152" s="71">
        <v>0</v>
      </c>
      <c r="H152" s="78">
        <f t="shared" si="36"/>
        <v>0</v>
      </c>
      <c r="I152" s="78"/>
      <c r="J152" s="71">
        <v>0</v>
      </c>
      <c r="K152" s="71">
        <v>0</v>
      </c>
      <c r="L152" s="103">
        <f t="shared" si="37"/>
        <v>0</v>
      </c>
      <c r="M152" s="103"/>
      <c r="N152" s="78"/>
      <c r="O152" s="71">
        <f t="shared" si="38"/>
        <v>10407</v>
      </c>
      <c r="P152" s="71">
        <f t="shared" si="39"/>
        <v>670</v>
      </c>
      <c r="Q152" s="78">
        <f t="shared" si="40"/>
        <v>64.379744402805798</v>
      </c>
      <c r="S152" s="81">
        <v>8</v>
      </c>
      <c r="T152" s="81" t="s">
        <v>70</v>
      </c>
      <c r="U152" s="58" t="s">
        <v>74</v>
      </c>
      <c r="V152" s="57">
        <v>40452</v>
      </c>
      <c r="W152" s="28">
        <v>0</v>
      </c>
      <c r="X152" s="28">
        <v>0</v>
      </c>
      <c r="Y152" s="78">
        <f t="shared" si="41"/>
        <v>0</v>
      </c>
      <c r="Z152" s="28">
        <v>0</v>
      </c>
      <c r="AA152" s="28">
        <v>0</v>
      </c>
      <c r="AB152" s="78">
        <f t="shared" si="42"/>
        <v>0</v>
      </c>
      <c r="AC152" s="28">
        <f t="shared" si="43"/>
        <v>436100</v>
      </c>
      <c r="AD152" s="28">
        <f t="shared" si="44"/>
        <v>667344.5</v>
      </c>
      <c r="AE152" s="78">
        <f t="shared" si="45"/>
        <v>1530.2556753038293</v>
      </c>
    </row>
    <row r="153" spans="1:31">
      <c r="A153" s="81">
        <v>9</v>
      </c>
      <c r="B153" s="81" t="s">
        <v>70</v>
      </c>
      <c r="C153" s="58" t="s">
        <v>86</v>
      </c>
      <c r="D153" s="57">
        <v>40483</v>
      </c>
      <c r="E153" s="57"/>
      <c r="F153" s="71">
        <v>0</v>
      </c>
      <c r="G153" s="71">
        <v>0</v>
      </c>
      <c r="H153" s="78">
        <f t="shared" si="36"/>
        <v>0</v>
      </c>
      <c r="I153" s="78"/>
      <c r="J153" s="71">
        <v>0</v>
      </c>
      <c r="K153" s="71">
        <v>0</v>
      </c>
      <c r="L153" s="103">
        <f t="shared" si="37"/>
        <v>0</v>
      </c>
      <c r="M153" s="103"/>
      <c r="N153" s="78"/>
      <c r="O153" s="71">
        <f t="shared" si="38"/>
        <v>10407</v>
      </c>
      <c r="P153" s="71">
        <f t="shared" si="39"/>
        <v>670</v>
      </c>
      <c r="Q153" s="78">
        <f t="shared" si="40"/>
        <v>64.379744402805798</v>
      </c>
      <c r="S153" s="81">
        <v>9</v>
      </c>
      <c r="T153" s="81" t="s">
        <v>70</v>
      </c>
      <c r="U153" s="58" t="s">
        <v>74</v>
      </c>
      <c r="V153" s="57">
        <v>40483</v>
      </c>
      <c r="W153" s="28">
        <v>0</v>
      </c>
      <c r="X153" s="28">
        <v>0</v>
      </c>
      <c r="Y153" s="78">
        <f t="shared" si="41"/>
        <v>0</v>
      </c>
      <c r="Z153" s="28">
        <v>0</v>
      </c>
      <c r="AA153" s="28">
        <v>0</v>
      </c>
      <c r="AB153" s="78">
        <f t="shared" si="42"/>
        <v>0</v>
      </c>
      <c r="AC153" s="28">
        <f t="shared" si="43"/>
        <v>436100</v>
      </c>
      <c r="AD153" s="28">
        <f t="shared" si="44"/>
        <v>667344.5</v>
      </c>
      <c r="AE153" s="78">
        <f t="shared" si="45"/>
        <v>1530.2556753038293</v>
      </c>
    </row>
    <row r="154" spans="1:31">
      <c r="A154" s="81">
        <v>10</v>
      </c>
      <c r="B154" s="81" t="s">
        <v>70</v>
      </c>
      <c r="C154" s="58" t="s">
        <v>86</v>
      </c>
      <c r="D154" s="57">
        <v>40513</v>
      </c>
      <c r="E154" s="57"/>
      <c r="F154" s="71">
        <v>0</v>
      </c>
      <c r="G154" s="71">
        <v>0</v>
      </c>
      <c r="H154" s="78">
        <f t="shared" si="36"/>
        <v>0</v>
      </c>
      <c r="I154" s="78"/>
      <c r="J154" s="71">
        <v>0</v>
      </c>
      <c r="K154" s="71">
        <v>0</v>
      </c>
      <c r="L154" s="103">
        <f t="shared" si="37"/>
        <v>0</v>
      </c>
      <c r="M154" s="103"/>
      <c r="N154" s="78"/>
      <c r="O154" s="71">
        <f t="shared" si="38"/>
        <v>7728</v>
      </c>
      <c r="P154" s="71">
        <f t="shared" si="39"/>
        <v>498</v>
      </c>
      <c r="Q154" s="78">
        <f t="shared" si="40"/>
        <v>64.440993788819881</v>
      </c>
      <c r="S154" s="81">
        <v>10</v>
      </c>
      <c r="T154" s="81" t="s">
        <v>70</v>
      </c>
      <c r="U154" s="58" t="s">
        <v>74</v>
      </c>
      <c r="V154" s="57">
        <v>40513</v>
      </c>
      <c r="W154" s="28">
        <v>0</v>
      </c>
      <c r="X154" s="28">
        <v>0</v>
      </c>
      <c r="Y154" s="78">
        <f t="shared" si="41"/>
        <v>0</v>
      </c>
      <c r="Z154" s="28">
        <v>0</v>
      </c>
      <c r="AA154" s="28">
        <v>0</v>
      </c>
      <c r="AB154" s="78">
        <f t="shared" si="42"/>
        <v>0</v>
      </c>
      <c r="AC154" s="28">
        <f t="shared" si="43"/>
        <v>323581</v>
      </c>
      <c r="AD154" s="28">
        <f t="shared" si="44"/>
        <v>495161.67000000004</v>
      </c>
      <c r="AE154" s="78">
        <f t="shared" si="45"/>
        <v>1530.255701045488</v>
      </c>
    </row>
    <row r="155" spans="1:31">
      <c r="A155" s="81">
        <v>11</v>
      </c>
      <c r="B155" s="81" t="s">
        <v>70</v>
      </c>
      <c r="C155" s="58" t="s">
        <v>86</v>
      </c>
      <c r="D155" s="57">
        <v>40544</v>
      </c>
      <c r="E155" s="57"/>
      <c r="F155" s="71">
        <v>0</v>
      </c>
      <c r="G155" s="71">
        <v>0</v>
      </c>
      <c r="H155" s="78">
        <f>IF(F155=0,0,G155*1000/F155)</f>
        <v>0</v>
      </c>
      <c r="I155" s="78"/>
      <c r="J155" s="71">
        <v>0</v>
      </c>
      <c r="K155" s="71">
        <v>0</v>
      </c>
      <c r="L155" s="103">
        <f>IF(J155=0,0,K155*1000/J155)</f>
        <v>0</v>
      </c>
      <c r="M155" s="103"/>
      <c r="N155" s="78"/>
      <c r="O155" s="71">
        <f t="shared" si="38"/>
        <v>5135</v>
      </c>
      <c r="P155" s="71">
        <f t="shared" si="39"/>
        <v>329</v>
      </c>
      <c r="Q155" s="78">
        <f>IF(O155=0,0,P155*1000/O155)</f>
        <v>64.070107108081785</v>
      </c>
      <c r="S155" s="81">
        <v>11</v>
      </c>
      <c r="T155" s="81" t="s">
        <v>70</v>
      </c>
      <c r="U155" s="58" t="s">
        <v>74</v>
      </c>
      <c r="V155" s="57">
        <v>40544</v>
      </c>
      <c r="W155" s="28">
        <v>0</v>
      </c>
      <c r="X155" s="28">
        <v>0</v>
      </c>
      <c r="Y155" s="78">
        <f>IF(W155=0,0,X155*1000/W155)</f>
        <v>0</v>
      </c>
      <c r="Z155" s="28">
        <v>0</v>
      </c>
      <c r="AA155" s="28">
        <v>0</v>
      </c>
      <c r="AB155" s="78">
        <f>IF(Z155=0,0,AA155*1000/Z155)</f>
        <v>0</v>
      </c>
      <c r="AC155" s="28">
        <f t="shared" si="43"/>
        <v>214694</v>
      </c>
      <c r="AD155" s="28">
        <f t="shared" si="44"/>
        <v>328536.67000000004</v>
      </c>
      <c r="AE155" s="78">
        <f>IF(AC155=0,0,AD155*1000/AC155)</f>
        <v>1530.2554798923122</v>
      </c>
    </row>
    <row r="156" spans="1:31">
      <c r="A156" s="81">
        <v>12</v>
      </c>
      <c r="B156" s="81" t="s">
        <v>70</v>
      </c>
      <c r="C156" s="58" t="s">
        <v>86</v>
      </c>
      <c r="D156" s="57">
        <v>40575</v>
      </c>
      <c r="E156" s="57"/>
      <c r="F156" s="71">
        <v>0</v>
      </c>
      <c r="G156" s="71">
        <v>0</v>
      </c>
      <c r="H156" s="78">
        <f>IF(F156=0,0,G156*1000/F156)</f>
        <v>0</v>
      </c>
      <c r="I156" s="78"/>
      <c r="J156" s="71">
        <v>0</v>
      </c>
      <c r="K156" s="71">
        <v>0</v>
      </c>
      <c r="L156" s="103">
        <f>IF(J156=0,0,K156*1000/J156)</f>
        <v>0</v>
      </c>
      <c r="M156" s="103"/>
      <c r="N156" s="78"/>
      <c r="O156" s="71">
        <f t="shared" si="38"/>
        <v>8633</v>
      </c>
      <c r="P156" s="71">
        <f t="shared" si="39"/>
        <v>742</v>
      </c>
      <c r="Q156" s="78">
        <f>IF(O156=0,0,P156*1000/O156)</f>
        <v>85.949264450364879</v>
      </c>
      <c r="S156" s="81">
        <v>12</v>
      </c>
      <c r="T156" s="81" t="s">
        <v>70</v>
      </c>
      <c r="U156" s="58" t="s">
        <v>74</v>
      </c>
      <c r="V156" s="57">
        <v>40575</v>
      </c>
      <c r="W156" s="28">
        <v>0</v>
      </c>
      <c r="X156" s="28">
        <v>0</v>
      </c>
      <c r="Y156" s="78">
        <f>IF(W156=0,0,X156*1000/W156)</f>
        <v>0</v>
      </c>
      <c r="Z156" s="28">
        <v>0</v>
      </c>
      <c r="AA156" s="28">
        <v>0</v>
      </c>
      <c r="AB156" s="78">
        <f>IF(Z156=0,0,AA156*1000/Z156)</f>
        <v>0</v>
      </c>
      <c r="AC156" s="28">
        <f t="shared" si="43"/>
        <v>361592</v>
      </c>
      <c r="AD156" s="28">
        <f t="shared" si="44"/>
        <v>741860.67</v>
      </c>
      <c r="AE156" s="78">
        <f>IF(AC156=0,0,AD156*1000/AC156)</f>
        <v>2051.6512256908341</v>
      </c>
    </row>
    <row r="157" spans="1:31">
      <c r="A157" s="81">
        <v>13</v>
      </c>
      <c r="B157" s="81" t="s">
        <v>70</v>
      </c>
      <c r="C157" s="58" t="s">
        <v>86</v>
      </c>
      <c r="D157" s="57">
        <v>40603</v>
      </c>
      <c r="E157" s="57"/>
      <c r="F157" s="71">
        <v>0</v>
      </c>
      <c r="G157" s="71">
        <v>0</v>
      </c>
      <c r="H157" s="78">
        <f>IF(F157=0,0,G157*1000/F157)</f>
        <v>0</v>
      </c>
      <c r="I157" s="78"/>
      <c r="J157" s="71">
        <v>0</v>
      </c>
      <c r="K157" s="71">
        <v>0</v>
      </c>
      <c r="L157" s="103">
        <f>IF(J157=0,0,K157*1000/J157)</f>
        <v>0</v>
      </c>
      <c r="M157" s="103"/>
      <c r="N157" s="78"/>
      <c r="O157" s="71">
        <f t="shared" si="38"/>
        <v>8633</v>
      </c>
      <c r="P157" s="71">
        <f t="shared" si="39"/>
        <v>742</v>
      </c>
      <c r="Q157" s="78">
        <f>IF(O157=0,0,P157*1000/O157)</f>
        <v>85.949264450364879</v>
      </c>
      <c r="S157" s="81">
        <v>13</v>
      </c>
      <c r="T157" s="81" t="s">
        <v>70</v>
      </c>
      <c r="U157" s="58" t="s">
        <v>74</v>
      </c>
      <c r="V157" s="57">
        <v>40603</v>
      </c>
      <c r="W157" s="28">
        <v>0</v>
      </c>
      <c r="X157" s="28">
        <v>0</v>
      </c>
      <c r="Y157" s="78">
        <f>IF(W157=0,0,X157*1000/W157)</f>
        <v>0</v>
      </c>
      <c r="Z157" s="28">
        <v>0</v>
      </c>
      <c r="AA157" s="28">
        <v>0</v>
      </c>
      <c r="AB157" s="78">
        <f>IF(Z157=0,0,AA157*1000/Z157)</f>
        <v>0</v>
      </c>
      <c r="AC157" s="28">
        <f t="shared" si="43"/>
        <v>361592</v>
      </c>
      <c r="AD157" s="28">
        <f t="shared" si="44"/>
        <v>741860.67</v>
      </c>
      <c r="AE157" s="78">
        <f>IF(AC157=0,0,AD157*1000/AC157)</f>
        <v>2051.6512256908341</v>
      </c>
    </row>
    <row r="158" spans="1:31">
      <c r="F158" s="69"/>
      <c r="G158" s="69"/>
      <c r="J158" s="69"/>
      <c r="K158" s="69"/>
      <c r="L158" s="110"/>
      <c r="M158" s="110"/>
      <c r="O158" s="69"/>
      <c r="P158" s="69"/>
    </row>
    <row r="159" spans="1:31">
      <c r="A159" s="81">
        <v>14</v>
      </c>
      <c r="B159" s="58" t="s">
        <v>66</v>
      </c>
      <c r="C159" s="58"/>
      <c r="D159" s="57"/>
      <c r="E159" s="57"/>
      <c r="F159" s="28"/>
      <c r="G159" s="28"/>
      <c r="H159" s="78"/>
      <c r="I159" s="78"/>
      <c r="J159" s="46"/>
      <c r="K159" s="46"/>
      <c r="L159" s="78"/>
      <c r="M159" s="78"/>
      <c r="N159" s="78"/>
      <c r="O159" s="71">
        <f>SUM(O145:O157)</f>
        <v>123792</v>
      </c>
      <c r="P159" s="71">
        <f>SUM(P145:P157)</f>
        <v>8341</v>
      </c>
      <c r="Q159" s="78"/>
      <c r="S159" s="81">
        <v>14</v>
      </c>
      <c r="T159" s="58" t="s">
        <v>66</v>
      </c>
      <c r="U159" s="58"/>
      <c r="V159" s="57"/>
      <c r="W159" s="28"/>
      <c r="X159" s="28"/>
      <c r="Y159" s="78"/>
      <c r="Z159" s="45"/>
      <c r="AA159" s="45"/>
      <c r="AB159" s="78"/>
      <c r="AC159" s="28">
        <f>SUM(AC145:AC157)</f>
        <v>5187359</v>
      </c>
      <c r="AD159" s="28">
        <f>SUM(AD145:AD157)</f>
        <v>8316387.6799999997</v>
      </c>
      <c r="AE159" s="78"/>
    </row>
    <row r="160" spans="1:31">
      <c r="O160" s="69"/>
      <c r="P160" s="69"/>
    </row>
    <row r="161" spans="1:31">
      <c r="A161" s="81">
        <v>15</v>
      </c>
      <c r="B161" s="81" t="s">
        <v>70</v>
      </c>
      <c r="C161" s="58" t="s">
        <v>86</v>
      </c>
      <c r="D161" s="57" t="s">
        <v>40</v>
      </c>
      <c r="E161" s="57"/>
      <c r="O161" s="23">
        <f>ROUND(AVERAGE(O145:O157),0)</f>
        <v>9522</v>
      </c>
      <c r="P161" s="23">
        <f>ROUND(AVERAGE(P145:P157),0)</f>
        <v>642</v>
      </c>
      <c r="Q161" s="78">
        <f>IF(O161=0,0,P161*1000/O161)</f>
        <v>67.422810333963454</v>
      </c>
      <c r="S161" s="81">
        <v>15</v>
      </c>
      <c r="T161" s="81" t="s">
        <v>70</v>
      </c>
      <c r="U161" s="58"/>
      <c r="V161" s="57" t="s">
        <v>40</v>
      </c>
      <c r="AC161" s="23">
        <f>AVERAGE(AC145:AC157)</f>
        <v>399027.61538461538</v>
      </c>
      <c r="AD161" s="23">
        <f>AVERAGE(AD145:AD157)</f>
        <v>639722.12923076923</v>
      </c>
      <c r="AE161" s="78">
        <f>IF(AC161=0,0,AD161*1000/AC161)</f>
        <v>1603.2026470502622</v>
      </c>
    </row>
    <row r="162" spans="1:31">
      <c r="O162" s="69"/>
      <c r="P162" s="69"/>
    </row>
    <row r="167" spans="1:31">
      <c r="A167" s="58">
        <v>16</v>
      </c>
      <c r="B167" s="85" t="s">
        <v>130</v>
      </c>
    </row>
    <row r="175" spans="1:31">
      <c r="Q175" s="63"/>
    </row>
    <row r="176" spans="1:31" s="62" customFormat="1">
      <c r="A176" s="17" t="s">
        <v>36</v>
      </c>
      <c r="B176" s="17"/>
      <c r="C176" s="18"/>
      <c r="D176" s="19"/>
      <c r="E176" s="19"/>
      <c r="F176" s="17"/>
      <c r="G176" s="17"/>
      <c r="H176" s="17"/>
      <c r="I176" s="17"/>
      <c r="J176" s="17"/>
      <c r="K176" s="17"/>
      <c r="L176" s="17"/>
      <c r="M176" s="17"/>
      <c r="N176" s="17"/>
      <c r="O176" s="17"/>
      <c r="P176" s="20" t="s">
        <v>37</v>
      </c>
      <c r="S176" s="17" t="s">
        <v>36</v>
      </c>
      <c r="T176" s="17"/>
      <c r="U176" s="18"/>
      <c r="V176" s="19"/>
      <c r="W176" s="17"/>
      <c r="X176" s="17"/>
      <c r="Y176" s="17"/>
      <c r="Z176" s="17"/>
      <c r="AA176" s="17"/>
      <c r="AB176" s="17"/>
      <c r="AC176" s="17"/>
      <c r="AD176" s="17"/>
      <c r="AE176" s="20" t="s">
        <v>37</v>
      </c>
    </row>
    <row r="177" spans="1:31">
      <c r="A177" s="3"/>
      <c r="B177" s="3"/>
      <c r="C177" s="82"/>
      <c r="D177" s="4"/>
      <c r="E177" s="4"/>
      <c r="F177" s="3"/>
      <c r="G177" s="3"/>
      <c r="H177" s="3"/>
      <c r="I177" s="3"/>
      <c r="J177" s="3"/>
      <c r="K177" s="3"/>
      <c r="L177" s="3"/>
      <c r="M177" s="3"/>
      <c r="N177" s="3"/>
      <c r="O177" s="3"/>
      <c r="P177" s="3"/>
      <c r="Q177" s="61"/>
      <c r="S177" s="3"/>
      <c r="T177" s="3"/>
      <c r="U177" s="82"/>
      <c r="V177" s="4"/>
      <c r="W177" s="3"/>
      <c r="X177" s="3"/>
      <c r="Y177" s="3"/>
      <c r="Z177" s="3"/>
      <c r="AA177" s="3"/>
      <c r="AB177" s="3"/>
      <c r="AC177" s="3"/>
      <c r="AD177" s="3"/>
      <c r="AE177" s="61"/>
    </row>
    <row r="178" spans="1:31">
      <c r="A178" s="22" t="s">
        <v>88</v>
      </c>
      <c r="B178" s="22"/>
      <c r="C178" s="83"/>
      <c r="D178" s="14"/>
      <c r="E178" s="14"/>
      <c r="F178" s="22"/>
      <c r="G178" s="95" t="s">
        <v>89</v>
      </c>
      <c r="H178" s="95"/>
      <c r="I178" s="95"/>
      <c r="J178" s="95"/>
      <c r="K178" s="95"/>
      <c r="L178" s="22"/>
      <c r="M178" s="22"/>
      <c r="N178" s="22"/>
      <c r="O178" s="22"/>
      <c r="P178" s="22" t="s">
        <v>105</v>
      </c>
      <c r="Q178" s="22"/>
      <c r="R178" s="68"/>
    </row>
    <row r="179" spans="1:31" ht="15" customHeight="1">
      <c r="A179" s="17" t="s">
        <v>2</v>
      </c>
      <c r="B179" s="10"/>
      <c r="C179" s="10"/>
      <c r="D179" s="10"/>
      <c r="E179" s="10"/>
      <c r="F179" s="10"/>
      <c r="G179" s="99" t="s">
        <v>3</v>
      </c>
      <c r="H179" s="99"/>
      <c r="I179" s="99"/>
      <c r="J179" s="99"/>
      <c r="K179" s="99"/>
      <c r="M179" s="17" t="s">
        <v>92</v>
      </c>
      <c r="N179" s="17"/>
      <c r="O179" s="10"/>
      <c r="P179" s="10"/>
      <c r="Q179" s="10"/>
    </row>
    <row r="180" spans="1:31">
      <c r="A180" s="3"/>
      <c r="B180" s="62"/>
      <c r="C180" s="62"/>
      <c r="D180" s="62"/>
      <c r="E180" s="62"/>
      <c r="F180" s="62"/>
      <c r="G180" s="100"/>
      <c r="H180" s="100"/>
      <c r="I180" s="100"/>
      <c r="J180" s="100"/>
      <c r="K180" s="100"/>
      <c r="M180" s="22"/>
      <c r="N180" s="3" t="s">
        <v>5</v>
      </c>
      <c r="P180" s="62"/>
      <c r="Q180" s="62"/>
    </row>
    <row r="181" spans="1:31">
      <c r="A181" s="3" t="s">
        <v>6</v>
      </c>
      <c r="B181" s="3"/>
      <c r="C181" s="82"/>
      <c r="D181" s="4"/>
      <c r="E181" s="4"/>
      <c r="F181" s="3"/>
      <c r="G181" s="100"/>
      <c r="H181" s="100"/>
      <c r="I181" s="100"/>
      <c r="J181" s="100"/>
      <c r="K181" s="100"/>
      <c r="M181" s="83"/>
      <c r="N181" s="3" t="s">
        <v>7</v>
      </c>
      <c r="P181" s="3"/>
      <c r="Q181" s="3"/>
    </row>
    <row r="182" spans="1:31">
      <c r="A182" s="3"/>
      <c r="B182" s="62"/>
      <c r="D182" s="4"/>
      <c r="E182" s="4"/>
      <c r="F182" s="3"/>
      <c r="G182" s="100"/>
      <c r="H182" s="100"/>
      <c r="I182" s="100"/>
      <c r="J182" s="100"/>
      <c r="K182" s="100"/>
      <c r="M182" s="83" t="s">
        <v>44</v>
      </c>
      <c r="N182" s="3" t="s">
        <v>87</v>
      </c>
      <c r="P182" s="3"/>
      <c r="Q182" s="3"/>
    </row>
    <row r="183" spans="1:31">
      <c r="A183" s="22" t="s">
        <v>90</v>
      </c>
      <c r="B183" s="63"/>
      <c r="C183" s="83"/>
      <c r="D183" s="14"/>
      <c r="E183" s="14"/>
      <c r="F183" s="22"/>
      <c r="G183" s="101"/>
      <c r="H183" s="101"/>
      <c r="I183" s="101"/>
      <c r="J183" s="101"/>
      <c r="K183" s="101"/>
      <c r="M183" s="6" t="s">
        <v>103</v>
      </c>
      <c r="N183" s="6"/>
      <c r="O183" s="63"/>
      <c r="P183" s="22"/>
      <c r="Q183" s="22"/>
    </row>
    <row r="184" spans="1:31">
      <c r="A184" s="17"/>
      <c r="B184" s="17"/>
      <c r="C184" s="18"/>
      <c r="D184" s="19"/>
      <c r="E184" s="19"/>
      <c r="F184" s="17"/>
      <c r="G184" s="11"/>
      <c r="H184" s="11"/>
      <c r="I184" s="11"/>
      <c r="J184" s="11"/>
      <c r="K184" s="11"/>
      <c r="L184" s="17"/>
      <c r="M184" s="17"/>
      <c r="N184" s="17"/>
      <c r="O184" s="17"/>
      <c r="P184" s="17"/>
      <c r="Q184" s="17"/>
    </row>
    <row r="185" spans="1:31">
      <c r="A185" s="79" t="s">
        <v>11</v>
      </c>
      <c r="B185" s="79" t="s">
        <v>12</v>
      </c>
      <c r="C185" s="79" t="s">
        <v>13</v>
      </c>
      <c r="D185" s="79" t="s">
        <v>14</v>
      </c>
      <c r="E185" s="79"/>
      <c r="F185" s="79" t="s">
        <v>15</v>
      </c>
      <c r="G185" s="79" t="s">
        <v>16</v>
      </c>
      <c r="H185" s="79" t="s">
        <v>17</v>
      </c>
      <c r="I185" s="79"/>
      <c r="J185" s="79" t="s">
        <v>18</v>
      </c>
      <c r="K185" s="79" t="s">
        <v>19</v>
      </c>
      <c r="L185" s="105" t="s">
        <v>20</v>
      </c>
      <c r="M185" s="105"/>
      <c r="N185" s="79"/>
      <c r="O185" s="79" t="s">
        <v>21</v>
      </c>
      <c r="P185" s="79" t="s">
        <v>22</v>
      </c>
      <c r="Q185" s="79" t="s">
        <v>23</v>
      </c>
    </row>
    <row r="186" spans="1:31">
      <c r="B186" s="82"/>
      <c r="D186" s="28"/>
      <c r="E186" s="28"/>
      <c r="F186" s="81"/>
      <c r="G186" s="81"/>
      <c r="H186" s="81"/>
      <c r="I186" s="81"/>
      <c r="J186" s="81"/>
      <c r="K186" s="81"/>
      <c r="L186" s="81"/>
      <c r="M186" s="81"/>
      <c r="N186" s="81"/>
      <c r="O186" s="81"/>
      <c r="P186" s="81"/>
      <c r="Q186" s="81"/>
    </row>
    <row r="187" spans="1:31">
      <c r="B187" s="81"/>
      <c r="F187" s="95" t="s">
        <v>24</v>
      </c>
      <c r="G187" s="95"/>
      <c r="H187" s="95"/>
      <c r="I187" s="82"/>
      <c r="J187" s="95" t="s">
        <v>25</v>
      </c>
      <c r="K187" s="95"/>
      <c r="L187" s="95"/>
      <c r="M187" s="95"/>
      <c r="N187" s="82"/>
      <c r="O187" s="95" t="s">
        <v>26</v>
      </c>
      <c r="P187" s="95"/>
      <c r="Q187" s="95"/>
    </row>
    <row r="188" spans="1:31" ht="24">
      <c r="A188" s="15" t="s">
        <v>29</v>
      </c>
      <c r="B188" s="83" t="s">
        <v>30</v>
      </c>
      <c r="C188" s="83" t="s">
        <v>31</v>
      </c>
      <c r="D188" s="14" t="s">
        <v>32</v>
      </c>
      <c r="E188" s="4"/>
      <c r="F188" s="83" t="s">
        <v>33</v>
      </c>
      <c r="G188" s="16" t="s">
        <v>34</v>
      </c>
      <c r="H188" s="83" t="s">
        <v>35</v>
      </c>
      <c r="I188" s="82"/>
      <c r="J188" s="83" t="s">
        <v>33</v>
      </c>
      <c r="K188" s="16" t="s">
        <v>34</v>
      </c>
      <c r="L188" s="102" t="s">
        <v>35</v>
      </c>
      <c r="M188" s="102"/>
      <c r="N188" s="82"/>
      <c r="O188" s="83" t="s">
        <v>33</v>
      </c>
      <c r="P188" s="16" t="s">
        <v>34</v>
      </c>
      <c r="Q188" s="83" t="s">
        <v>35</v>
      </c>
    </row>
    <row r="189" spans="1:31">
      <c r="A189" s="81">
        <v>1</v>
      </c>
      <c r="B189" s="58" t="s">
        <v>38</v>
      </c>
      <c r="C189" s="58" t="s">
        <v>74</v>
      </c>
      <c r="D189" s="57">
        <v>40238</v>
      </c>
      <c r="E189" s="57"/>
      <c r="F189" s="69">
        <v>3589</v>
      </c>
      <c r="G189" s="69">
        <v>303</v>
      </c>
      <c r="H189" s="78">
        <f t="shared" ref="H189:H198" si="46">IF(F189=0,0,G189*1000/F189)</f>
        <v>84.424630816383399</v>
      </c>
      <c r="I189" s="78"/>
      <c r="J189" s="69">
        <v>0</v>
      </c>
      <c r="K189" s="69">
        <v>3</v>
      </c>
      <c r="L189" s="109">
        <f t="shared" ref="L189:L198" si="47">IF(J189=0,0,K189*1000/J189)</f>
        <v>0</v>
      </c>
      <c r="M189" s="109"/>
      <c r="N189" s="78"/>
      <c r="O189" s="69">
        <v>329</v>
      </c>
      <c r="P189" s="69">
        <v>28</v>
      </c>
      <c r="Q189" s="78">
        <f t="shared" ref="Q189:Q198" si="48">IF(O189=0,0,P189*1000/O189)</f>
        <v>85.106382978723403</v>
      </c>
    </row>
    <row r="190" spans="1:31">
      <c r="A190" s="81">
        <v>2</v>
      </c>
      <c r="B190" s="58" t="s">
        <v>38</v>
      </c>
      <c r="C190" s="58" t="s">
        <v>74</v>
      </c>
      <c r="D190" s="57">
        <v>40269</v>
      </c>
      <c r="E190" s="57"/>
      <c r="F190" s="69">
        <f>+O233</f>
        <v>3260</v>
      </c>
      <c r="G190" s="69">
        <f>+P233</f>
        <v>278</v>
      </c>
      <c r="H190" s="78">
        <f>IF(F190=0,0,G190*1000/F190)</f>
        <v>85.276073619631902</v>
      </c>
      <c r="I190" s="78"/>
      <c r="J190" s="69">
        <v>1066</v>
      </c>
      <c r="K190" s="69">
        <v>106</v>
      </c>
      <c r="L190" s="103">
        <f t="shared" si="47"/>
        <v>99.437148217636022</v>
      </c>
      <c r="M190" s="103"/>
      <c r="N190" s="78"/>
      <c r="O190" s="69">
        <v>102</v>
      </c>
      <c r="P190" s="69">
        <v>9</v>
      </c>
      <c r="Q190" s="78">
        <f t="shared" si="48"/>
        <v>88.235294117647058</v>
      </c>
    </row>
    <row r="191" spans="1:31">
      <c r="A191" s="81">
        <v>3</v>
      </c>
      <c r="B191" s="58" t="s">
        <v>38</v>
      </c>
      <c r="C191" s="58" t="s">
        <v>74</v>
      </c>
      <c r="D191" s="57">
        <v>40299</v>
      </c>
      <c r="E191" s="57"/>
      <c r="F191" s="69">
        <f t="shared" ref="F191:F201" si="49">+O234</f>
        <v>4224</v>
      </c>
      <c r="G191" s="69">
        <f t="shared" ref="G191:G201" si="50">+P234</f>
        <v>375</v>
      </c>
      <c r="H191" s="78">
        <f t="shared" si="46"/>
        <v>88.778409090909093</v>
      </c>
      <c r="I191" s="78"/>
      <c r="J191" s="69">
        <v>0</v>
      </c>
      <c r="K191" s="69">
        <v>0</v>
      </c>
      <c r="L191" s="103">
        <f t="shared" si="47"/>
        <v>0</v>
      </c>
      <c r="M191" s="103"/>
      <c r="N191" s="78"/>
      <c r="O191" s="69">
        <v>54</v>
      </c>
      <c r="P191" s="69">
        <v>5</v>
      </c>
      <c r="Q191" s="78">
        <f t="shared" si="48"/>
        <v>92.592592592592595</v>
      </c>
    </row>
    <row r="192" spans="1:31">
      <c r="A192" s="81">
        <v>4</v>
      </c>
      <c r="B192" s="58" t="s">
        <v>38</v>
      </c>
      <c r="C192" s="58" t="s">
        <v>74</v>
      </c>
      <c r="D192" s="57">
        <v>40330</v>
      </c>
      <c r="E192" s="57"/>
      <c r="F192" s="69">
        <f t="shared" si="49"/>
        <v>4170</v>
      </c>
      <c r="G192" s="69">
        <f t="shared" si="50"/>
        <v>370</v>
      </c>
      <c r="H192" s="78">
        <f t="shared" si="46"/>
        <v>88.729016786570739</v>
      </c>
      <c r="I192" s="78"/>
      <c r="J192" s="69">
        <v>0</v>
      </c>
      <c r="K192" s="69">
        <v>0</v>
      </c>
      <c r="L192" s="103">
        <f t="shared" si="47"/>
        <v>0</v>
      </c>
      <c r="M192" s="103"/>
      <c r="N192" s="78"/>
      <c r="O192" s="69">
        <v>396</v>
      </c>
      <c r="P192" s="69">
        <v>35</v>
      </c>
      <c r="Q192" s="78">
        <f t="shared" si="48"/>
        <v>88.383838383838381</v>
      </c>
    </row>
    <row r="193" spans="1:17">
      <c r="A193" s="81">
        <v>5</v>
      </c>
      <c r="B193" s="58" t="s">
        <v>38</v>
      </c>
      <c r="C193" s="58" t="s">
        <v>74</v>
      </c>
      <c r="D193" s="57">
        <v>40360</v>
      </c>
      <c r="E193" s="57"/>
      <c r="F193" s="69">
        <f t="shared" si="49"/>
        <v>3774</v>
      </c>
      <c r="G193" s="69">
        <f t="shared" si="50"/>
        <v>335</v>
      </c>
      <c r="H193" s="78">
        <f t="shared" si="46"/>
        <v>88.76523582405936</v>
      </c>
      <c r="I193" s="78"/>
      <c r="J193" s="69">
        <v>0</v>
      </c>
      <c r="K193" s="69">
        <v>0</v>
      </c>
      <c r="L193" s="103">
        <f t="shared" si="47"/>
        <v>0</v>
      </c>
      <c r="M193" s="103"/>
      <c r="N193" s="78"/>
      <c r="O193" s="69">
        <v>215</v>
      </c>
      <c r="P193" s="69">
        <v>19</v>
      </c>
      <c r="Q193" s="78">
        <f t="shared" si="48"/>
        <v>88.372093023255815</v>
      </c>
    </row>
    <row r="194" spans="1:17">
      <c r="A194" s="81">
        <v>6</v>
      </c>
      <c r="B194" s="58" t="s">
        <v>38</v>
      </c>
      <c r="C194" s="58" t="s">
        <v>74</v>
      </c>
      <c r="D194" s="57">
        <v>40391</v>
      </c>
      <c r="E194" s="57"/>
      <c r="F194" s="69">
        <f t="shared" si="49"/>
        <v>3559</v>
      </c>
      <c r="G194" s="69">
        <f t="shared" si="50"/>
        <v>316</v>
      </c>
      <c r="H194" s="78">
        <f t="shared" si="46"/>
        <v>88.788985670132064</v>
      </c>
      <c r="I194" s="78"/>
      <c r="J194" s="69">
        <v>0</v>
      </c>
      <c r="K194" s="69">
        <v>0</v>
      </c>
      <c r="L194" s="103">
        <f t="shared" si="47"/>
        <v>0</v>
      </c>
      <c r="M194" s="103"/>
      <c r="N194" s="78"/>
      <c r="O194" s="69">
        <v>1571</v>
      </c>
      <c r="P194" s="69">
        <v>140</v>
      </c>
      <c r="Q194" s="78">
        <f t="shared" si="48"/>
        <v>89.115213239974537</v>
      </c>
    </row>
    <row r="195" spans="1:17">
      <c r="A195" s="81">
        <v>7</v>
      </c>
      <c r="B195" s="58" t="s">
        <v>38</v>
      </c>
      <c r="C195" s="58" t="s">
        <v>74</v>
      </c>
      <c r="D195" s="57">
        <v>40422</v>
      </c>
      <c r="E195" s="57"/>
      <c r="F195" s="69">
        <f t="shared" si="49"/>
        <v>1988</v>
      </c>
      <c r="G195" s="69">
        <f t="shared" si="50"/>
        <v>176</v>
      </c>
      <c r="H195" s="78">
        <f t="shared" si="46"/>
        <v>88.531187122736412</v>
      </c>
      <c r="I195" s="78"/>
      <c r="J195" s="69">
        <v>2296</v>
      </c>
      <c r="K195" s="69">
        <v>208</v>
      </c>
      <c r="L195" s="103">
        <f t="shared" si="47"/>
        <v>90.592334494773525</v>
      </c>
      <c r="M195" s="103"/>
      <c r="N195" s="78"/>
      <c r="O195" s="69">
        <v>1007</v>
      </c>
      <c r="P195" s="69">
        <v>91</v>
      </c>
      <c r="Q195" s="78">
        <f t="shared" si="48"/>
        <v>90.367428003972194</v>
      </c>
    </row>
    <row r="196" spans="1:17">
      <c r="A196" s="81">
        <v>8</v>
      </c>
      <c r="B196" s="58" t="s">
        <v>38</v>
      </c>
      <c r="C196" s="58" t="s">
        <v>74</v>
      </c>
      <c r="D196" s="57">
        <v>40452</v>
      </c>
      <c r="E196" s="57"/>
      <c r="F196" s="69">
        <f t="shared" si="49"/>
        <v>2732</v>
      </c>
      <c r="G196" s="69">
        <f t="shared" si="50"/>
        <v>245</v>
      </c>
      <c r="H196" s="78">
        <f t="shared" si="46"/>
        <v>89.677891654465597</v>
      </c>
      <c r="I196" s="78"/>
      <c r="J196" s="69">
        <v>0</v>
      </c>
      <c r="K196" s="69">
        <v>0</v>
      </c>
      <c r="L196" s="103">
        <f t="shared" si="47"/>
        <v>0</v>
      </c>
      <c r="M196" s="103"/>
      <c r="N196" s="78"/>
      <c r="O196" s="69">
        <v>94</v>
      </c>
      <c r="P196" s="69">
        <v>9</v>
      </c>
      <c r="Q196" s="78">
        <f t="shared" si="48"/>
        <v>95.744680851063833</v>
      </c>
    </row>
    <row r="197" spans="1:17">
      <c r="A197" s="81">
        <v>9</v>
      </c>
      <c r="B197" s="58" t="s">
        <v>38</v>
      </c>
      <c r="C197" s="58" t="s">
        <v>74</v>
      </c>
      <c r="D197" s="57">
        <v>40483</v>
      </c>
      <c r="E197" s="57"/>
      <c r="F197" s="69">
        <f t="shared" si="49"/>
        <v>2638</v>
      </c>
      <c r="G197" s="69">
        <f t="shared" si="50"/>
        <v>236</v>
      </c>
      <c r="H197" s="78">
        <f t="shared" si="46"/>
        <v>89.461713419257009</v>
      </c>
      <c r="I197" s="78"/>
      <c r="J197" s="69">
        <v>1606</v>
      </c>
      <c r="K197" s="69">
        <v>160</v>
      </c>
      <c r="L197" s="103">
        <f t="shared" si="47"/>
        <v>99.62640099626401</v>
      </c>
      <c r="M197" s="103"/>
      <c r="N197" s="78"/>
      <c r="O197" s="69">
        <v>431</v>
      </c>
      <c r="P197" s="69">
        <v>40</v>
      </c>
      <c r="Q197" s="78">
        <f t="shared" si="48"/>
        <v>92.807424593967511</v>
      </c>
    </row>
    <row r="198" spans="1:17">
      <c r="A198" s="81">
        <v>10</v>
      </c>
      <c r="B198" s="58" t="s">
        <v>38</v>
      </c>
      <c r="C198" s="58" t="s">
        <v>74</v>
      </c>
      <c r="D198" s="57">
        <v>40513</v>
      </c>
      <c r="E198" s="57"/>
      <c r="F198" s="69">
        <f t="shared" si="49"/>
        <v>3813</v>
      </c>
      <c r="G198" s="69">
        <f t="shared" si="50"/>
        <v>356</v>
      </c>
      <c r="H198" s="78">
        <f t="shared" si="46"/>
        <v>93.364804615788088</v>
      </c>
      <c r="I198" s="78"/>
      <c r="J198" s="69">
        <v>0</v>
      </c>
      <c r="K198" s="69">
        <v>0</v>
      </c>
      <c r="L198" s="103">
        <f t="shared" si="47"/>
        <v>0</v>
      </c>
      <c r="M198" s="103"/>
      <c r="N198" s="78"/>
      <c r="O198" s="69">
        <v>403</v>
      </c>
      <c r="P198" s="69">
        <v>38</v>
      </c>
      <c r="Q198" s="78">
        <f t="shared" si="48"/>
        <v>94.292803970223332</v>
      </c>
    </row>
    <row r="199" spans="1:17">
      <c r="A199" s="81">
        <v>11</v>
      </c>
      <c r="B199" s="58" t="s">
        <v>38</v>
      </c>
      <c r="C199" s="58" t="s">
        <v>74</v>
      </c>
      <c r="D199" s="57">
        <v>40544</v>
      </c>
      <c r="E199" s="57"/>
      <c r="F199" s="69">
        <f t="shared" si="49"/>
        <v>3410</v>
      </c>
      <c r="G199" s="69">
        <f t="shared" si="50"/>
        <v>318</v>
      </c>
      <c r="H199" s="78">
        <f>IF(F199=0,0,G199*1000/F199)</f>
        <v>93.255131964809379</v>
      </c>
      <c r="I199" s="78"/>
      <c r="J199" s="69">
        <v>0</v>
      </c>
      <c r="K199" s="69">
        <v>1</v>
      </c>
      <c r="L199" s="103">
        <f>IF(J199=0,0,K199*1000/J199)</f>
        <v>0</v>
      </c>
      <c r="M199" s="103"/>
      <c r="N199" s="78"/>
      <c r="O199" s="69">
        <f>ROUND(3102/42,0)</f>
        <v>74</v>
      </c>
      <c r="P199" s="69">
        <v>7</v>
      </c>
      <c r="Q199" s="78">
        <f>IF(O199=0,0,P199*1000/O199)</f>
        <v>94.594594594594597</v>
      </c>
    </row>
    <row r="200" spans="1:17">
      <c r="A200" s="81">
        <v>12</v>
      </c>
      <c r="B200" s="58" t="s">
        <v>38</v>
      </c>
      <c r="C200" s="58" t="s">
        <v>74</v>
      </c>
      <c r="D200" s="57">
        <v>40575</v>
      </c>
      <c r="E200" s="57"/>
      <c r="F200" s="69">
        <f t="shared" si="49"/>
        <v>3336</v>
      </c>
      <c r="G200" s="69">
        <f t="shared" si="50"/>
        <v>312</v>
      </c>
      <c r="H200" s="78">
        <f>IF(F200=0,0,G200*1000/F200)</f>
        <v>93.525179856115102</v>
      </c>
      <c r="I200" s="78"/>
      <c r="J200" s="69">
        <v>0</v>
      </c>
      <c r="K200" s="69">
        <v>0</v>
      </c>
      <c r="L200" s="103">
        <f>IF(J200=0,0,K200*1000/J200)</f>
        <v>0</v>
      </c>
      <c r="M200" s="103"/>
      <c r="N200" s="78"/>
      <c r="O200" s="69">
        <f>ROUND(24534/42,0)</f>
        <v>584</v>
      </c>
      <c r="P200" s="69">
        <v>55</v>
      </c>
      <c r="Q200" s="78">
        <f>IF(O200=0,0,P200*1000/O200)</f>
        <v>94.178082191780817</v>
      </c>
    </row>
    <row r="201" spans="1:17">
      <c r="A201" s="81">
        <v>13</v>
      </c>
      <c r="B201" s="58" t="s">
        <v>38</v>
      </c>
      <c r="C201" s="58" t="s">
        <v>74</v>
      </c>
      <c r="D201" s="57">
        <v>40603</v>
      </c>
      <c r="E201" s="57"/>
      <c r="F201" s="69">
        <f t="shared" si="49"/>
        <v>2752</v>
      </c>
      <c r="G201" s="69">
        <f t="shared" si="50"/>
        <v>257</v>
      </c>
      <c r="H201" s="78">
        <f>IF(F201=0,0,G201*1000/F201)</f>
        <v>93.386627906976742</v>
      </c>
      <c r="I201" s="78"/>
      <c r="J201" s="69">
        <v>708</v>
      </c>
      <c r="K201" s="69">
        <v>95</v>
      </c>
      <c r="L201" s="103">
        <f>IF(J201=0,0,K201*1000/J201)</f>
        <v>134.18079096045199</v>
      </c>
      <c r="M201" s="103"/>
      <c r="N201" s="78"/>
      <c r="O201" s="69">
        <f>ROUND(12819/42,0)</f>
        <v>305</v>
      </c>
      <c r="P201" s="69">
        <v>31</v>
      </c>
      <c r="Q201" s="78">
        <f>IF(O201=0,0,P201*1000/O201)</f>
        <v>101.63934426229508</v>
      </c>
    </row>
    <row r="202" spans="1:17">
      <c r="B202" s="58"/>
      <c r="C202" s="58"/>
      <c r="D202" s="57"/>
      <c r="E202" s="57"/>
      <c r="F202" s="69"/>
      <c r="G202" s="69"/>
      <c r="J202" s="69"/>
      <c r="K202" s="69"/>
      <c r="O202" s="69"/>
      <c r="P202" s="69"/>
    </row>
    <row r="203" spans="1:17">
      <c r="B203" s="58"/>
      <c r="C203" s="58"/>
      <c r="D203" s="57"/>
      <c r="E203" s="57"/>
      <c r="F203" s="69"/>
      <c r="G203" s="69"/>
      <c r="J203" s="69"/>
      <c r="K203" s="69"/>
      <c r="O203" s="69"/>
      <c r="P203" s="69"/>
    </row>
    <row r="204" spans="1:17">
      <c r="B204" s="58"/>
      <c r="C204" s="58"/>
      <c r="D204" s="57"/>
      <c r="E204" s="57"/>
      <c r="J204" s="69"/>
      <c r="K204" s="69"/>
      <c r="O204" s="69"/>
      <c r="P204" s="69"/>
    </row>
    <row r="205" spans="1:17">
      <c r="B205" s="58"/>
      <c r="C205" s="58"/>
      <c r="D205" s="57"/>
      <c r="E205" s="57"/>
      <c r="O205" s="69"/>
      <c r="P205" s="69"/>
    </row>
    <row r="206" spans="1:17">
      <c r="B206" s="58"/>
      <c r="C206" s="58"/>
      <c r="D206" s="57"/>
      <c r="E206" s="57"/>
    </row>
    <row r="207" spans="1:17">
      <c r="B207" s="58"/>
      <c r="C207" s="58"/>
      <c r="D207" s="57"/>
      <c r="E207" s="57"/>
    </row>
    <row r="219" spans="1:18">
      <c r="Q219" s="63"/>
    </row>
    <row r="220" spans="1:18" s="62" customFormat="1">
      <c r="A220" s="17" t="s">
        <v>36</v>
      </c>
      <c r="B220" s="17"/>
      <c r="C220" s="18"/>
      <c r="D220" s="19"/>
      <c r="E220" s="19"/>
      <c r="F220" s="17"/>
      <c r="G220" s="17"/>
      <c r="H220" s="17"/>
      <c r="I220" s="17"/>
      <c r="J220" s="17"/>
      <c r="K220" s="17"/>
      <c r="L220" s="17"/>
      <c r="M220" s="17"/>
      <c r="N220" s="17"/>
      <c r="O220" s="17"/>
      <c r="P220" s="20" t="s">
        <v>37</v>
      </c>
      <c r="R220" s="73"/>
    </row>
    <row r="221" spans="1:18">
      <c r="A221" s="3"/>
      <c r="B221" s="3"/>
      <c r="C221" s="82"/>
      <c r="D221" s="4"/>
      <c r="E221" s="4"/>
      <c r="F221" s="3"/>
      <c r="G221" s="3"/>
      <c r="H221" s="3"/>
      <c r="I221" s="3"/>
      <c r="J221" s="3"/>
      <c r="K221" s="3"/>
      <c r="L221" s="3"/>
      <c r="M221" s="3"/>
      <c r="N221" s="3"/>
      <c r="O221" s="3"/>
      <c r="P221" s="3"/>
      <c r="Q221" s="61"/>
      <c r="R221" s="68"/>
    </row>
    <row r="222" spans="1:18">
      <c r="A222" s="22" t="s">
        <v>88</v>
      </c>
      <c r="B222" s="22"/>
      <c r="C222" s="83"/>
      <c r="D222" s="14"/>
      <c r="E222" s="14"/>
      <c r="F222" s="22"/>
      <c r="G222" s="95" t="s">
        <v>89</v>
      </c>
      <c r="H222" s="95"/>
      <c r="I222" s="95"/>
      <c r="J222" s="95"/>
      <c r="K222" s="95"/>
      <c r="L222" s="22"/>
      <c r="M222" s="22"/>
      <c r="N222" s="22"/>
      <c r="O222" s="22"/>
      <c r="P222" s="22" t="s">
        <v>106</v>
      </c>
      <c r="Q222" s="22"/>
    </row>
    <row r="223" spans="1:18" ht="15" customHeight="1">
      <c r="A223" s="17" t="s">
        <v>2</v>
      </c>
      <c r="B223" s="10"/>
      <c r="C223" s="10"/>
      <c r="D223" s="10"/>
      <c r="E223" s="10"/>
      <c r="F223" s="10"/>
      <c r="G223" s="99" t="s">
        <v>3</v>
      </c>
      <c r="H223" s="99"/>
      <c r="I223" s="99"/>
      <c r="J223" s="99"/>
      <c r="K223" s="99"/>
      <c r="M223" s="17" t="s">
        <v>92</v>
      </c>
      <c r="N223" s="17"/>
      <c r="O223" s="10"/>
      <c r="P223" s="10"/>
      <c r="Q223" s="10"/>
    </row>
    <row r="224" spans="1:18">
      <c r="A224" s="3"/>
      <c r="B224" s="62"/>
      <c r="C224" s="62"/>
      <c r="D224" s="62"/>
      <c r="E224" s="62"/>
      <c r="F224" s="62"/>
      <c r="G224" s="100"/>
      <c r="H224" s="100"/>
      <c r="I224" s="100"/>
      <c r="J224" s="100"/>
      <c r="K224" s="100"/>
      <c r="M224" s="22"/>
      <c r="N224" s="3" t="s">
        <v>5</v>
      </c>
      <c r="P224" s="62"/>
      <c r="Q224" s="62"/>
    </row>
    <row r="225" spans="1:17">
      <c r="A225" s="3" t="s">
        <v>6</v>
      </c>
      <c r="B225" s="3"/>
      <c r="C225" s="82"/>
      <c r="D225" s="4"/>
      <c r="E225" s="4"/>
      <c r="F225" s="3"/>
      <c r="G225" s="100"/>
      <c r="H225" s="100"/>
      <c r="I225" s="100"/>
      <c r="J225" s="100"/>
      <c r="K225" s="100"/>
      <c r="M225" s="83"/>
      <c r="N225" s="3" t="s">
        <v>7</v>
      </c>
      <c r="P225" s="3"/>
      <c r="Q225" s="3"/>
    </row>
    <row r="226" spans="1:17">
      <c r="A226" s="3"/>
      <c r="B226" s="62"/>
      <c r="D226" s="4"/>
      <c r="E226" s="4"/>
      <c r="F226" s="3"/>
      <c r="G226" s="100"/>
      <c r="H226" s="100"/>
      <c r="I226" s="100"/>
      <c r="J226" s="100"/>
      <c r="K226" s="100"/>
      <c r="M226" s="83" t="s">
        <v>44</v>
      </c>
      <c r="N226" s="3" t="s">
        <v>87</v>
      </c>
      <c r="P226" s="3"/>
      <c r="Q226" s="3"/>
    </row>
    <row r="227" spans="1:17">
      <c r="A227" s="22" t="s">
        <v>90</v>
      </c>
      <c r="B227" s="63"/>
      <c r="C227" s="83"/>
      <c r="D227" s="14"/>
      <c r="E227" s="14"/>
      <c r="F227" s="22"/>
      <c r="G227" s="101"/>
      <c r="H227" s="101"/>
      <c r="I227" s="101"/>
      <c r="J227" s="101"/>
      <c r="K227" s="101"/>
      <c r="M227" s="6" t="s">
        <v>103</v>
      </c>
      <c r="N227" s="6"/>
      <c r="O227" s="63"/>
      <c r="P227" s="22"/>
      <c r="Q227" s="22"/>
    </row>
    <row r="228" spans="1:17">
      <c r="A228" s="17"/>
      <c r="B228" s="17"/>
      <c r="C228" s="18"/>
      <c r="D228" s="19"/>
      <c r="E228" s="19"/>
      <c r="F228" s="17"/>
      <c r="G228" s="11"/>
      <c r="H228" s="11"/>
      <c r="I228" s="11"/>
      <c r="J228" s="11"/>
      <c r="K228" s="11"/>
      <c r="L228" s="17"/>
      <c r="M228" s="17"/>
      <c r="N228" s="17"/>
      <c r="O228" s="17"/>
      <c r="P228" s="17"/>
      <c r="Q228" s="17"/>
    </row>
    <row r="229" spans="1:17">
      <c r="A229" s="79" t="s">
        <v>11</v>
      </c>
      <c r="B229" s="79" t="s">
        <v>12</v>
      </c>
      <c r="C229" s="79" t="s">
        <v>13</v>
      </c>
      <c r="D229" s="79" t="s">
        <v>14</v>
      </c>
      <c r="E229" s="79"/>
      <c r="F229" s="79" t="s">
        <v>15</v>
      </c>
      <c r="G229" s="79" t="s">
        <v>16</v>
      </c>
      <c r="H229" s="79" t="s">
        <v>17</v>
      </c>
      <c r="I229" s="79"/>
      <c r="J229" s="79" t="s">
        <v>18</v>
      </c>
      <c r="K229" s="79" t="s">
        <v>19</v>
      </c>
      <c r="L229" s="105" t="s">
        <v>20</v>
      </c>
      <c r="M229" s="105"/>
      <c r="N229" s="79"/>
      <c r="O229" s="79" t="s">
        <v>21</v>
      </c>
      <c r="P229" s="79" t="s">
        <v>22</v>
      </c>
      <c r="Q229" s="79" t="s">
        <v>23</v>
      </c>
    </row>
    <row r="230" spans="1:17">
      <c r="B230" s="82"/>
      <c r="D230" s="28"/>
      <c r="E230" s="28"/>
      <c r="F230" s="81"/>
      <c r="G230" s="81"/>
      <c r="H230" s="81"/>
      <c r="I230" s="81"/>
      <c r="J230" s="81"/>
      <c r="K230" s="81"/>
      <c r="L230" s="81"/>
      <c r="M230" s="81"/>
      <c r="N230" s="81"/>
      <c r="O230" s="81"/>
      <c r="P230" s="81"/>
      <c r="Q230" s="81"/>
    </row>
    <row r="231" spans="1:17">
      <c r="B231" s="81"/>
      <c r="F231" s="95" t="s">
        <v>41</v>
      </c>
      <c r="G231" s="95"/>
      <c r="H231" s="95"/>
      <c r="I231" s="82"/>
      <c r="J231" s="95" t="s">
        <v>42</v>
      </c>
      <c r="K231" s="95"/>
      <c r="L231" s="95"/>
      <c r="M231" s="95"/>
      <c r="N231" s="82"/>
      <c r="O231" s="95" t="s">
        <v>43</v>
      </c>
      <c r="P231" s="95"/>
      <c r="Q231" s="95"/>
    </row>
    <row r="232" spans="1:17" ht="24">
      <c r="A232" s="15" t="s">
        <v>29</v>
      </c>
      <c r="B232" s="83" t="s">
        <v>30</v>
      </c>
      <c r="C232" s="83" t="s">
        <v>31</v>
      </c>
      <c r="D232" s="14" t="s">
        <v>32</v>
      </c>
      <c r="E232" s="4"/>
      <c r="F232" s="83" t="s">
        <v>33</v>
      </c>
      <c r="G232" s="16" t="s">
        <v>34</v>
      </c>
      <c r="H232" s="83" t="s">
        <v>35</v>
      </c>
      <c r="I232" s="82"/>
      <c r="J232" s="83" t="s">
        <v>33</v>
      </c>
      <c r="K232" s="16" t="s">
        <v>34</v>
      </c>
      <c r="L232" s="102" t="s">
        <v>35</v>
      </c>
      <c r="M232" s="102"/>
      <c r="N232" s="82"/>
      <c r="O232" s="83" t="s">
        <v>33</v>
      </c>
      <c r="P232" s="16" t="s">
        <v>34</v>
      </c>
      <c r="Q232" s="83" t="s">
        <v>35</v>
      </c>
    </row>
    <row r="233" spans="1:17">
      <c r="A233" s="81">
        <v>1</v>
      </c>
      <c r="B233" s="58" t="s">
        <v>38</v>
      </c>
      <c r="C233" s="58" t="s">
        <v>74</v>
      </c>
      <c r="D233" s="57">
        <v>40238</v>
      </c>
      <c r="E233" s="57"/>
      <c r="F233" s="71">
        <v>0</v>
      </c>
      <c r="G233" s="71">
        <v>0</v>
      </c>
      <c r="H233" s="78">
        <f t="shared" ref="H233:H242" si="51">IF(F233=0,0,G233*1000/F233)</f>
        <v>0</v>
      </c>
      <c r="I233" s="78"/>
      <c r="J233" s="71">
        <v>0</v>
      </c>
      <c r="K233" s="71">
        <v>0</v>
      </c>
      <c r="L233" s="109">
        <f t="shared" ref="L233:L242" si="52">IF(J233=0,0,K233*1000/J233)</f>
        <v>0</v>
      </c>
      <c r="M233" s="109"/>
      <c r="N233" s="78"/>
      <c r="O233" s="71">
        <f t="shared" ref="O233:O242" si="53">F189+J189-O189-F233+J233</f>
        <v>3260</v>
      </c>
      <c r="P233" s="71">
        <f t="shared" ref="P233:P242" si="54">G189+K189-P189-G233+K233</f>
        <v>278</v>
      </c>
      <c r="Q233" s="78">
        <f t="shared" ref="Q233:Q242" si="55">IF(O233=0,0,P233*1000/O233)</f>
        <v>85.276073619631902</v>
      </c>
    </row>
    <row r="234" spans="1:17">
      <c r="A234" s="81">
        <v>2</v>
      </c>
      <c r="B234" s="58" t="s">
        <v>38</v>
      </c>
      <c r="C234" s="58" t="s">
        <v>74</v>
      </c>
      <c r="D234" s="57">
        <v>40269</v>
      </c>
      <c r="E234" s="57"/>
      <c r="F234" s="71">
        <v>0</v>
      </c>
      <c r="G234" s="71">
        <v>0</v>
      </c>
      <c r="H234" s="78">
        <f t="shared" si="51"/>
        <v>0</v>
      </c>
      <c r="I234" s="78"/>
      <c r="J234" s="71">
        <v>0</v>
      </c>
      <c r="K234" s="46">
        <v>0</v>
      </c>
      <c r="L234" s="103">
        <f t="shared" si="52"/>
        <v>0</v>
      </c>
      <c r="M234" s="103"/>
      <c r="N234" s="78"/>
      <c r="O234" s="71">
        <f t="shared" si="53"/>
        <v>4224</v>
      </c>
      <c r="P234" s="71">
        <f t="shared" si="54"/>
        <v>375</v>
      </c>
      <c r="Q234" s="78">
        <f t="shared" si="55"/>
        <v>88.778409090909093</v>
      </c>
    </row>
    <row r="235" spans="1:17">
      <c r="A235" s="81">
        <v>3</v>
      </c>
      <c r="B235" s="58" t="s">
        <v>38</v>
      </c>
      <c r="C235" s="58" t="s">
        <v>74</v>
      </c>
      <c r="D235" s="57">
        <v>40299</v>
      </c>
      <c r="E235" s="57"/>
      <c r="F235" s="71">
        <v>0</v>
      </c>
      <c r="G235" s="71">
        <v>0</v>
      </c>
      <c r="H235" s="78">
        <f t="shared" si="51"/>
        <v>0</v>
      </c>
      <c r="I235" s="78"/>
      <c r="J235" s="71">
        <v>0</v>
      </c>
      <c r="K235" s="71">
        <v>0</v>
      </c>
      <c r="L235" s="103">
        <f t="shared" si="52"/>
        <v>0</v>
      </c>
      <c r="M235" s="103"/>
      <c r="N235" s="78"/>
      <c r="O235" s="71">
        <f t="shared" si="53"/>
        <v>4170</v>
      </c>
      <c r="P235" s="71">
        <f t="shared" si="54"/>
        <v>370</v>
      </c>
      <c r="Q235" s="78">
        <f t="shared" si="55"/>
        <v>88.729016786570739</v>
      </c>
    </row>
    <row r="236" spans="1:17">
      <c r="A236" s="81">
        <v>4</v>
      </c>
      <c r="B236" s="58" t="s">
        <v>38</v>
      </c>
      <c r="C236" s="58" t="s">
        <v>74</v>
      </c>
      <c r="D236" s="57">
        <v>40330</v>
      </c>
      <c r="E236" s="57"/>
      <c r="F236" s="71">
        <v>0</v>
      </c>
      <c r="G236" s="71">
        <v>0</v>
      </c>
      <c r="H236" s="78">
        <f t="shared" si="51"/>
        <v>0</v>
      </c>
      <c r="I236" s="78"/>
      <c r="J236" s="71">
        <v>0</v>
      </c>
      <c r="K236" s="71">
        <v>0</v>
      </c>
      <c r="L236" s="103">
        <f t="shared" si="52"/>
        <v>0</v>
      </c>
      <c r="M236" s="103"/>
      <c r="N236" s="78"/>
      <c r="O236" s="71">
        <f t="shared" si="53"/>
        <v>3774</v>
      </c>
      <c r="P236" s="71">
        <f t="shared" si="54"/>
        <v>335</v>
      </c>
      <c r="Q236" s="78">
        <f t="shared" si="55"/>
        <v>88.76523582405936</v>
      </c>
    </row>
    <row r="237" spans="1:17">
      <c r="A237" s="81">
        <v>5</v>
      </c>
      <c r="B237" s="58" t="s">
        <v>38</v>
      </c>
      <c r="C237" s="58" t="s">
        <v>74</v>
      </c>
      <c r="D237" s="57">
        <v>40360</v>
      </c>
      <c r="E237" s="57"/>
      <c r="F237" s="71">
        <v>0</v>
      </c>
      <c r="G237" s="71">
        <v>0</v>
      </c>
      <c r="H237" s="78">
        <f t="shared" si="51"/>
        <v>0</v>
      </c>
      <c r="I237" s="78"/>
      <c r="J237" s="71">
        <v>0</v>
      </c>
      <c r="K237" s="71">
        <v>0</v>
      </c>
      <c r="L237" s="103">
        <f t="shared" si="52"/>
        <v>0</v>
      </c>
      <c r="M237" s="103"/>
      <c r="N237" s="78"/>
      <c r="O237" s="71">
        <f t="shared" si="53"/>
        <v>3559</v>
      </c>
      <c r="P237" s="71">
        <f t="shared" si="54"/>
        <v>316</v>
      </c>
      <c r="Q237" s="78">
        <f t="shared" si="55"/>
        <v>88.788985670132064</v>
      </c>
    </row>
    <row r="238" spans="1:17">
      <c r="A238" s="81">
        <v>6</v>
      </c>
      <c r="B238" s="58" t="s">
        <v>38</v>
      </c>
      <c r="C238" s="58" t="s">
        <v>74</v>
      </c>
      <c r="D238" s="57">
        <v>40391</v>
      </c>
      <c r="E238" s="57"/>
      <c r="F238" s="71">
        <v>0</v>
      </c>
      <c r="G238" s="71">
        <v>0</v>
      </c>
      <c r="H238" s="78">
        <f t="shared" si="51"/>
        <v>0</v>
      </c>
      <c r="I238" s="78"/>
      <c r="J238" s="71">
        <v>0</v>
      </c>
      <c r="K238" s="71">
        <v>0</v>
      </c>
      <c r="L238" s="103">
        <f t="shared" si="52"/>
        <v>0</v>
      </c>
      <c r="M238" s="103"/>
      <c r="N238" s="78"/>
      <c r="O238" s="71">
        <f t="shared" si="53"/>
        <v>1988</v>
      </c>
      <c r="P238" s="71">
        <f t="shared" si="54"/>
        <v>176</v>
      </c>
      <c r="Q238" s="78">
        <f t="shared" si="55"/>
        <v>88.531187122736412</v>
      </c>
    </row>
    <row r="239" spans="1:17">
      <c r="A239" s="81">
        <v>7</v>
      </c>
      <c r="B239" s="58" t="s">
        <v>38</v>
      </c>
      <c r="C239" s="58" t="s">
        <v>74</v>
      </c>
      <c r="D239" s="57">
        <v>40422</v>
      </c>
      <c r="E239" s="57"/>
      <c r="F239" s="71">
        <v>545</v>
      </c>
      <c r="G239" s="71">
        <v>48</v>
      </c>
      <c r="H239" s="78">
        <f t="shared" si="51"/>
        <v>88.073394495412842</v>
      </c>
      <c r="I239" s="78"/>
      <c r="J239" s="71">
        <v>0</v>
      </c>
      <c r="K239" s="71">
        <v>0</v>
      </c>
      <c r="L239" s="103">
        <f t="shared" si="52"/>
        <v>0</v>
      </c>
      <c r="M239" s="103"/>
      <c r="N239" s="78"/>
      <c r="O239" s="71">
        <f t="shared" si="53"/>
        <v>2732</v>
      </c>
      <c r="P239" s="71">
        <f t="shared" si="54"/>
        <v>245</v>
      </c>
      <c r="Q239" s="78">
        <f t="shared" si="55"/>
        <v>89.677891654465597</v>
      </c>
    </row>
    <row r="240" spans="1:17">
      <c r="A240" s="81">
        <v>8</v>
      </c>
      <c r="B240" s="58" t="s">
        <v>38</v>
      </c>
      <c r="C240" s="58" t="s">
        <v>74</v>
      </c>
      <c r="D240" s="57">
        <v>40452</v>
      </c>
      <c r="E240" s="57"/>
      <c r="F240" s="71">
        <v>0</v>
      </c>
      <c r="G240" s="71">
        <v>0</v>
      </c>
      <c r="H240" s="78">
        <f t="shared" si="51"/>
        <v>0</v>
      </c>
      <c r="I240" s="78"/>
      <c r="J240" s="71">
        <v>0</v>
      </c>
      <c r="K240" s="71">
        <v>0</v>
      </c>
      <c r="L240" s="103">
        <f t="shared" si="52"/>
        <v>0</v>
      </c>
      <c r="M240" s="103"/>
      <c r="N240" s="78"/>
      <c r="O240" s="71">
        <f t="shared" si="53"/>
        <v>2638</v>
      </c>
      <c r="P240" s="71">
        <f t="shared" si="54"/>
        <v>236</v>
      </c>
      <c r="Q240" s="78">
        <f t="shared" si="55"/>
        <v>89.461713419257009</v>
      </c>
    </row>
    <row r="241" spans="1:17">
      <c r="A241" s="81">
        <v>9</v>
      </c>
      <c r="B241" s="58" t="s">
        <v>38</v>
      </c>
      <c r="C241" s="58" t="s">
        <v>74</v>
      </c>
      <c r="D241" s="57">
        <v>40483</v>
      </c>
      <c r="E241" s="57"/>
      <c r="F241" s="71">
        <v>0</v>
      </c>
      <c r="G241" s="71">
        <v>0</v>
      </c>
      <c r="H241" s="78">
        <f t="shared" si="51"/>
        <v>0</v>
      </c>
      <c r="I241" s="78"/>
      <c r="J241" s="71">
        <v>0</v>
      </c>
      <c r="K241" s="71">
        <v>0</v>
      </c>
      <c r="L241" s="103">
        <f t="shared" si="52"/>
        <v>0</v>
      </c>
      <c r="M241" s="103"/>
      <c r="N241" s="78"/>
      <c r="O241" s="71">
        <f t="shared" si="53"/>
        <v>3813</v>
      </c>
      <c r="P241" s="71">
        <f t="shared" si="54"/>
        <v>356</v>
      </c>
      <c r="Q241" s="78">
        <f t="shared" si="55"/>
        <v>93.364804615788088</v>
      </c>
    </row>
    <row r="242" spans="1:17">
      <c r="A242" s="81">
        <v>10</v>
      </c>
      <c r="B242" s="58" t="s">
        <v>38</v>
      </c>
      <c r="C242" s="58" t="s">
        <v>74</v>
      </c>
      <c r="D242" s="57">
        <v>40513</v>
      </c>
      <c r="E242" s="57"/>
      <c r="F242" s="71">
        <v>0</v>
      </c>
      <c r="G242" s="71">
        <v>0</v>
      </c>
      <c r="H242" s="78">
        <f t="shared" si="51"/>
        <v>0</v>
      </c>
      <c r="I242" s="78"/>
      <c r="J242" s="71">
        <v>0</v>
      </c>
      <c r="K242" s="71">
        <v>0</v>
      </c>
      <c r="L242" s="103">
        <f t="shared" si="52"/>
        <v>0</v>
      </c>
      <c r="M242" s="103"/>
      <c r="N242" s="78"/>
      <c r="O242" s="71">
        <f t="shared" si="53"/>
        <v>3410</v>
      </c>
      <c r="P242" s="71">
        <f t="shared" si="54"/>
        <v>318</v>
      </c>
      <c r="Q242" s="78">
        <f t="shared" si="55"/>
        <v>93.255131964809379</v>
      </c>
    </row>
    <row r="243" spans="1:17">
      <c r="A243" s="81">
        <v>11</v>
      </c>
      <c r="B243" s="58" t="s">
        <v>38</v>
      </c>
      <c r="C243" s="58" t="s">
        <v>74</v>
      </c>
      <c r="D243" s="57">
        <v>40544</v>
      </c>
      <c r="E243" s="57"/>
      <c r="F243" s="71">
        <v>0</v>
      </c>
      <c r="G243" s="71">
        <v>0</v>
      </c>
      <c r="H243" s="78">
        <f>IF(F243=0,0,G243*1000/F243)</f>
        <v>0</v>
      </c>
      <c r="I243" s="78"/>
      <c r="J243" s="71">
        <v>0</v>
      </c>
      <c r="K243" s="71">
        <v>0</v>
      </c>
      <c r="L243" s="103">
        <f>IF(J243=0,0,K243*1000/J243)</f>
        <v>0</v>
      </c>
      <c r="M243" s="103"/>
      <c r="N243" s="78"/>
      <c r="O243" s="71">
        <f t="shared" ref="O243:P245" si="56">F199+J199-O199-F243+J243</f>
        <v>3336</v>
      </c>
      <c r="P243" s="71">
        <f t="shared" si="56"/>
        <v>312</v>
      </c>
      <c r="Q243" s="78">
        <f>IF(O243=0,0,P243*1000/O243)</f>
        <v>93.525179856115102</v>
      </c>
    </row>
    <row r="244" spans="1:17">
      <c r="A244" s="81">
        <v>12</v>
      </c>
      <c r="B244" s="58" t="s">
        <v>38</v>
      </c>
      <c r="C244" s="58" t="s">
        <v>74</v>
      </c>
      <c r="D244" s="57">
        <v>40575</v>
      </c>
      <c r="E244" s="57"/>
      <c r="F244" s="71">
        <v>0</v>
      </c>
      <c r="G244" s="71">
        <v>0</v>
      </c>
      <c r="H244" s="78">
        <f>IF(F244=0,0,G244*1000/F244)</f>
        <v>0</v>
      </c>
      <c r="I244" s="78"/>
      <c r="J244" s="71">
        <v>0</v>
      </c>
      <c r="K244" s="71">
        <v>0</v>
      </c>
      <c r="L244" s="103">
        <f>IF(J244=0,0,K244*1000/J244)</f>
        <v>0</v>
      </c>
      <c r="M244" s="103"/>
      <c r="N244" s="78"/>
      <c r="O244" s="71">
        <f t="shared" si="56"/>
        <v>2752</v>
      </c>
      <c r="P244" s="71">
        <f t="shared" si="56"/>
        <v>257</v>
      </c>
      <c r="Q244" s="78">
        <f>IF(O244=0,0,P244*1000/O244)</f>
        <v>93.386627906976742</v>
      </c>
    </row>
    <row r="245" spans="1:17">
      <c r="A245" s="81">
        <v>13</v>
      </c>
      <c r="B245" s="58" t="s">
        <v>38</v>
      </c>
      <c r="C245" s="58" t="s">
        <v>74</v>
      </c>
      <c r="D245" s="57">
        <v>40603</v>
      </c>
      <c r="E245" s="57"/>
      <c r="F245" s="71">
        <v>0</v>
      </c>
      <c r="G245" s="71">
        <v>0</v>
      </c>
      <c r="H245" s="78">
        <f>IF(F245=0,0,G245*1000/F245)</f>
        <v>0</v>
      </c>
      <c r="I245" s="78"/>
      <c r="J245" s="71">
        <v>0</v>
      </c>
      <c r="K245" s="71">
        <v>0</v>
      </c>
      <c r="L245" s="103">
        <f>IF(J245=0,0,K245*1000/J245)</f>
        <v>0</v>
      </c>
      <c r="M245" s="103"/>
      <c r="N245" s="78"/>
      <c r="O245" s="71">
        <f t="shared" si="56"/>
        <v>3155</v>
      </c>
      <c r="P245" s="71">
        <f t="shared" si="56"/>
        <v>321</v>
      </c>
      <c r="Q245" s="78">
        <f>IF(O245=0,0,P245*1000/O245)</f>
        <v>101.74326465927099</v>
      </c>
    </row>
    <row r="246" spans="1:17">
      <c r="F246" s="69"/>
      <c r="G246" s="69"/>
      <c r="J246" s="69"/>
      <c r="K246" s="69"/>
      <c r="O246" s="69"/>
      <c r="P246" s="69"/>
    </row>
    <row r="247" spans="1:17">
      <c r="A247" s="81">
        <v>14</v>
      </c>
      <c r="B247" s="58" t="s">
        <v>66</v>
      </c>
      <c r="C247" s="58"/>
      <c r="D247" s="57"/>
      <c r="E247" s="57"/>
      <c r="F247" s="71"/>
      <c r="G247" s="71"/>
      <c r="H247" s="78"/>
      <c r="I247" s="78"/>
      <c r="J247" s="46"/>
      <c r="K247" s="46"/>
      <c r="L247" s="78"/>
      <c r="M247" s="78"/>
      <c r="N247" s="78"/>
      <c r="O247" s="71">
        <f>SUM(O233:O245)</f>
        <v>42811</v>
      </c>
      <c r="P247" s="71">
        <f>SUM(P233:P245)</f>
        <v>3895</v>
      </c>
      <c r="Q247" s="78"/>
    </row>
    <row r="248" spans="1:17">
      <c r="F248" s="69"/>
      <c r="G248" s="69"/>
      <c r="J248" s="69"/>
      <c r="K248" s="69"/>
      <c r="O248" s="69"/>
      <c r="P248" s="69"/>
    </row>
    <row r="249" spans="1:17">
      <c r="A249" s="81">
        <v>15</v>
      </c>
      <c r="B249" s="58" t="s">
        <v>38</v>
      </c>
      <c r="C249" s="58" t="s">
        <v>74</v>
      </c>
      <c r="D249" s="57" t="s">
        <v>40</v>
      </c>
      <c r="E249" s="57"/>
      <c r="O249" s="23">
        <f>ROUND(AVERAGE(O233:O245),0)</f>
        <v>3293</v>
      </c>
      <c r="P249" s="23">
        <f>ROUND(AVERAGE(P233:P245),0)</f>
        <v>300</v>
      </c>
      <c r="Q249" s="78">
        <f>IF(O249=0,0,P249*1000/O249)</f>
        <v>91.102338293349533</v>
      </c>
    </row>
    <row r="250" spans="1:17">
      <c r="O250" s="69"/>
      <c r="P250" s="69"/>
    </row>
    <row r="251" spans="1:17">
      <c r="O251" s="69"/>
      <c r="P251" s="69"/>
    </row>
    <row r="263" spans="1:18">
      <c r="Q263" s="63"/>
    </row>
    <row r="264" spans="1:18" s="62" customFormat="1">
      <c r="A264" s="17" t="s">
        <v>36</v>
      </c>
      <c r="B264" s="17"/>
      <c r="C264" s="18"/>
      <c r="D264" s="19"/>
      <c r="E264" s="19"/>
      <c r="F264" s="17"/>
      <c r="G264" s="17"/>
      <c r="H264" s="17"/>
      <c r="I264" s="17"/>
      <c r="J264" s="17"/>
      <c r="K264" s="17"/>
      <c r="L264" s="17"/>
      <c r="M264" s="17"/>
      <c r="N264" s="17"/>
      <c r="O264" s="17"/>
      <c r="P264" s="20" t="s">
        <v>37</v>
      </c>
    </row>
    <row r="265" spans="1:18">
      <c r="A265" s="3"/>
      <c r="B265" s="3"/>
      <c r="C265" s="82"/>
      <c r="D265" s="4"/>
      <c r="E265" s="4"/>
      <c r="F265" s="3"/>
      <c r="G265" s="3"/>
      <c r="H265" s="3"/>
      <c r="I265" s="3"/>
      <c r="J265" s="3"/>
      <c r="K265" s="3"/>
      <c r="L265" s="3"/>
      <c r="M265" s="3"/>
      <c r="N265" s="3"/>
      <c r="O265" s="3"/>
      <c r="P265" s="3"/>
      <c r="Q265" s="61"/>
    </row>
    <row r="266" spans="1:18">
      <c r="A266" s="22" t="s">
        <v>88</v>
      </c>
      <c r="B266" s="22"/>
      <c r="C266" s="83"/>
      <c r="D266" s="14"/>
      <c r="E266" s="14"/>
      <c r="F266" s="22"/>
      <c r="G266" s="95" t="s">
        <v>89</v>
      </c>
      <c r="H266" s="95"/>
      <c r="I266" s="95"/>
      <c r="J266" s="95"/>
      <c r="K266" s="95"/>
      <c r="L266" s="22"/>
      <c r="M266" s="22"/>
      <c r="N266" s="22"/>
      <c r="O266" s="22"/>
      <c r="P266" s="22" t="s">
        <v>107</v>
      </c>
      <c r="Q266" s="22"/>
      <c r="R266" s="68"/>
    </row>
    <row r="267" spans="1:18" ht="15" customHeight="1">
      <c r="A267" s="17" t="s">
        <v>2</v>
      </c>
      <c r="B267" s="10"/>
      <c r="C267" s="10"/>
      <c r="D267" s="10"/>
      <c r="E267" s="10"/>
      <c r="F267" s="10"/>
      <c r="G267" s="99" t="s">
        <v>3</v>
      </c>
      <c r="H267" s="99"/>
      <c r="I267" s="99"/>
      <c r="J267" s="99"/>
      <c r="K267" s="99"/>
      <c r="M267" s="17" t="s">
        <v>92</v>
      </c>
      <c r="N267" s="17"/>
      <c r="O267" s="10"/>
      <c r="P267" s="10"/>
      <c r="Q267" s="10"/>
    </row>
    <row r="268" spans="1:18">
      <c r="A268" s="3"/>
      <c r="B268" s="62"/>
      <c r="C268" s="62"/>
      <c r="D268" s="62"/>
      <c r="E268" s="62"/>
      <c r="F268" s="62"/>
      <c r="G268" s="100"/>
      <c r="H268" s="100"/>
      <c r="I268" s="100"/>
      <c r="J268" s="100"/>
      <c r="K268" s="100"/>
      <c r="M268" s="22"/>
      <c r="N268" s="3" t="s">
        <v>5</v>
      </c>
      <c r="P268" s="62"/>
      <c r="Q268" s="62"/>
    </row>
    <row r="269" spans="1:18">
      <c r="A269" s="3" t="s">
        <v>6</v>
      </c>
      <c r="B269" s="3"/>
      <c r="C269" s="82"/>
      <c r="D269" s="4"/>
      <c r="E269" s="4"/>
      <c r="F269" s="3"/>
      <c r="G269" s="100"/>
      <c r="H269" s="100"/>
      <c r="I269" s="100"/>
      <c r="J269" s="100"/>
      <c r="K269" s="100"/>
      <c r="M269" s="83"/>
      <c r="N269" s="3" t="s">
        <v>7</v>
      </c>
      <c r="P269" s="3"/>
      <c r="Q269" s="3"/>
    </row>
    <row r="270" spans="1:18">
      <c r="A270" s="3"/>
      <c r="B270" s="62"/>
      <c r="D270" s="4"/>
      <c r="E270" s="4"/>
      <c r="F270" s="3"/>
      <c r="G270" s="100"/>
      <c r="H270" s="100"/>
      <c r="I270" s="100"/>
      <c r="J270" s="100"/>
      <c r="K270" s="100"/>
      <c r="M270" s="83" t="s">
        <v>44</v>
      </c>
      <c r="N270" s="3" t="s">
        <v>87</v>
      </c>
      <c r="P270" s="3"/>
      <c r="Q270" s="3"/>
    </row>
    <row r="271" spans="1:18">
      <c r="A271" s="22" t="s">
        <v>90</v>
      </c>
      <c r="B271" s="63"/>
      <c r="C271" s="83"/>
      <c r="D271" s="14"/>
      <c r="E271" s="14"/>
      <c r="F271" s="22"/>
      <c r="G271" s="101"/>
      <c r="H271" s="101"/>
      <c r="I271" s="101"/>
      <c r="J271" s="101"/>
      <c r="K271" s="101"/>
      <c r="M271" s="6" t="s">
        <v>103</v>
      </c>
      <c r="N271" s="6"/>
      <c r="O271" s="63"/>
      <c r="P271" s="22"/>
      <c r="Q271" s="22"/>
    </row>
    <row r="272" spans="1:18">
      <c r="A272" s="17"/>
      <c r="B272" s="17"/>
      <c r="C272" s="18"/>
      <c r="D272" s="19"/>
      <c r="E272" s="19"/>
      <c r="F272" s="17"/>
      <c r="G272" s="11"/>
      <c r="H272" s="11"/>
      <c r="I272" s="11"/>
      <c r="J272" s="11"/>
      <c r="K272" s="11"/>
      <c r="L272" s="17"/>
      <c r="M272" s="17"/>
      <c r="N272" s="17"/>
      <c r="O272" s="17"/>
      <c r="P272" s="17"/>
      <c r="Q272" s="17"/>
    </row>
    <row r="273" spans="1:17">
      <c r="A273" s="79" t="s">
        <v>11</v>
      </c>
      <c r="B273" s="79" t="s">
        <v>12</v>
      </c>
      <c r="C273" s="79" t="s">
        <v>13</v>
      </c>
      <c r="D273" s="79" t="s">
        <v>14</v>
      </c>
      <c r="E273" s="79"/>
      <c r="F273" s="79" t="s">
        <v>15</v>
      </c>
      <c r="G273" s="79" t="s">
        <v>16</v>
      </c>
      <c r="H273" s="79" t="s">
        <v>17</v>
      </c>
      <c r="I273" s="79"/>
      <c r="J273" s="79" t="s">
        <v>18</v>
      </c>
      <c r="K273" s="79" t="s">
        <v>19</v>
      </c>
      <c r="L273" s="105" t="s">
        <v>20</v>
      </c>
      <c r="M273" s="105"/>
      <c r="N273" s="79"/>
      <c r="O273" s="79" t="s">
        <v>21</v>
      </c>
      <c r="P273" s="79" t="s">
        <v>22</v>
      </c>
      <c r="Q273" s="79" t="s">
        <v>23</v>
      </c>
    </row>
    <row r="274" spans="1:17">
      <c r="B274" s="82"/>
      <c r="D274" s="28"/>
      <c r="E274" s="28"/>
      <c r="F274" s="81"/>
      <c r="G274" s="81"/>
      <c r="H274" s="81"/>
      <c r="I274" s="81"/>
      <c r="J274" s="81"/>
      <c r="K274" s="81"/>
      <c r="L274" s="81"/>
      <c r="M274" s="81"/>
      <c r="N274" s="81"/>
      <c r="O274" s="81"/>
      <c r="P274" s="81"/>
      <c r="Q274" s="81"/>
    </row>
    <row r="275" spans="1:17">
      <c r="B275" s="81"/>
      <c r="F275" s="95" t="s">
        <v>24</v>
      </c>
      <c r="G275" s="95"/>
      <c r="H275" s="95"/>
      <c r="I275" s="82"/>
      <c r="J275" s="95" t="s">
        <v>25</v>
      </c>
      <c r="K275" s="95"/>
      <c r="L275" s="95"/>
      <c r="M275" s="95"/>
      <c r="N275" s="82"/>
      <c r="O275" s="95" t="s">
        <v>26</v>
      </c>
      <c r="P275" s="95"/>
      <c r="Q275" s="95"/>
    </row>
    <row r="276" spans="1:17" ht="24">
      <c r="A276" s="15" t="s">
        <v>29</v>
      </c>
      <c r="B276" s="83" t="s">
        <v>30</v>
      </c>
      <c r="C276" s="83" t="s">
        <v>31</v>
      </c>
      <c r="D276" s="14" t="s">
        <v>32</v>
      </c>
      <c r="E276" s="4"/>
      <c r="F276" s="83" t="s">
        <v>33</v>
      </c>
      <c r="G276" s="16" t="s">
        <v>34</v>
      </c>
      <c r="H276" s="83" t="s">
        <v>35</v>
      </c>
      <c r="I276" s="82"/>
      <c r="J276" s="83" t="s">
        <v>33</v>
      </c>
      <c r="K276" s="16" t="s">
        <v>34</v>
      </c>
      <c r="L276" s="102" t="s">
        <v>35</v>
      </c>
      <c r="M276" s="102"/>
      <c r="N276" s="82"/>
      <c r="O276" s="83" t="s">
        <v>33</v>
      </c>
      <c r="P276" s="16" t="s">
        <v>34</v>
      </c>
      <c r="Q276" s="83" t="s">
        <v>35</v>
      </c>
    </row>
    <row r="277" spans="1:17">
      <c r="A277" s="81">
        <v>1</v>
      </c>
      <c r="B277" s="58" t="s">
        <v>46</v>
      </c>
      <c r="C277" s="58" t="s">
        <v>74</v>
      </c>
      <c r="D277" s="57">
        <v>40238</v>
      </c>
      <c r="E277" s="57"/>
      <c r="F277" s="71">
        <v>4536</v>
      </c>
      <c r="G277" s="71">
        <v>375</v>
      </c>
      <c r="H277" s="78">
        <f t="shared" ref="H277:H286" si="57">IF(F277=0,0,G277*1000/F277)</f>
        <v>82.671957671957671</v>
      </c>
      <c r="I277" s="78"/>
      <c r="J277" s="46">
        <v>1077</v>
      </c>
      <c r="K277" s="46">
        <v>100</v>
      </c>
      <c r="L277" s="109">
        <f t="shared" ref="L277:L286" si="58">IF(J277=0,0,K277*1000/J277)</f>
        <v>92.850510677808728</v>
      </c>
      <c r="M277" s="109"/>
      <c r="N277" s="78"/>
      <c r="O277" s="46">
        <v>349</v>
      </c>
      <c r="P277" s="46">
        <v>32</v>
      </c>
      <c r="Q277" s="78">
        <f t="shared" ref="Q277:Q286" si="59">IF(O277=0,0,P277*1000/O277)</f>
        <v>91.690544412607451</v>
      </c>
    </row>
    <row r="278" spans="1:17">
      <c r="A278" s="81">
        <v>2</v>
      </c>
      <c r="B278" s="58" t="s">
        <v>46</v>
      </c>
      <c r="C278" s="58" t="s">
        <v>74</v>
      </c>
      <c r="D278" s="57">
        <v>40269</v>
      </c>
      <c r="E278" s="57"/>
      <c r="F278" s="71">
        <f t="shared" ref="F278:F289" si="60">O321</f>
        <v>5264</v>
      </c>
      <c r="G278" s="71">
        <f t="shared" ref="G278:G289" si="61">P321</f>
        <v>443</v>
      </c>
      <c r="H278" s="78">
        <f t="shared" si="57"/>
        <v>84.156534954407292</v>
      </c>
      <c r="I278" s="78"/>
      <c r="J278" s="46">
        <v>1243</v>
      </c>
      <c r="K278" s="46">
        <v>124</v>
      </c>
      <c r="L278" s="103">
        <f t="shared" si="58"/>
        <v>99.758648431214809</v>
      </c>
      <c r="M278" s="103"/>
      <c r="N278" s="78"/>
      <c r="O278" s="46">
        <v>1200</v>
      </c>
      <c r="P278" s="46">
        <v>115</v>
      </c>
      <c r="Q278" s="78">
        <f t="shared" si="59"/>
        <v>95.833333333333329</v>
      </c>
    </row>
    <row r="279" spans="1:17">
      <c r="A279" s="81">
        <v>3</v>
      </c>
      <c r="B279" s="58" t="s">
        <v>46</v>
      </c>
      <c r="C279" s="58" t="s">
        <v>74</v>
      </c>
      <c r="D279" s="57">
        <v>40299</v>
      </c>
      <c r="E279" s="57"/>
      <c r="F279" s="71">
        <f t="shared" si="60"/>
        <v>5307</v>
      </c>
      <c r="G279" s="71">
        <f t="shared" si="61"/>
        <v>452</v>
      </c>
      <c r="H279" s="78">
        <f t="shared" si="57"/>
        <v>85.170529489353683</v>
      </c>
      <c r="I279" s="78"/>
      <c r="J279" s="46">
        <v>709</v>
      </c>
      <c r="K279" s="46">
        <v>67</v>
      </c>
      <c r="L279" s="103">
        <f t="shared" si="58"/>
        <v>94.499294781382233</v>
      </c>
      <c r="M279" s="103"/>
      <c r="N279" s="78"/>
      <c r="O279" s="46">
        <v>475</v>
      </c>
      <c r="P279" s="46">
        <v>47</v>
      </c>
      <c r="Q279" s="78">
        <f t="shared" si="59"/>
        <v>98.94736842105263</v>
      </c>
    </row>
    <row r="280" spans="1:17">
      <c r="A280" s="81">
        <v>4</v>
      </c>
      <c r="B280" s="58" t="s">
        <v>46</v>
      </c>
      <c r="C280" s="58" t="s">
        <v>74</v>
      </c>
      <c r="D280" s="57">
        <v>40330</v>
      </c>
      <c r="E280" s="57"/>
      <c r="F280" s="71">
        <f t="shared" si="60"/>
        <v>5541</v>
      </c>
      <c r="G280" s="71">
        <f t="shared" si="61"/>
        <v>472</v>
      </c>
      <c r="H280" s="78">
        <f t="shared" si="57"/>
        <v>85.183179931420327</v>
      </c>
      <c r="I280" s="78"/>
      <c r="J280" s="46">
        <v>353</v>
      </c>
      <c r="K280" s="46">
        <v>32</v>
      </c>
      <c r="L280" s="103">
        <f t="shared" si="58"/>
        <v>90.651558073654385</v>
      </c>
      <c r="M280" s="103"/>
      <c r="N280" s="78"/>
      <c r="O280" s="46">
        <v>405</v>
      </c>
      <c r="P280" s="46">
        <v>37</v>
      </c>
      <c r="Q280" s="78">
        <f t="shared" si="59"/>
        <v>91.358024691358025</v>
      </c>
    </row>
    <row r="281" spans="1:17">
      <c r="A281" s="81">
        <v>5</v>
      </c>
      <c r="B281" s="58" t="s">
        <v>46</v>
      </c>
      <c r="C281" s="58" t="s">
        <v>74</v>
      </c>
      <c r="D281" s="57">
        <v>40360</v>
      </c>
      <c r="E281" s="57"/>
      <c r="F281" s="71">
        <f t="shared" si="60"/>
        <v>5489</v>
      </c>
      <c r="G281" s="71">
        <f t="shared" si="61"/>
        <v>467</v>
      </c>
      <c r="H281" s="78">
        <f t="shared" si="57"/>
        <v>85.07924940790673</v>
      </c>
      <c r="I281" s="78"/>
      <c r="J281" s="46">
        <v>177</v>
      </c>
      <c r="K281" s="46">
        <v>16</v>
      </c>
      <c r="L281" s="103">
        <f t="shared" si="58"/>
        <v>90.395480225988706</v>
      </c>
      <c r="M281" s="103"/>
      <c r="N281" s="78"/>
      <c r="O281" s="46">
        <v>231</v>
      </c>
      <c r="P281" s="46">
        <v>22</v>
      </c>
      <c r="Q281" s="78">
        <f t="shared" si="59"/>
        <v>95.238095238095241</v>
      </c>
    </row>
    <row r="282" spans="1:17">
      <c r="A282" s="81">
        <v>6</v>
      </c>
      <c r="B282" s="58" t="s">
        <v>46</v>
      </c>
      <c r="C282" s="58" t="s">
        <v>74</v>
      </c>
      <c r="D282" s="57">
        <v>40391</v>
      </c>
      <c r="E282" s="57"/>
      <c r="F282" s="71">
        <f t="shared" si="60"/>
        <v>5435</v>
      </c>
      <c r="G282" s="71">
        <f t="shared" si="61"/>
        <v>461</v>
      </c>
      <c r="H282" s="78">
        <f t="shared" si="57"/>
        <v>84.820607175712965</v>
      </c>
      <c r="I282" s="78"/>
      <c r="J282" s="46">
        <v>353</v>
      </c>
      <c r="K282" s="46">
        <v>33</v>
      </c>
      <c r="L282" s="103">
        <f t="shared" si="58"/>
        <v>93.48441926345609</v>
      </c>
      <c r="M282" s="103"/>
      <c r="N282" s="78"/>
      <c r="O282" s="46">
        <v>428</v>
      </c>
      <c r="P282" s="46">
        <v>39</v>
      </c>
      <c r="Q282" s="78">
        <f t="shared" si="59"/>
        <v>91.121495327102807</v>
      </c>
    </row>
    <row r="283" spans="1:17">
      <c r="A283" s="81">
        <v>7</v>
      </c>
      <c r="B283" s="58" t="s">
        <v>46</v>
      </c>
      <c r="C283" s="58" t="s">
        <v>74</v>
      </c>
      <c r="D283" s="57">
        <v>40422</v>
      </c>
      <c r="E283" s="57"/>
      <c r="F283" s="71">
        <f t="shared" si="60"/>
        <v>5360</v>
      </c>
      <c r="G283" s="71">
        <f t="shared" si="61"/>
        <v>455</v>
      </c>
      <c r="H283" s="78">
        <f t="shared" si="57"/>
        <v>84.888059701492537</v>
      </c>
      <c r="I283" s="78"/>
      <c r="J283" s="46">
        <v>177</v>
      </c>
      <c r="K283" s="46">
        <v>16</v>
      </c>
      <c r="L283" s="103">
        <f t="shared" si="58"/>
        <v>90.395480225988706</v>
      </c>
      <c r="M283" s="103"/>
      <c r="N283" s="78"/>
      <c r="O283" s="46">
        <v>146</v>
      </c>
      <c r="P283" s="46">
        <v>14</v>
      </c>
      <c r="Q283" s="78">
        <f t="shared" si="59"/>
        <v>95.890410958904113</v>
      </c>
    </row>
    <row r="284" spans="1:17">
      <c r="A284" s="81">
        <v>8</v>
      </c>
      <c r="B284" s="58" t="s">
        <v>46</v>
      </c>
      <c r="C284" s="58" t="s">
        <v>74</v>
      </c>
      <c r="D284" s="57">
        <v>40452</v>
      </c>
      <c r="E284" s="57"/>
      <c r="F284" s="71">
        <f t="shared" si="60"/>
        <v>5125</v>
      </c>
      <c r="G284" s="71">
        <f t="shared" si="61"/>
        <v>435</v>
      </c>
      <c r="H284" s="78">
        <f t="shared" si="57"/>
        <v>84.878048780487802</v>
      </c>
      <c r="I284" s="78"/>
      <c r="J284" s="46">
        <v>1241</v>
      </c>
      <c r="K284" s="46">
        <v>124</v>
      </c>
      <c r="L284" s="103">
        <f t="shared" si="58"/>
        <v>99.919419822723611</v>
      </c>
      <c r="M284" s="103"/>
      <c r="N284" s="78"/>
      <c r="O284" s="46">
        <v>129</v>
      </c>
      <c r="P284" s="46">
        <v>12</v>
      </c>
      <c r="Q284" s="78">
        <f t="shared" si="59"/>
        <v>93.023255813953483</v>
      </c>
    </row>
    <row r="285" spans="1:17">
      <c r="A285" s="81">
        <v>9</v>
      </c>
      <c r="B285" s="58" t="s">
        <v>46</v>
      </c>
      <c r="C285" s="58" t="s">
        <v>74</v>
      </c>
      <c r="D285" s="57">
        <v>40483</v>
      </c>
      <c r="E285" s="57"/>
      <c r="F285" s="71">
        <f t="shared" si="60"/>
        <v>6237</v>
      </c>
      <c r="G285" s="71">
        <f t="shared" si="61"/>
        <v>547</v>
      </c>
      <c r="H285" s="78">
        <f t="shared" si="57"/>
        <v>87.702421035754369</v>
      </c>
      <c r="I285" s="78"/>
      <c r="J285" s="46">
        <v>711</v>
      </c>
      <c r="K285" s="46">
        <v>75</v>
      </c>
      <c r="L285" s="103">
        <f t="shared" si="58"/>
        <v>105.48523206751055</v>
      </c>
      <c r="M285" s="103"/>
      <c r="N285" s="78"/>
      <c r="O285" s="46">
        <v>936</v>
      </c>
      <c r="P285" s="46">
        <v>93</v>
      </c>
      <c r="Q285" s="78">
        <f t="shared" si="59"/>
        <v>99.358974358974365</v>
      </c>
    </row>
    <row r="286" spans="1:17">
      <c r="A286" s="81">
        <v>10</v>
      </c>
      <c r="B286" s="58" t="s">
        <v>46</v>
      </c>
      <c r="C286" s="58" t="s">
        <v>74</v>
      </c>
      <c r="D286" s="57">
        <v>40513</v>
      </c>
      <c r="E286" s="57"/>
      <c r="F286" s="71">
        <f t="shared" si="60"/>
        <v>6012</v>
      </c>
      <c r="G286" s="71">
        <f t="shared" si="61"/>
        <v>529</v>
      </c>
      <c r="H286" s="78">
        <f t="shared" si="57"/>
        <v>87.990685296074517</v>
      </c>
      <c r="I286" s="78"/>
      <c r="J286" s="46">
        <v>537</v>
      </c>
      <c r="K286" s="46">
        <v>58</v>
      </c>
      <c r="L286" s="103">
        <f t="shared" si="58"/>
        <v>108.0074487895717</v>
      </c>
      <c r="M286" s="103"/>
      <c r="N286" s="78"/>
      <c r="O286" s="46">
        <v>418</v>
      </c>
      <c r="P286" s="46">
        <v>43</v>
      </c>
      <c r="Q286" s="78">
        <f t="shared" si="59"/>
        <v>102.87081339712918</v>
      </c>
    </row>
    <row r="287" spans="1:17">
      <c r="A287" s="81">
        <v>11</v>
      </c>
      <c r="B287" s="58" t="s">
        <v>46</v>
      </c>
      <c r="C287" s="58" t="s">
        <v>74</v>
      </c>
      <c r="D287" s="57">
        <v>40544</v>
      </c>
      <c r="E287" s="57"/>
      <c r="F287" s="71">
        <f t="shared" si="60"/>
        <v>6131</v>
      </c>
      <c r="G287" s="71">
        <f t="shared" si="61"/>
        <v>544</v>
      </c>
      <c r="H287" s="78">
        <f>IF(F287=0,0,G287*1000/F287)</f>
        <v>88.729407926928729</v>
      </c>
      <c r="I287" s="78"/>
      <c r="J287" s="46">
        <v>358</v>
      </c>
      <c r="K287" s="46">
        <v>40</v>
      </c>
      <c r="L287" s="103">
        <f>IF(J287=0,0,K287*1000/J287)</f>
        <v>111.73184357541899</v>
      </c>
      <c r="M287" s="103"/>
      <c r="N287" s="78"/>
      <c r="O287" s="46">
        <v>360</v>
      </c>
      <c r="P287" s="46">
        <v>39</v>
      </c>
      <c r="Q287" s="78">
        <f>IF(O287=0,0,P287*1000/O287)</f>
        <v>108.33333333333333</v>
      </c>
    </row>
    <row r="288" spans="1:17">
      <c r="A288" s="81">
        <v>12</v>
      </c>
      <c r="B288" s="58" t="s">
        <v>46</v>
      </c>
      <c r="C288" s="58" t="s">
        <v>74</v>
      </c>
      <c r="D288" s="57">
        <v>40575</v>
      </c>
      <c r="E288" s="57"/>
      <c r="F288" s="71">
        <f t="shared" si="60"/>
        <v>6129</v>
      </c>
      <c r="G288" s="71">
        <f t="shared" si="61"/>
        <v>545</v>
      </c>
      <c r="H288" s="78">
        <f>IF(F288=0,0,G288*1000/F288)</f>
        <v>88.921520639582312</v>
      </c>
      <c r="I288" s="78"/>
      <c r="J288" s="46">
        <v>537</v>
      </c>
      <c r="K288" s="46">
        <v>65</v>
      </c>
      <c r="L288" s="103">
        <f>IF(J288=0,0,K288*1000/J288)</f>
        <v>121.04283054003724</v>
      </c>
      <c r="M288" s="103"/>
      <c r="N288" s="78"/>
      <c r="O288" s="46">
        <v>960</v>
      </c>
      <c r="P288" s="46">
        <v>102</v>
      </c>
      <c r="Q288" s="78">
        <f>IF(O288=0,0,P288*1000/O288)</f>
        <v>106.25</v>
      </c>
    </row>
    <row r="289" spans="1:17">
      <c r="A289" s="81">
        <v>13</v>
      </c>
      <c r="B289" s="58" t="s">
        <v>46</v>
      </c>
      <c r="C289" s="58" t="s">
        <v>74</v>
      </c>
      <c r="D289" s="57">
        <v>40603</v>
      </c>
      <c r="E289" s="57"/>
      <c r="F289" s="71">
        <f t="shared" si="60"/>
        <v>5706</v>
      </c>
      <c r="G289" s="71">
        <f t="shared" si="61"/>
        <v>508</v>
      </c>
      <c r="H289" s="78">
        <f>IF(F289=0,0,G289*1000/F289)</f>
        <v>89.029092183666322</v>
      </c>
      <c r="I289" s="78"/>
      <c r="J289" s="46">
        <v>1067</v>
      </c>
      <c r="K289" s="46">
        <v>144</v>
      </c>
      <c r="L289" s="103">
        <f>IF(J289=0,0,K289*1000/J289)</f>
        <v>134.95782567947518</v>
      </c>
      <c r="M289" s="103"/>
      <c r="N289" s="78"/>
      <c r="O289" s="46">
        <v>1183</v>
      </c>
      <c r="P289" s="46">
        <v>147</v>
      </c>
      <c r="Q289" s="78">
        <f>IF(O289=0,0,P289*1000/O289)</f>
        <v>124.2603550295858</v>
      </c>
    </row>
    <row r="290" spans="1:17">
      <c r="F290" s="69"/>
      <c r="G290" s="69"/>
      <c r="J290" s="69"/>
      <c r="K290" s="69"/>
      <c r="L290" s="110"/>
      <c r="M290" s="110"/>
      <c r="O290" s="69"/>
      <c r="P290" s="69"/>
    </row>
    <row r="291" spans="1:17">
      <c r="O291" s="69"/>
      <c r="P291" s="69"/>
    </row>
    <row r="292" spans="1:17">
      <c r="O292" s="69"/>
      <c r="P292" s="69"/>
    </row>
    <row r="293" spans="1:17">
      <c r="O293" s="69"/>
      <c r="P293" s="69"/>
    </row>
    <row r="307" spans="1:18">
      <c r="Q307" s="63"/>
    </row>
    <row r="308" spans="1:18" s="62" customFormat="1">
      <c r="A308" s="17" t="s">
        <v>36</v>
      </c>
      <c r="B308" s="17"/>
      <c r="C308" s="18"/>
      <c r="D308" s="19"/>
      <c r="E308" s="19"/>
      <c r="F308" s="17"/>
      <c r="G308" s="17"/>
      <c r="H308" s="17"/>
      <c r="I308" s="17"/>
      <c r="J308" s="17"/>
      <c r="K308" s="17"/>
      <c r="L308" s="17"/>
      <c r="M308" s="17"/>
      <c r="N308" s="17"/>
      <c r="O308" s="17"/>
      <c r="P308" s="20" t="s">
        <v>37</v>
      </c>
    </row>
    <row r="309" spans="1:18">
      <c r="A309" s="3"/>
      <c r="B309" s="3"/>
      <c r="C309" s="82"/>
      <c r="D309" s="4"/>
      <c r="E309" s="4"/>
      <c r="F309" s="3"/>
      <c r="G309" s="3"/>
      <c r="H309" s="3"/>
      <c r="I309" s="3"/>
      <c r="J309" s="3"/>
      <c r="K309" s="3"/>
      <c r="L309" s="3"/>
      <c r="M309" s="3"/>
      <c r="N309" s="3"/>
      <c r="O309" s="3"/>
      <c r="P309" s="3"/>
      <c r="Q309" s="61"/>
    </row>
    <row r="310" spans="1:18">
      <c r="A310" s="22" t="s">
        <v>88</v>
      </c>
      <c r="B310" s="22"/>
      <c r="C310" s="83"/>
      <c r="D310" s="14"/>
      <c r="E310" s="14"/>
      <c r="F310" s="22"/>
      <c r="G310" s="95" t="s">
        <v>89</v>
      </c>
      <c r="H310" s="95"/>
      <c r="I310" s="95"/>
      <c r="J310" s="95"/>
      <c r="K310" s="95"/>
      <c r="L310" s="22"/>
      <c r="M310" s="22"/>
      <c r="N310" s="22"/>
      <c r="O310" s="22"/>
      <c r="P310" s="22" t="s">
        <v>108</v>
      </c>
      <c r="Q310" s="22"/>
      <c r="R310" s="68"/>
    </row>
    <row r="311" spans="1:18" ht="15" customHeight="1">
      <c r="A311" s="17" t="s">
        <v>2</v>
      </c>
      <c r="B311" s="10"/>
      <c r="C311" s="10"/>
      <c r="D311" s="10"/>
      <c r="E311" s="10"/>
      <c r="F311" s="10"/>
      <c r="G311" s="99" t="s">
        <v>3</v>
      </c>
      <c r="H311" s="99"/>
      <c r="I311" s="99"/>
      <c r="J311" s="99"/>
      <c r="K311" s="99"/>
      <c r="M311" s="17" t="s">
        <v>92</v>
      </c>
      <c r="N311" s="17"/>
      <c r="O311" s="10"/>
      <c r="P311" s="10"/>
      <c r="Q311" s="10"/>
    </row>
    <row r="312" spans="1:18">
      <c r="A312" s="3"/>
      <c r="B312" s="62"/>
      <c r="C312" s="62"/>
      <c r="D312" s="62"/>
      <c r="E312" s="62"/>
      <c r="F312" s="62"/>
      <c r="G312" s="100"/>
      <c r="H312" s="100"/>
      <c r="I312" s="100"/>
      <c r="J312" s="100"/>
      <c r="K312" s="100"/>
      <c r="M312" s="22"/>
      <c r="N312" s="3" t="s">
        <v>5</v>
      </c>
      <c r="P312" s="62"/>
      <c r="Q312" s="62"/>
    </row>
    <row r="313" spans="1:18">
      <c r="A313" s="3" t="s">
        <v>6</v>
      </c>
      <c r="B313" s="3"/>
      <c r="C313" s="82"/>
      <c r="D313" s="4"/>
      <c r="E313" s="4"/>
      <c r="F313" s="3"/>
      <c r="G313" s="100"/>
      <c r="H313" s="100"/>
      <c r="I313" s="100"/>
      <c r="J313" s="100"/>
      <c r="K313" s="100"/>
      <c r="M313" s="83"/>
      <c r="N313" s="3" t="s">
        <v>7</v>
      </c>
      <c r="P313" s="3"/>
      <c r="Q313" s="3"/>
    </row>
    <row r="314" spans="1:18">
      <c r="A314" s="3"/>
      <c r="B314" s="62"/>
      <c r="D314" s="4"/>
      <c r="E314" s="4"/>
      <c r="F314" s="3"/>
      <c r="G314" s="100"/>
      <c r="H314" s="100"/>
      <c r="I314" s="100"/>
      <c r="J314" s="100"/>
      <c r="K314" s="100"/>
      <c r="M314" s="83" t="s">
        <v>44</v>
      </c>
      <c r="N314" s="3" t="s">
        <v>87</v>
      </c>
      <c r="P314" s="3"/>
      <c r="Q314" s="3"/>
    </row>
    <row r="315" spans="1:18">
      <c r="A315" s="22" t="s">
        <v>90</v>
      </c>
      <c r="B315" s="63"/>
      <c r="C315" s="83"/>
      <c r="D315" s="14"/>
      <c r="E315" s="14"/>
      <c r="F315" s="22"/>
      <c r="G315" s="101"/>
      <c r="H315" s="101"/>
      <c r="I315" s="101"/>
      <c r="J315" s="101"/>
      <c r="K315" s="101"/>
      <c r="M315" s="6" t="s">
        <v>103</v>
      </c>
      <c r="N315" s="6"/>
      <c r="O315" s="63"/>
      <c r="P315" s="22"/>
      <c r="Q315" s="22"/>
    </row>
    <row r="316" spans="1:18">
      <c r="A316" s="17"/>
      <c r="B316" s="17"/>
      <c r="C316" s="18"/>
      <c r="D316" s="19"/>
      <c r="E316" s="19"/>
      <c r="F316" s="17"/>
      <c r="G316" s="11"/>
      <c r="H316" s="11"/>
      <c r="I316" s="11"/>
      <c r="J316" s="11"/>
      <c r="K316" s="11"/>
      <c r="L316" s="17"/>
      <c r="M316" s="17"/>
      <c r="N316" s="17"/>
      <c r="O316" s="17"/>
      <c r="P316" s="17"/>
      <c r="Q316" s="17"/>
    </row>
    <row r="317" spans="1:18">
      <c r="A317" s="79" t="s">
        <v>11</v>
      </c>
      <c r="B317" s="79" t="s">
        <v>12</v>
      </c>
      <c r="C317" s="79" t="s">
        <v>13</v>
      </c>
      <c r="D317" s="79" t="s">
        <v>14</v>
      </c>
      <c r="E317" s="79"/>
      <c r="F317" s="79" t="s">
        <v>15</v>
      </c>
      <c r="G317" s="79" t="s">
        <v>16</v>
      </c>
      <c r="H317" s="79" t="s">
        <v>17</v>
      </c>
      <c r="I317" s="79"/>
      <c r="J317" s="79" t="s">
        <v>18</v>
      </c>
      <c r="K317" s="79" t="s">
        <v>19</v>
      </c>
      <c r="L317" s="105" t="s">
        <v>20</v>
      </c>
      <c r="M317" s="105"/>
      <c r="N317" s="79"/>
      <c r="O317" s="79" t="s">
        <v>21</v>
      </c>
      <c r="P317" s="79" t="s">
        <v>22</v>
      </c>
      <c r="Q317" s="79" t="s">
        <v>23</v>
      </c>
    </row>
    <row r="318" spans="1:18">
      <c r="B318" s="82"/>
      <c r="D318" s="28"/>
      <c r="E318" s="28"/>
      <c r="F318" s="81"/>
      <c r="G318" s="81"/>
      <c r="H318" s="81"/>
      <c r="I318" s="81"/>
      <c r="J318" s="81"/>
      <c r="K318" s="81"/>
      <c r="L318" s="81"/>
      <c r="M318" s="81"/>
      <c r="N318" s="81"/>
      <c r="O318" s="81"/>
      <c r="P318" s="81"/>
      <c r="Q318" s="81"/>
    </row>
    <row r="319" spans="1:18">
      <c r="B319" s="81"/>
      <c r="F319" s="95" t="s">
        <v>41</v>
      </c>
      <c r="G319" s="95"/>
      <c r="H319" s="95"/>
      <c r="I319" s="82"/>
      <c r="J319" s="95" t="s">
        <v>42</v>
      </c>
      <c r="K319" s="95"/>
      <c r="L319" s="95"/>
      <c r="M319" s="95"/>
      <c r="N319" s="82"/>
      <c r="O319" s="95" t="s">
        <v>43</v>
      </c>
      <c r="P319" s="95"/>
      <c r="Q319" s="95"/>
    </row>
    <row r="320" spans="1:18" ht="24">
      <c r="A320" s="15" t="s">
        <v>29</v>
      </c>
      <c r="B320" s="83" t="s">
        <v>30</v>
      </c>
      <c r="C320" s="83" t="s">
        <v>31</v>
      </c>
      <c r="D320" s="14" t="s">
        <v>32</v>
      </c>
      <c r="E320" s="4"/>
      <c r="F320" s="83" t="s">
        <v>33</v>
      </c>
      <c r="G320" s="16" t="s">
        <v>34</v>
      </c>
      <c r="H320" s="83" t="s">
        <v>35</v>
      </c>
      <c r="I320" s="82"/>
      <c r="J320" s="83" t="s">
        <v>33</v>
      </c>
      <c r="K320" s="16" t="s">
        <v>34</v>
      </c>
      <c r="L320" s="102" t="s">
        <v>35</v>
      </c>
      <c r="M320" s="102"/>
      <c r="N320" s="82"/>
      <c r="O320" s="83" t="s">
        <v>33</v>
      </c>
      <c r="P320" s="16" t="s">
        <v>34</v>
      </c>
      <c r="Q320" s="83" t="s">
        <v>35</v>
      </c>
    </row>
    <row r="321" spans="1:17">
      <c r="A321" s="81">
        <v>1</v>
      </c>
      <c r="B321" s="58" t="s">
        <v>46</v>
      </c>
      <c r="C321" s="58" t="s">
        <v>74</v>
      </c>
      <c r="D321" s="57">
        <v>40238</v>
      </c>
      <c r="E321" s="57"/>
      <c r="F321" s="71">
        <v>0</v>
      </c>
      <c r="G321" s="71">
        <v>0</v>
      </c>
      <c r="H321" s="78">
        <f t="shared" ref="H321:H330" si="62">IF(F321=0,0,G321*1000/F321)</f>
        <v>0</v>
      </c>
      <c r="I321" s="78"/>
      <c r="J321" s="71">
        <v>0</v>
      </c>
      <c r="K321" s="71">
        <v>0</v>
      </c>
      <c r="L321" s="109">
        <f t="shared" ref="L321:L330" si="63">IF(J321=0,0,K321*1000/J321)</f>
        <v>0</v>
      </c>
      <c r="M321" s="109"/>
      <c r="N321" s="78"/>
      <c r="O321" s="71">
        <f t="shared" ref="O321:O333" si="64">F277+J277-O277-F321+J321</f>
        <v>5264</v>
      </c>
      <c r="P321" s="71">
        <f t="shared" ref="P321:P333" si="65">G277+K277-P277-G321+K321</f>
        <v>443</v>
      </c>
      <c r="Q321" s="78">
        <f t="shared" ref="Q321:Q330" si="66">IF(O321=0,0,P321*1000/O321)</f>
        <v>84.156534954407292</v>
      </c>
    </row>
    <row r="322" spans="1:17">
      <c r="A322" s="81">
        <v>2</v>
      </c>
      <c r="B322" s="58" t="s">
        <v>46</v>
      </c>
      <c r="C322" s="58" t="s">
        <v>74</v>
      </c>
      <c r="D322" s="57">
        <v>40269</v>
      </c>
      <c r="E322" s="57"/>
      <c r="F322" s="71">
        <v>0</v>
      </c>
      <c r="G322" s="71">
        <v>0</v>
      </c>
      <c r="H322" s="78">
        <f t="shared" si="62"/>
        <v>0</v>
      </c>
      <c r="I322" s="78"/>
      <c r="J322" s="46">
        <v>0</v>
      </c>
      <c r="K322" s="46">
        <v>0</v>
      </c>
      <c r="L322" s="103">
        <f t="shared" si="63"/>
        <v>0</v>
      </c>
      <c r="M322" s="103"/>
      <c r="N322" s="78"/>
      <c r="O322" s="71">
        <f t="shared" si="64"/>
        <v>5307</v>
      </c>
      <c r="P322" s="71">
        <f t="shared" si="65"/>
        <v>452</v>
      </c>
      <c r="Q322" s="78">
        <f t="shared" si="66"/>
        <v>85.170529489353683</v>
      </c>
    </row>
    <row r="323" spans="1:17">
      <c r="A323" s="81">
        <v>3</v>
      </c>
      <c r="B323" s="58" t="s">
        <v>46</v>
      </c>
      <c r="C323" s="58" t="s">
        <v>74</v>
      </c>
      <c r="D323" s="57">
        <v>40299</v>
      </c>
      <c r="E323" s="57"/>
      <c r="F323" s="71">
        <v>0</v>
      </c>
      <c r="G323" s="71">
        <v>0</v>
      </c>
      <c r="H323" s="78">
        <f t="shared" si="62"/>
        <v>0</v>
      </c>
      <c r="I323" s="78"/>
      <c r="J323" s="71">
        <v>0</v>
      </c>
      <c r="K323" s="71">
        <v>0</v>
      </c>
      <c r="L323" s="103">
        <f t="shared" si="63"/>
        <v>0</v>
      </c>
      <c r="M323" s="103"/>
      <c r="N323" s="78"/>
      <c r="O323" s="71">
        <f t="shared" si="64"/>
        <v>5541</v>
      </c>
      <c r="P323" s="71">
        <f t="shared" si="65"/>
        <v>472</v>
      </c>
      <c r="Q323" s="78">
        <f t="shared" si="66"/>
        <v>85.183179931420327</v>
      </c>
    </row>
    <row r="324" spans="1:17">
      <c r="A324" s="81">
        <v>4</v>
      </c>
      <c r="B324" s="58" t="s">
        <v>46</v>
      </c>
      <c r="C324" s="58" t="s">
        <v>74</v>
      </c>
      <c r="D324" s="57">
        <v>40330</v>
      </c>
      <c r="E324" s="57"/>
      <c r="F324" s="71">
        <v>0</v>
      </c>
      <c r="G324" s="71">
        <v>0</v>
      </c>
      <c r="H324" s="78">
        <f t="shared" si="62"/>
        <v>0</v>
      </c>
      <c r="I324" s="78"/>
      <c r="J324" s="71">
        <v>0</v>
      </c>
      <c r="K324" s="71">
        <v>0</v>
      </c>
      <c r="L324" s="103">
        <f t="shared" si="63"/>
        <v>0</v>
      </c>
      <c r="M324" s="103"/>
      <c r="N324" s="78"/>
      <c r="O324" s="71">
        <f t="shared" si="64"/>
        <v>5489</v>
      </c>
      <c r="P324" s="71">
        <f t="shared" si="65"/>
        <v>467</v>
      </c>
      <c r="Q324" s="78">
        <f t="shared" si="66"/>
        <v>85.07924940790673</v>
      </c>
    </row>
    <row r="325" spans="1:17">
      <c r="A325" s="81">
        <v>5</v>
      </c>
      <c r="B325" s="58" t="s">
        <v>46</v>
      </c>
      <c r="C325" s="58" t="s">
        <v>74</v>
      </c>
      <c r="D325" s="57">
        <v>40360</v>
      </c>
      <c r="E325" s="57"/>
      <c r="F325" s="71">
        <v>0</v>
      </c>
      <c r="G325" s="71">
        <v>0</v>
      </c>
      <c r="H325" s="78">
        <f t="shared" si="62"/>
        <v>0</v>
      </c>
      <c r="I325" s="78"/>
      <c r="J325" s="71">
        <v>0</v>
      </c>
      <c r="K325" s="71">
        <v>0</v>
      </c>
      <c r="L325" s="103">
        <f t="shared" si="63"/>
        <v>0</v>
      </c>
      <c r="M325" s="103"/>
      <c r="N325" s="78"/>
      <c r="O325" s="71">
        <f t="shared" si="64"/>
        <v>5435</v>
      </c>
      <c r="P325" s="71">
        <f t="shared" si="65"/>
        <v>461</v>
      </c>
      <c r="Q325" s="78">
        <f t="shared" si="66"/>
        <v>84.820607175712965</v>
      </c>
    </row>
    <row r="326" spans="1:17">
      <c r="A326" s="81">
        <v>6</v>
      </c>
      <c r="B326" s="58" t="s">
        <v>46</v>
      </c>
      <c r="C326" s="58" t="s">
        <v>74</v>
      </c>
      <c r="D326" s="57">
        <v>40391</v>
      </c>
      <c r="E326" s="57"/>
      <c r="F326" s="71">
        <v>0</v>
      </c>
      <c r="G326" s="71">
        <v>0</v>
      </c>
      <c r="H326" s="78">
        <f t="shared" si="62"/>
        <v>0</v>
      </c>
      <c r="I326" s="78"/>
      <c r="J326" s="71">
        <v>0</v>
      </c>
      <c r="K326" s="71">
        <v>0</v>
      </c>
      <c r="L326" s="103">
        <f t="shared" si="63"/>
        <v>0</v>
      </c>
      <c r="M326" s="103"/>
      <c r="N326" s="78"/>
      <c r="O326" s="71">
        <f t="shared" si="64"/>
        <v>5360</v>
      </c>
      <c r="P326" s="71">
        <f t="shared" si="65"/>
        <v>455</v>
      </c>
      <c r="Q326" s="78">
        <f t="shared" si="66"/>
        <v>84.888059701492537</v>
      </c>
    </row>
    <row r="327" spans="1:17">
      <c r="A327" s="81">
        <v>7</v>
      </c>
      <c r="B327" s="58" t="s">
        <v>46</v>
      </c>
      <c r="C327" s="58" t="s">
        <v>74</v>
      </c>
      <c r="D327" s="57">
        <v>40422</v>
      </c>
      <c r="E327" s="57"/>
      <c r="F327" s="71">
        <v>0</v>
      </c>
      <c r="G327" s="71">
        <v>0</v>
      </c>
      <c r="H327" s="78">
        <f t="shared" si="62"/>
        <v>0</v>
      </c>
      <c r="I327" s="78"/>
      <c r="J327" s="71">
        <v>-266</v>
      </c>
      <c r="K327" s="71">
        <v>-22</v>
      </c>
      <c r="L327" s="103">
        <f t="shared" si="63"/>
        <v>82.706766917293237</v>
      </c>
      <c r="M327" s="103"/>
      <c r="N327" s="78"/>
      <c r="O327" s="71">
        <f t="shared" si="64"/>
        <v>5125</v>
      </c>
      <c r="P327" s="71">
        <f t="shared" si="65"/>
        <v>435</v>
      </c>
      <c r="Q327" s="78">
        <f t="shared" si="66"/>
        <v>84.878048780487802</v>
      </c>
    </row>
    <row r="328" spans="1:17">
      <c r="A328" s="81">
        <v>8</v>
      </c>
      <c r="B328" s="58" t="s">
        <v>46</v>
      </c>
      <c r="C328" s="58" t="s">
        <v>74</v>
      </c>
      <c r="D328" s="57">
        <v>40452</v>
      </c>
      <c r="E328" s="57"/>
      <c r="F328" s="71">
        <v>0</v>
      </c>
      <c r="G328" s="71">
        <v>0</v>
      </c>
      <c r="H328" s="78">
        <f t="shared" si="62"/>
        <v>0</v>
      </c>
      <c r="I328" s="78"/>
      <c r="J328" s="71">
        <v>0</v>
      </c>
      <c r="K328" s="71">
        <v>0</v>
      </c>
      <c r="L328" s="103">
        <f t="shared" si="63"/>
        <v>0</v>
      </c>
      <c r="M328" s="103"/>
      <c r="N328" s="78"/>
      <c r="O328" s="71">
        <f t="shared" si="64"/>
        <v>6237</v>
      </c>
      <c r="P328" s="71">
        <f t="shared" si="65"/>
        <v>547</v>
      </c>
      <c r="Q328" s="78">
        <f t="shared" si="66"/>
        <v>87.702421035754369</v>
      </c>
    </row>
    <row r="329" spans="1:17">
      <c r="A329" s="81">
        <v>9</v>
      </c>
      <c r="B329" s="58" t="s">
        <v>46</v>
      </c>
      <c r="C329" s="58" t="s">
        <v>74</v>
      </c>
      <c r="D329" s="57">
        <v>40483</v>
      </c>
      <c r="E329" s="57"/>
      <c r="F329" s="71">
        <v>0</v>
      </c>
      <c r="G329" s="71">
        <v>0</v>
      </c>
      <c r="H329" s="78">
        <f t="shared" si="62"/>
        <v>0</v>
      </c>
      <c r="I329" s="78"/>
      <c r="J329" s="71">
        <v>0</v>
      </c>
      <c r="K329" s="71">
        <v>0</v>
      </c>
      <c r="L329" s="103">
        <f t="shared" si="63"/>
        <v>0</v>
      </c>
      <c r="M329" s="103"/>
      <c r="N329" s="78"/>
      <c r="O329" s="71">
        <f t="shared" si="64"/>
        <v>6012</v>
      </c>
      <c r="P329" s="71">
        <f t="shared" si="65"/>
        <v>529</v>
      </c>
      <c r="Q329" s="78">
        <f t="shared" si="66"/>
        <v>87.990685296074517</v>
      </c>
    </row>
    <row r="330" spans="1:17">
      <c r="A330" s="81">
        <v>10</v>
      </c>
      <c r="B330" s="58" t="s">
        <v>46</v>
      </c>
      <c r="C330" s="58" t="s">
        <v>74</v>
      </c>
      <c r="D330" s="57">
        <v>40513</v>
      </c>
      <c r="E330" s="57"/>
      <c r="F330" s="71">
        <v>0</v>
      </c>
      <c r="G330" s="71">
        <v>0</v>
      </c>
      <c r="H330" s="78">
        <f t="shared" si="62"/>
        <v>0</v>
      </c>
      <c r="I330" s="78"/>
      <c r="J330" s="71">
        <v>0</v>
      </c>
      <c r="K330" s="71">
        <v>0</v>
      </c>
      <c r="L330" s="103">
        <f t="shared" si="63"/>
        <v>0</v>
      </c>
      <c r="M330" s="103"/>
      <c r="N330" s="78"/>
      <c r="O330" s="71">
        <f t="shared" si="64"/>
        <v>6131</v>
      </c>
      <c r="P330" s="71">
        <f t="shared" si="65"/>
        <v>544</v>
      </c>
      <c r="Q330" s="78">
        <f t="shared" si="66"/>
        <v>88.729407926928729</v>
      </c>
    </row>
    <row r="331" spans="1:17">
      <c r="A331" s="81">
        <v>11</v>
      </c>
      <c r="B331" s="58" t="s">
        <v>46</v>
      </c>
      <c r="C331" s="58" t="s">
        <v>74</v>
      </c>
      <c r="D331" s="57">
        <v>40544</v>
      </c>
      <c r="E331" s="57"/>
      <c r="F331" s="71">
        <v>0</v>
      </c>
      <c r="G331" s="71">
        <v>0</v>
      </c>
      <c r="H331" s="78">
        <f>IF(F331=0,0,G331*1000/F331)</f>
        <v>0</v>
      </c>
      <c r="I331" s="78"/>
      <c r="J331" s="71">
        <v>0</v>
      </c>
      <c r="K331" s="71">
        <v>0</v>
      </c>
      <c r="L331" s="103">
        <f>IF(J331=0,0,K331*1000/J331)</f>
        <v>0</v>
      </c>
      <c r="M331" s="103"/>
      <c r="N331" s="78"/>
      <c r="O331" s="71">
        <f t="shared" si="64"/>
        <v>6129</v>
      </c>
      <c r="P331" s="71">
        <f t="shared" si="65"/>
        <v>545</v>
      </c>
      <c r="Q331" s="78">
        <f>IF(O331=0,0,P331*1000/O331)</f>
        <v>88.921520639582312</v>
      </c>
    </row>
    <row r="332" spans="1:17">
      <c r="A332" s="81">
        <v>12</v>
      </c>
      <c r="B332" s="58" t="s">
        <v>46</v>
      </c>
      <c r="C332" s="58" t="s">
        <v>74</v>
      </c>
      <c r="D332" s="57">
        <v>40575</v>
      </c>
      <c r="E332" s="57"/>
      <c r="F332" s="71">
        <v>0</v>
      </c>
      <c r="G332" s="71">
        <v>0</v>
      </c>
      <c r="H332" s="78">
        <f>IF(F332=0,0,G332*1000/F332)</f>
        <v>0</v>
      </c>
      <c r="I332" s="78"/>
      <c r="J332" s="71">
        <v>0</v>
      </c>
      <c r="K332" s="71">
        <v>0</v>
      </c>
      <c r="L332" s="103">
        <f>IF(J332=0,0,K332*1000/J332)</f>
        <v>0</v>
      </c>
      <c r="M332" s="103"/>
      <c r="N332" s="78"/>
      <c r="O332" s="71">
        <f t="shared" si="64"/>
        <v>5706</v>
      </c>
      <c r="P332" s="71">
        <f t="shared" si="65"/>
        <v>508</v>
      </c>
      <c r="Q332" s="78">
        <f>IF(O332=0,0,P332*1000/O332)</f>
        <v>89.029092183666322</v>
      </c>
    </row>
    <row r="333" spans="1:17">
      <c r="A333" s="81">
        <v>13</v>
      </c>
      <c r="B333" s="58" t="s">
        <v>46</v>
      </c>
      <c r="C333" s="58" t="s">
        <v>74</v>
      </c>
      <c r="D333" s="57">
        <v>40603</v>
      </c>
      <c r="E333" s="57"/>
      <c r="F333" s="71">
        <v>0</v>
      </c>
      <c r="G333" s="71">
        <v>0</v>
      </c>
      <c r="H333" s="78">
        <f>IF(F333=0,0,G333*1000/F333)</f>
        <v>0</v>
      </c>
      <c r="I333" s="78"/>
      <c r="J333" s="71">
        <v>0</v>
      </c>
      <c r="K333" s="71">
        <v>0</v>
      </c>
      <c r="L333" s="103">
        <f>IF(J333=0,0,K333*1000/J333)</f>
        <v>0</v>
      </c>
      <c r="M333" s="103"/>
      <c r="N333" s="78"/>
      <c r="O333" s="71">
        <f t="shared" si="64"/>
        <v>5590</v>
      </c>
      <c r="P333" s="71">
        <f t="shared" si="65"/>
        <v>505</v>
      </c>
      <c r="Q333" s="78">
        <f>IF(O333=0,0,P333*1000/O333)</f>
        <v>90.339892665474068</v>
      </c>
    </row>
    <row r="334" spans="1:17">
      <c r="J334" s="69"/>
      <c r="K334" s="69"/>
      <c r="O334" s="69"/>
      <c r="P334" s="69"/>
    </row>
    <row r="335" spans="1:17">
      <c r="A335" s="81">
        <v>14</v>
      </c>
      <c r="B335" s="58" t="s">
        <v>66</v>
      </c>
      <c r="C335" s="58"/>
      <c r="D335" s="57"/>
      <c r="E335" s="57"/>
      <c r="F335" s="28"/>
      <c r="G335" s="28"/>
      <c r="H335" s="78"/>
      <c r="I335" s="78"/>
      <c r="J335" s="46"/>
      <c r="K335" s="46"/>
      <c r="L335" s="78"/>
      <c r="M335" s="78"/>
      <c r="N335" s="78"/>
      <c r="O335" s="71">
        <f>SUM(O321:O333)</f>
        <v>73326</v>
      </c>
      <c r="P335" s="71">
        <f>SUM(P321:P333)</f>
        <v>6363</v>
      </c>
      <c r="Q335" s="78"/>
    </row>
    <row r="336" spans="1:17">
      <c r="J336" s="69"/>
      <c r="K336" s="69"/>
      <c r="O336" s="69"/>
      <c r="P336" s="69"/>
    </row>
    <row r="337" spans="1:17">
      <c r="A337" s="81">
        <v>15</v>
      </c>
      <c r="B337" s="58" t="s">
        <v>46</v>
      </c>
      <c r="C337" s="58" t="s">
        <v>74</v>
      </c>
      <c r="D337" s="57" t="s">
        <v>40</v>
      </c>
      <c r="E337" s="57"/>
      <c r="O337" s="23">
        <f>ROUND(AVERAGE(O321:O333),0)</f>
        <v>5640</v>
      </c>
      <c r="P337" s="23">
        <f>ROUND(AVERAGE(P321:P333),0)</f>
        <v>489</v>
      </c>
      <c r="Q337" s="78">
        <f>IF(O337=0,0,P337*1000/O337)</f>
        <v>86.702127659574472</v>
      </c>
    </row>
    <row r="338" spans="1:17">
      <c r="O338" s="69"/>
      <c r="P338" s="69"/>
    </row>
    <row r="339" spans="1:17">
      <c r="O339" s="69"/>
      <c r="P339" s="69"/>
    </row>
    <row r="351" spans="1:17">
      <c r="Q351" s="63"/>
    </row>
    <row r="352" spans="1:17" s="62" customFormat="1">
      <c r="A352" s="17" t="s">
        <v>36</v>
      </c>
      <c r="B352" s="17"/>
      <c r="C352" s="18"/>
      <c r="D352" s="19"/>
      <c r="E352" s="19"/>
      <c r="F352" s="17"/>
      <c r="G352" s="17"/>
      <c r="H352" s="17"/>
      <c r="I352" s="17"/>
      <c r="J352" s="17"/>
      <c r="K352" s="17"/>
      <c r="L352" s="17"/>
      <c r="M352" s="17"/>
      <c r="N352" s="17"/>
      <c r="O352" s="17"/>
      <c r="P352" s="20" t="s">
        <v>37</v>
      </c>
    </row>
    <row r="353" spans="1:18">
      <c r="A353" s="3"/>
      <c r="B353" s="3"/>
      <c r="C353" s="82"/>
      <c r="D353" s="4"/>
      <c r="E353" s="4"/>
      <c r="F353" s="3"/>
      <c r="G353" s="3"/>
      <c r="H353" s="3"/>
      <c r="I353" s="3"/>
      <c r="J353" s="3"/>
      <c r="K353" s="3"/>
      <c r="L353" s="3"/>
      <c r="M353" s="3"/>
      <c r="N353" s="3"/>
      <c r="O353" s="3"/>
      <c r="P353" s="3"/>
      <c r="Q353" s="61"/>
    </row>
    <row r="354" spans="1:18">
      <c r="A354" s="22" t="s">
        <v>88</v>
      </c>
      <c r="B354" s="22"/>
      <c r="C354" s="83"/>
      <c r="D354" s="14"/>
      <c r="E354" s="14"/>
      <c r="F354" s="22"/>
      <c r="G354" s="95" t="s">
        <v>89</v>
      </c>
      <c r="H354" s="95"/>
      <c r="I354" s="95"/>
      <c r="J354" s="95"/>
      <c r="K354" s="95"/>
      <c r="L354" s="22"/>
      <c r="M354" s="22"/>
      <c r="N354" s="22"/>
      <c r="O354" s="22"/>
      <c r="P354" s="22" t="s">
        <v>109</v>
      </c>
      <c r="Q354" s="22"/>
      <c r="R354" s="68"/>
    </row>
    <row r="355" spans="1:18" ht="15" customHeight="1">
      <c r="A355" s="17" t="s">
        <v>2</v>
      </c>
      <c r="B355" s="10"/>
      <c r="C355" s="10"/>
      <c r="D355" s="10"/>
      <c r="E355" s="10"/>
      <c r="F355" s="10"/>
      <c r="G355" s="99" t="s">
        <v>3</v>
      </c>
      <c r="H355" s="99"/>
      <c r="I355" s="99"/>
      <c r="J355" s="99"/>
      <c r="K355" s="99"/>
      <c r="M355" s="17" t="s">
        <v>92</v>
      </c>
      <c r="N355" s="17"/>
      <c r="O355" s="10"/>
      <c r="P355" s="10"/>
      <c r="Q355" s="10"/>
    </row>
    <row r="356" spans="1:18">
      <c r="A356" s="3"/>
      <c r="B356" s="62"/>
      <c r="C356" s="62"/>
      <c r="D356" s="62"/>
      <c r="E356" s="62"/>
      <c r="F356" s="62"/>
      <c r="G356" s="100"/>
      <c r="H356" s="100"/>
      <c r="I356" s="100"/>
      <c r="J356" s="100"/>
      <c r="K356" s="100"/>
      <c r="M356" s="22"/>
      <c r="N356" s="3" t="s">
        <v>5</v>
      </c>
      <c r="P356" s="62"/>
      <c r="Q356" s="62"/>
    </row>
    <row r="357" spans="1:18">
      <c r="A357" s="3" t="s">
        <v>6</v>
      </c>
      <c r="B357" s="3"/>
      <c r="C357" s="82"/>
      <c r="D357" s="4"/>
      <c r="E357" s="4"/>
      <c r="F357" s="3"/>
      <c r="G357" s="100"/>
      <c r="H357" s="100"/>
      <c r="I357" s="100"/>
      <c r="J357" s="100"/>
      <c r="K357" s="100"/>
      <c r="M357" s="83"/>
      <c r="N357" s="3" t="s">
        <v>7</v>
      </c>
      <c r="P357" s="3"/>
      <c r="Q357" s="3"/>
    </row>
    <row r="358" spans="1:18">
      <c r="A358" s="3"/>
      <c r="B358" s="62"/>
      <c r="D358" s="4"/>
      <c r="E358" s="4"/>
      <c r="F358" s="3"/>
      <c r="G358" s="100"/>
      <c r="H358" s="100"/>
      <c r="I358" s="100"/>
      <c r="J358" s="100"/>
      <c r="K358" s="100"/>
      <c r="M358" s="83" t="s">
        <v>44</v>
      </c>
      <c r="N358" s="3" t="s">
        <v>87</v>
      </c>
      <c r="P358" s="3"/>
      <c r="Q358" s="3"/>
    </row>
    <row r="359" spans="1:18">
      <c r="A359" s="22" t="s">
        <v>90</v>
      </c>
      <c r="B359" s="63"/>
      <c r="C359" s="83"/>
      <c r="D359" s="14"/>
      <c r="E359" s="14"/>
      <c r="F359" s="22"/>
      <c r="G359" s="101"/>
      <c r="H359" s="101"/>
      <c r="I359" s="101"/>
      <c r="J359" s="101"/>
      <c r="K359" s="101"/>
      <c r="M359" s="6" t="s">
        <v>103</v>
      </c>
      <c r="N359" s="6"/>
      <c r="O359" s="63"/>
      <c r="P359" s="22"/>
      <c r="Q359" s="22"/>
    </row>
    <row r="360" spans="1:18">
      <c r="A360" s="17"/>
      <c r="B360" s="17"/>
      <c r="C360" s="18"/>
      <c r="D360" s="19"/>
      <c r="E360" s="19"/>
      <c r="F360" s="17"/>
      <c r="G360" s="11"/>
      <c r="H360" s="11"/>
      <c r="I360" s="11"/>
      <c r="J360" s="11"/>
      <c r="K360" s="11"/>
      <c r="L360" s="17"/>
      <c r="M360" s="17"/>
      <c r="N360" s="17"/>
      <c r="O360" s="17"/>
      <c r="P360" s="17"/>
      <c r="Q360" s="17"/>
    </row>
    <row r="361" spans="1:18">
      <c r="A361" s="79" t="s">
        <v>11</v>
      </c>
      <c r="B361" s="79" t="s">
        <v>12</v>
      </c>
      <c r="C361" s="79" t="s">
        <v>13</v>
      </c>
      <c r="D361" s="79" t="s">
        <v>14</v>
      </c>
      <c r="E361" s="79"/>
      <c r="F361" s="79" t="s">
        <v>15</v>
      </c>
      <c r="G361" s="79" t="s">
        <v>16</v>
      </c>
      <c r="H361" s="79" t="s">
        <v>17</v>
      </c>
      <c r="I361" s="79"/>
      <c r="J361" s="79" t="s">
        <v>18</v>
      </c>
      <c r="K361" s="79" t="s">
        <v>19</v>
      </c>
      <c r="L361" s="105" t="s">
        <v>20</v>
      </c>
      <c r="M361" s="105"/>
      <c r="N361" s="79"/>
      <c r="O361" s="79" t="s">
        <v>21</v>
      </c>
      <c r="P361" s="79" t="s">
        <v>22</v>
      </c>
      <c r="Q361" s="79" t="s">
        <v>23</v>
      </c>
    </row>
    <row r="362" spans="1:18">
      <c r="B362" s="82"/>
      <c r="D362" s="28"/>
      <c r="E362" s="28"/>
      <c r="F362" s="81"/>
      <c r="G362" s="81"/>
      <c r="H362" s="81"/>
      <c r="I362" s="81"/>
      <c r="J362" s="81"/>
      <c r="K362" s="81"/>
      <c r="L362" s="81"/>
      <c r="M362" s="81"/>
      <c r="N362" s="81"/>
      <c r="O362" s="81"/>
      <c r="P362" s="81"/>
      <c r="Q362" s="81"/>
    </row>
    <row r="363" spans="1:18">
      <c r="B363" s="81"/>
      <c r="F363" s="95" t="s">
        <v>24</v>
      </c>
      <c r="G363" s="95"/>
      <c r="H363" s="95"/>
      <c r="I363" s="82"/>
      <c r="J363" s="95" t="s">
        <v>25</v>
      </c>
      <c r="K363" s="95"/>
      <c r="L363" s="95"/>
      <c r="M363" s="95"/>
      <c r="N363" s="82"/>
      <c r="O363" s="95" t="s">
        <v>26</v>
      </c>
      <c r="P363" s="95"/>
      <c r="Q363" s="95"/>
    </row>
    <row r="364" spans="1:18" ht="24">
      <c r="A364" s="15" t="s">
        <v>29</v>
      </c>
      <c r="B364" s="83" t="s">
        <v>30</v>
      </c>
      <c r="C364" s="83" t="s">
        <v>31</v>
      </c>
      <c r="D364" s="14" t="s">
        <v>32</v>
      </c>
      <c r="E364" s="4"/>
      <c r="F364" s="83" t="s">
        <v>33</v>
      </c>
      <c r="G364" s="16" t="s">
        <v>34</v>
      </c>
      <c r="H364" s="83" t="s">
        <v>35</v>
      </c>
      <c r="I364" s="82"/>
      <c r="J364" s="83" t="s">
        <v>33</v>
      </c>
      <c r="K364" s="16" t="s">
        <v>34</v>
      </c>
      <c r="L364" s="102" t="s">
        <v>35</v>
      </c>
      <c r="M364" s="102"/>
      <c r="N364" s="82"/>
      <c r="O364" s="83" t="s">
        <v>33</v>
      </c>
      <c r="P364" s="16" t="s">
        <v>34</v>
      </c>
      <c r="Q364" s="83" t="s">
        <v>35</v>
      </c>
    </row>
    <row r="365" spans="1:18">
      <c r="A365" s="81">
        <v>1</v>
      </c>
      <c r="B365" s="58" t="s">
        <v>49</v>
      </c>
      <c r="C365" s="58" t="s">
        <v>74</v>
      </c>
      <c r="D365" s="57">
        <v>40238</v>
      </c>
      <c r="E365" s="57"/>
      <c r="F365" s="71">
        <v>239</v>
      </c>
      <c r="G365" s="71">
        <v>25</v>
      </c>
      <c r="H365" s="78">
        <f t="shared" ref="H365:H374" si="67">IF(F365=0,0,G365*1000/F365)</f>
        <v>104.60251046025104</v>
      </c>
      <c r="I365" s="78"/>
      <c r="J365" s="46">
        <v>0</v>
      </c>
      <c r="K365" s="46">
        <v>0</v>
      </c>
      <c r="L365" s="109">
        <f t="shared" ref="L365:L374" si="68">IF(J365=0,0,K365*1000/J365)</f>
        <v>0</v>
      </c>
      <c r="M365" s="109"/>
      <c r="N365" s="78"/>
      <c r="O365" s="46">
        <v>16</v>
      </c>
      <c r="P365" s="46">
        <v>2</v>
      </c>
      <c r="Q365" s="78">
        <f t="shared" ref="Q365:Q374" si="69">IF(O365=0,0,P365*1000/O365)</f>
        <v>125</v>
      </c>
    </row>
    <row r="366" spans="1:18">
      <c r="A366" s="81">
        <v>2</v>
      </c>
      <c r="B366" s="58" t="s">
        <v>49</v>
      </c>
      <c r="C366" s="58" t="s">
        <v>74</v>
      </c>
      <c r="D366" s="57">
        <v>40269</v>
      </c>
      <c r="E366" s="57"/>
      <c r="F366" s="71">
        <f t="shared" ref="F366:F377" si="70">O409</f>
        <v>218</v>
      </c>
      <c r="G366" s="71">
        <f t="shared" ref="G366:G377" si="71">P409</f>
        <v>22</v>
      </c>
      <c r="H366" s="78">
        <f t="shared" si="67"/>
        <v>100.91743119266054</v>
      </c>
      <c r="I366" s="78"/>
      <c r="J366" s="46">
        <v>0</v>
      </c>
      <c r="K366" s="46">
        <v>0</v>
      </c>
      <c r="L366" s="103">
        <f t="shared" si="68"/>
        <v>0</v>
      </c>
      <c r="M366" s="103"/>
      <c r="N366" s="78"/>
      <c r="O366" s="46">
        <v>21</v>
      </c>
      <c r="P366" s="46">
        <v>2</v>
      </c>
      <c r="Q366" s="78">
        <f t="shared" si="69"/>
        <v>95.238095238095241</v>
      </c>
    </row>
    <row r="367" spans="1:18">
      <c r="A367" s="81">
        <v>3</v>
      </c>
      <c r="B367" s="58" t="s">
        <v>49</v>
      </c>
      <c r="C367" s="58" t="s">
        <v>74</v>
      </c>
      <c r="D367" s="57">
        <v>40299</v>
      </c>
      <c r="E367" s="57"/>
      <c r="F367" s="71">
        <f t="shared" si="70"/>
        <v>197</v>
      </c>
      <c r="G367" s="71">
        <f t="shared" si="71"/>
        <v>20</v>
      </c>
      <c r="H367" s="78">
        <f t="shared" si="67"/>
        <v>101.5228426395939</v>
      </c>
      <c r="I367" s="78"/>
      <c r="J367" s="46">
        <v>0</v>
      </c>
      <c r="K367" s="46">
        <v>0</v>
      </c>
      <c r="L367" s="103">
        <f t="shared" si="68"/>
        <v>0</v>
      </c>
      <c r="M367" s="103"/>
      <c r="N367" s="78"/>
      <c r="O367" s="46">
        <v>13</v>
      </c>
      <c r="P367" s="46">
        <v>1</v>
      </c>
      <c r="Q367" s="78">
        <f t="shared" si="69"/>
        <v>76.92307692307692</v>
      </c>
    </row>
    <row r="368" spans="1:18">
      <c r="A368" s="81">
        <v>4</v>
      </c>
      <c r="B368" s="58" t="s">
        <v>49</v>
      </c>
      <c r="C368" s="58" t="s">
        <v>74</v>
      </c>
      <c r="D368" s="57">
        <v>40330</v>
      </c>
      <c r="E368" s="57"/>
      <c r="F368" s="71">
        <f t="shared" si="70"/>
        <v>184</v>
      </c>
      <c r="G368" s="71">
        <f t="shared" si="71"/>
        <v>19</v>
      </c>
      <c r="H368" s="78">
        <f t="shared" si="67"/>
        <v>103.26086956521739</v>
      </c>
      <c r="I368" s="78"/>
      <c r="J368" s="46">
        <v>177</v>
      </c>
      <c r="K368" s="46">
        <v>17</v>
      </c>
      <c r="L368" s="103">
        <f t="shared" si="68"/>
        <v>96.045197740112997</v>
      </c>
      <c r="M368" s="103"/>
      <c r="N368" s="78"/>
      <c r="O368" s="46">
        <v>26</v>
      </c>
      <c r="P368" s="46">
        <v>3</v>
      </c>
      <c r="Q368" s="78">
        <f t="shared" si="69"/>
        <v>115.38461538461539</v>
      </c>
    </row>
    <row r="369" spans="1:17">
      <c r="A369" s="81">
        <v>5</v>
      </c>
      <c r="B369" s="58" t="s">
        <v>49</v>
      </c>
      <c r="C369" s="58" t="s">
        <v>74</v>
      </c>
      <c r="D369" s="57">
        <v>40360</v>
      </c>
      <c r="E369" s="57"/>
      <c r="F369" s="71">
        <f t="shared" si="70"/>
        <v>335</v>
      </c>
      <c r="G369" s="71">
        <f t="shared" si="71"/>
        <v>33</v>
      </c>
      <c r="H369" s="78">
        <f t="shared" si="67"/>
        <v>98.507462686567166</v>
      </c>
      <c r="I369" s="78"/>
      <c r="J369" s="46">
        <v>0</v>
      </c>
      <c r="K369" s="46">
        <v>0</v>
      </c>
      <c r="L369" s="103">
        <f t="shared" si="68"/>
        <v>0</v>
      </c>
      <c r="M369" s="103"/>
      <c r="N369" s="78"/>
      <c r="O369" s="46">
        <v>55</v>
      </c>
      <c r="P369" s="46">
        <v>5</v>
      </c>
      <c r="Q369" s="78">
        <f t="shared" si="69"/>
        <v>90.909090909090907</v>
      </c>
    </row>
    <row r="370" spans="1:17">
      <c r="A370" s="81">
        <v>6</v>
      </c>
      <c r="B370" s="58" t="s">
        <v>49</v>
      </c>
      <c r="C370" s="58" t="s">
        <v>74</v>
      </c>
      <c r="D370" s="57">
        <v>40391</v>
      </c>
      <c r="E370" s="57"/>
      <c r="F370" s="71">
        <f t="shared" si="70"/>
        <v>280</v>
      </c>
      <c r="G370" s="71">
        <f t="shared" si="71"/>
        <v>28</v>
      </c>
      <c r="H370" s="78">
        <f t="shared" si="67"/>
        <v>100</v>
      </c>
      <c r="I370" s="78"/>
      <c r="J370" s="46">
        <v>0</v>
      </c>
      <c r="K370" s="46">
        <v>0</v>
      </c>
      <c r="L370" s="103">
        <f t="shared" si="68"/>
        <v>0</v>
      </c>
      <c r="M370" s="103"/>
      <c r="N370" s="78"/>
      <c r="O370" s="46">
        <v>51</v>
      </c>
      <c r="P370" s="46">
        <v>5</v>
      </c>
      <c r="Q370" s="78">
        <f t="shared" si="69"/>
        <v>98.039215686274517</v>
      </c>
    </row>
    <row r="371" spans="1:17">
      <c r="A371" s="81">
        <v>7</v>
      </c>
      <c r="B371" s="58" t="s">
        <v>49</v>
      </c>
      <c r="C371" s="58" t="s">
        <v>74</v>
      </c>
      <c r="D371" s="57">
        <v>40422</v>
      </c>
      <c r="E371" s="57"/>
      <c r="F371" s="71">
        <f t="shared" si="70"/>
        <v>229</v>
      </c>
      <c r="G371" s="71">
        <f t="shared" si="71"/>
        <v>23</v>
      </c>
      <c r="H371" s="78">
        <f t="shared" si="67"/>
        <v>100.43668122270742</v>
      </c>
      <c r="I371" s="78"/>
      <c r="J371" s="46">
        <v>0</v>
      </c>
      <c r="K371" s="46">
        <v>0</v>
      </c>
      <c r="L371" s="103">
        <f t="shared" si="68"/>
        <v>0</v>
      </c>
      <c r="M371" s="103"/>
      <c r="N371" s="78"/>
      <c r="O371" s="46">
        <v>10</v>
      </c>
      <c r="P371" s="46">
        <v>1</v>
      </c>
      <c r="Q371" s="78">
        <f t="shared" si="69"/>
        <v>100</v>
      </c>
    </row>
    <row r="372" spans="1:17">
      <c r="A372" s="81">
        <v>8</v>
      </c>
      <c r="B372" s="58" t="s">
        <v>49</v>
      </c>
      <c r="C372" s="58" t="s">
        <v>74</v>
      </c>
      <c r="D372" s="57">
        <v>40452</v>
      </c>
      <c r="E372" s="57"/>
      <c r="F372" s="71">
        <f t="shared" si="70"/>
        <v>176</v>
      </c>
      <c r="G372" s="71">
        <f t="shared" si="71"/>
        <v>17</v>
      </c>
      <c r="H372" s="78">
        <f t="shared" si="67"/>
        <v>96.590909090909093</v>
      </c>
      <c r="I372" s="78"/>
      <c r="J372" s="46">
        <v>0</v>
      </c>
      <c r="K372" s="46">
        <v>0</v>
      </c>
      <c r="L372" s="103">
        <f t="shared" si="68"/>
        <v>0</v>
      </c>
      <c r="M372" s="103"/>
      <c r="N372" s="78"/>
      <c r="O372" s="46">
        <v>3</v>
      </c>
      <c r="P372" s="46">
        <v>0</v>
      </c>
      <c r="Q372" s="78">
        <f t="shared" si="69"/>
        <v>0</v>
      </c>
    </row>
    <row r="373" spans="1:17">
      <c r="A373" s="81">
        <v>9</v>
      </c>
      <c r="B373" s="58" t="s">
        <v>49</v>
      </c>
      <c r="C373" s="58" t="s">
        <v>74</v>
      </c>
      <c r="D373" s="57">
        <v>40483</v>
      </c>
      <c r="E373" s="57"/>
      <c r="F373" s="71">
        <f t="shared" si="70"/>
        <v>173</v>
      </c>
      <c r="G373" s="71">
        <f t="shared" si="71"/>
        <v>17</v>
      </c>
      <c r="H373" s="78">
        <f t="shared" si="67"/>
        <v>98.265895953757223</v>
      </c>
      <c r="I373" s="78"/>
      <c r="J373" s="46">
        <v>0</v>
      </c>
      <c r="K373" s="46">
        <v>0</v>
      </c>
      <c r="L373" s="103">
        <f t="shared" si="68"/>
        <v>0</v>
      </c>
      <c r="M373" s="103"/>
      <c r="N373" s="78"/>
      <c r="O373" s="46">
        <v>4</v>
      </c>
      <c r="P373" s="46">
        <v>0</v>
      </c>
      <c r="Q373" s="78">
        <f t="shared" si="69"/>
        <v>0</v>
      </c>
    </row>
    <row r="374" spans="1:17">
      <c r="A374" s="81">
        <v>10</v>
      </c>
      <c r="B374" s="58" t="s">
        <v>49</v>
      </c>
      <c r="C374" s="58" t="s">
        <v>74</v>
      </c>
      <c r="D374" s="57">
        <v>40513</v>
      </c>
      <c r="E374" s="57"/>
      <c r="F374" s="71">
        <f t="shared" si="70"/>
        <v>169</v>
      </c>
      <c r="G374" s="71">
        <f t="shared" si="71"/>
        <v>17</v>
      </c>
      <c r="H374" s="78">
        <f t="shared" si="67"/>
        <v>100.59171597633136</v>
      </c>
      <c r="I374" s="78"/>
      <c r="J374" s="46">
        <v>0</v>
      </c>
      <c r="K374" s="46">
        <v>0</v>
      </c>
      <c r="L374" s="103">
        <f t="shared" si="68"/>
        <v>0</v>
      </c>
      <c r="M374" s="103"/>
      <c r="N374" s="78"/>
      <c r="O374" s="46">
        <v>24</v>
      </c>
      <c r="P374" s="46">
        <v>2</v>
      </c>
      <c r="Q374" s="78">
        <f t="shared" si="69"/>
        <v>83.333333333333329</v>
      </c>
    </row>
    <row r="375" spans="1:17">
      <c r="A375" s="81">
        <v>11</v>
      </c>
      <c r="B375" s="58" t="s">
        <v>49</v>
      </c>
      <c r="C375" s="58" t="s">
        <v>74</v>
      </c>
      <c r="D375" s="57">
        <v>40544</v>
      </c>
      <c r="E375" s="57"/>
      <c r="F375" s="71">
        <f t="shared" si="70"/>
        <v>145</v>
      </c>
      <c r="G375" s="71">
        <f t="shared" si="71"/>
        <v>15</v>
      </c>
      <c r="H375" s="78">
        <f>IF(F375=0,0,G375*1000/F375)</f>
        <v>103.44827586206897</v>
      </c>
      <c r="I375" s="78"/>
      <c r="J375" s="46">
        <v>0</v>
      </c>
      <c r="K375" s="46">
        <v>0</v>
      </c>
      <c r="L375" s="103">
        <f>IF(J375=0,0,K375*1000/J375)</f>
        <v>0</v>
      </c>
      <c r="M375" s="103"/>
      <c r="N375" s="78"/>
      <c r="O375" s="46">
        <v>35</v>
      </c>
      <c r="P375" s="46">
        <v>4</v>
      </c>
      <c r="Q375" s="78">
        <f>IF(O375=0,0,P375*1000/O375)</f>
        <v>114.28571428571429</v>
      </c>
    </row>
    <row r="376" spans="1:17">
      <c r="A376" s="81">
        <v>12</v>
      </c>
      <c r="B376" s="58" t="s">
        <v>49</v>
      </c>
      <c r="C376" s="58" t="s">
        <v>74</v>
      </c>
      <c r="D376" s="57">
        <v>40575</v>
      </c>
      <c r="E376" s="57"/>
      <c r="F376" s="71">
        <f t="shared" si="70"/>
        <v>110</v>
      </c>
      <c r="G376" s="71">
        <f t="shared" si="71"/>
        <v>11</v>
      </c>
      <c r="H376" s="78">
        <f>IF(F376=0,0,G376*1000/F376)</f>
        <v>100</v>
      </c>
      <c r="I376" s="78"/>
      <c r="J376" s="46">
        <v>178</v>
      </c>
      <c r="K376" s="46">
        <v>21</v>
      </c>
      <c r="L376" s="103">
        <f>IF(J376=0,0,K376*1000/J376)</f>
        <v>117.97752808988764</v>
      </c>
      <c r="M376" s="103"/>
      <c r="N376" s="78"/>
      <c r="O376" s="46">
        <v>10</v>
      </c>
      <c r="P376" s="46">
        <v>1</v>
      </c>
      <c r="Q376" s="78">
        <f>IF(O376=0,0,P376*1000/O376)</f>
        <v>100</v>
      </c>
    </row>
    <row r="377" spans="1:17">
      <c r="A377" s="81">
        <v>13</v>
      </c>
      <c r="B377" s="58" t="s">
        <v>49</v>
      </c>
      <c r="C377" s="58" t="s">
        <v>74</v>
      </c>
      <c r="D377" s="57">
        <v>40603</v>
      </c>
      <c r="E377" s="57"/>
      <c r="F377" s="71">
        <f t="shared" si="70"/>
        <v>278</v>
      </c>
      <c r="G377" s="71">
        <f t="shared" si="71"/>
        <v>31</v>
      </c>
      <c r="H377" s="78">
        <f>IF(F377=0,0,G377*1000/F377)</f>
        <v>111.51079136690647</v>
      </c>
      <c r="I377" s="78"/>
      <c r="J377" s="46">
        <v>0</v>
      </c>
      <c r="K377" s="46">
        <v>0</v>
      </c>
      <c r="L377" s="103">
        <f>IF(J377=0,0,K377*1000/J377)</f>
        <v>0</v>
      </c>
      <c r="M377" s="103"/>
      <c r="N377" s="78"/>
      <c r="O377" s="46">
        <v>15</v>
      </c>
      <c r="P377" s="46">
        <v>2</v>
      </c>
      <c r="Q377" s="78">
        <f>IF(O377=0,0,P377*1000/O377)</f>
        <v>133.33333333333334</v>
      </c>
    </row>
    <row r="378" spans="1:17">
      <c r="J378" s="69"/>
      <c r="K378" s="69"/>
      <c r="O378" s="69"/>
      <c r="P378" s="69"/>
    </row>
    <row r="379" spans="1:17">
      <c r="J379" s="69"/>
      <c r="K379" s="69"/>
      <c r="O379" s="69"/>
      <c r="P379" s="69"/>
    </row>
    <row r="380" spans="1:17">
      <c r="J380" s="69"/>
      <c r="K380" s="69"/>
    </row>
    <row r="381" spans="1:17">
      <c r="J381" s="69"/>
      <c r="K381" s="69"/>
    </row>
    <row r="382" spans="1:17">
      <c r="J382" s="69"/>
      <c r="K382" s="69"/>
    </row>
    <row r="395" spans="1:18">
      <c r="Q395" s="63"/>
    </row>
    <row r="396" spans="1:18" s="62" customFormat="1">
      <c r="A396" s="17" t="s">
        <v>36</v>
      </c>
      <c r="B396" s="17"/>
      <c r="C396" s="18"/>
      <c r="D396" s="19"/>
      <c r="E396" s="19"/>
      <c r="F396" s="17"/>
      <c r="G396" s="17"/>
      <c r="H396" s="17"/>
      <c r="I396" s="17"/>
      <c r="J396" s="17"/>
      <c r="K396" s="17"/>
      <c r="L396" s="17"/>
      <c r="M396" s="17"/>
      <c r="N396" s="17"/>
      <c r="O396" s="17"/>
      <c r="P396" s="20" t="s">
        <v>37</v>
      </c>
    </row>
    <row r="397" spans="1:18">
      <c r="A397" s="3"/>
      <c r="B397" s="3"/>
      <c r="C397" s="82"/>
      <c r="D397" s="4"/>
      <c r="E397" s="4"/>
      <c r="F397" s="3"/>
      <c r="G397" s="3"/>
      <c r="H397" s="3"/>
      <c r="I397" s="3"/>
      <c r="J397" s="3"/>
      <c r="K397" s="3"/>
      <c r="L397" s="3"/>
      <c r="M397" s="3"/>
      <c r="N397" s="3"/>
      <c r="O397" s="3"/>
      <c r="P397" s="3"/>
      <c r="Q397" s="61"/>
    </row>
    <row r="398" spans="1:18">
      <c r="A398" s="22" t="s">
        <v>88</v>
      </c>
      <c r="B398" s="22"/>
      <c r="C398" s="83"/>
      <c r="D398" s="14"/>
      <c r="E398" s="14"/>
      <c r="F398" s="22"/>
      <c r="G398" s="95" t="s">
        <v>89</v>
      </c>
      <c r="H398" s="108"/>
      <c r="I398" s="108"/>
      <c r="J398" s="108"/>
      <c r="K398" s="108"/>
      <c r="L398" s="22"/>
      <c r="M398" s="22"/>
      <c r="N398" s="22"/>
      <c r="O398" s="22"/>
      <c r="P398" s="22" t="s">
        <v>110</v>
      </c>
      <c r="Q398" s="22"/>
      <c r="R398" s="68"/>
    </row>
    <row r="399" spans="1:18" ht="15" customHeight="1">
      <c r="A399" s="17" t="s">
        <v>2</v>
      </c>
      <c r="B399" s="10"/>
      <c r="C399" s="10"/>
      <c r="D399" s="10"/>
      <c r="E399" s="10"/>
      <c r="F399" s="10"/>
      <c r="G399" s="99" t="s">
        <v>3</v>
      </c>
      <c r="H399" s="99"/>
      <c r="I399" s="99"/>
      <c r="J399" s="99"/>
      <c r="K399" s="99"/>
      <c r="M399" s="17" t="s">
        <v>92</v>
      </c>
      <c r="N399" s="17"/>
      <c r="O399" s="10"/>
      <c r="P399" s="10"/>
      <c r="Q399" s="10"/>
    </row>
    <row r="400" spans="1:18">
      <c r="A400" s="3"/>
      <c r="B400" s="62"/>
      <c r="C400" s="62"/>
      <c r="D400" s="62"/>
      <c r="E400" s="62"/>
      <c r="F400" s="62"/>
      <c r="G400" s="100"/>
      <c r="H400" s="100"/>
      <c r="I400" s="100"/>
      <c r="J400" s="100"/>
      <c r="K400" s="100"/>
      <c r="M400" s="22"/>
      <c r="N400" s="3" t="s">
        <v>5</v>
      </c>
      <c r="P400" s="62"/>
      <c r="Q400" s="62"/>
    </row>
    <row r="401" spans="1:17">
      <c r="A401" s="3" t="s">
        <v>6</v>
      </c>
      <c r="B401" s="3"/>
      <c r="C401" s="82"/>
      <c r="D401" s="4"/>
      <c r="E401" s="4"/>
      <c r="F401" s="3"/>
      <c r="G401" s="100"/>
      <c r="H401" s="100"/>
      <c r="I401" s="100"/>
      <c r="J401" s="100"/>
      <c r="K401" s="100"/>
      <c r="M401" s="83"/>
      <c r="N401" s="3" t="s">
        <v>7</v>
      </c>
      <c r="P401" s="3"/>
      <c r="Q401" s="3"/>
    </row>
    <row r="402" spans="1:17">
      <c r="A402" s="3"/>
      <c r="B402" s="62"/>
      <c r="D402" s="4"/>
      <c r="E402" s="4"/>
      <c r="F402" s="3"/>
      <c r="G402" s="100"/>
      <c r="H402" s="100"/>
      <c r="I402" s="100"/>
      <c r="J402" s="100"/>
      <c r="K402" s="100"/>
      <c r="M402" s="83" t="s">
        <v>44</v>
      </c>
      <c r="N402" s="3" t="s">
        <v>87</v>
      </c>
      <c r="P402" s="3"/>
      <c r="Q402" s="3"/>
    </row>
    <row r="403" spans="1:17">
      <c r="A403" s="22" t="s">
        <v>90</v>
      </c>
      <c r="B403" s="63"/>
      <c r="C403" s="83"/>
      <c r="D403" s="14"/>
      <c r="E403" s="14"/>
      <c r="F403" s="22"/>
      <c r="G403" s="101"/>
      <c r="H403" s="101"/>
      <c r="I403" s="101"/>
      <c r="J403" s="101"/>
      <c r="K403" s="101"/>
      <c r="M403" s="6" t="s">
        <v>103</v>
      </c>
      <c r="N403" s="6"/>
      <c r="O403" s="63"/>
      <c r="P403" s="22"/>
      <c r="Q403" s="22"/>
    </row>
    <row r="404" spans="1:17">
      <c r="A404" s="17"/>
      <c r="B404" s="17"/>
      <c r="C404" s="18"/>
      <c r="D404" s="19"/>
      <c r="E404" s="19"/>
      <c r="F404" s="17"/>
      <c r="G404" s="11"/>
      <c r="H404" s="11"/>
      <c r="I404" s="11"/>
      <c r="J404" s="11"/>
      <c r="K404" s="11"/>
      <c r="L404" s="17"/>
      <c r="M404" s="17"/>
      <c r="N404" s="17"/>
      <c r="O404" s="17"/>
      <c r="P404" s="17"/>
      <c r="Q404" s="17"/>
    </row>
    <row r="405" spans="1:17">
      <c r="A405" s="79" t="s">
        <v>11</v>
      </c>
      <c r="B405" s="79" t="s">
        <v>12</v>
      </c>
      <c r="C405" s="79" t="s">
        <v>13</v>
      </c>
      <c r="D405" s="79" t="s">
        <v>14</v>
      </c>
      <c r="E405" s="79"/>
      <c r="F405" s="79" t="s">
        <v>15</v>
      </c>
      <c r="G405" s="79" t="s">
        <v>16</v>
      </c>
      <c r="H405" s="79" t="s">
        <v>17</v>
      </c>
      <c r="I405" s="79"/>
      <c r="J405" s="79" t="s">
        <v>18</v>
      </c>
      <c r="K405" s="79" t="s">
        <v>19</v>
      </c>
      <c r="L405" s="105" t="s">
        <v>20</v>
      </c>
      <c r="M405" s="105"/>
      <c r="N405" s="79"/>
      <c r="O405" s="79" t="s">
        <v>21</v>
      </c>
      <c r="P405" s="79" t="s">
        <v>22</v>
      </c>
      <c r="Q405" s="79" t="s">
        <v>23</v>
      </c>
    </row>
    <row r="406" spans="1:17">
      <c r="B406" s="82"/>
      <c r="D406" s="28"/>
      <c r="E406" s="28"/>
      <c r="F406" s="81"/>
      <c r="G406" s="81"/>
      <c r="H406" s="81"/>
      <c r="I406" s="81"/>
      <c r="J406" s="81"/>
      <c r="K406" s="81"/>
      <c r="L406" s="81"/>
      <c r="M406" s="81"/>
      <c r="N406" s="81"/>
      <c r="O406" s="81"/>
      <c r="P406" s="81"/>
      <c r="Q406" s="81"/>
    </row>
    <row r="407" spans="1:17">
      <c r="B407" s="81"/>
      <c r="F407" s="95" t="s">
        <v>41</v>
      </c>
      <c r="G407" s="95"/>
      <c r="H407" s="95"/>
      <c r="I407" s="82"/>
      <c r="J407" s="95" t="s">
        <v>42</v>
      </c>
      <c r="K407" s="95"/>
      <c r="L407" s="95"/>
      <c r="M407" s="95"/>
      <c r="N407" s="82"/>
      <c r="O407" s="95" t="s">
        <v>43</v>
      </c>
      <c r="P407" s="95"/>
      <c r="Q407" s="95"/>
    </row>
    <row r="408" spans="1:17" ht="24">
      <c r="A408" s="15" t="s">
        <v>29</v>
      </c>
      <c r="B408" s="83" t="s">
        <v>30</v>
      </c>
      <c r="C408" s="83" t="s">
        <v>31</v>
      </c>
      <c r="D408" s="14" t="s">
        <v>32</v>
      </c>
      <c r="E408" s="4"/>
      <c r="F408" s="83" t="s">
        <v>33</v>
      </c>
      <c r="G408" s="16" t="s">
        <v>34</v>
      </c>
      <c r="H408" s="83" t="s">
        <v>35</v>
      </c>
      <c r="I408" s="82"/>
      <c r="J408" s="83" t="s">
        <v>33</v>
      </c>
      <c r="K408" s="16" t="s">
        <v>34</v>
      </c>
      <c r="L408" s="102" t="s">
        <v>35</v>
      </c>
      <c r="M408" s="102"/>
      <c r="N408" s="82"/>
      <c r="O408" s="83" t="s">
        <v>33</v>
      </c>
      <c r="P408" s="16" t="s">
        <v>34</v>
      </c>
      <c r="Q408" s="83" t="s">
        <v>35</v>
      </c>
    </row>
    <row r="409" spans="1:17">
      <c r="A409" s="81">
        <v>1</v>
      </c>
      <c r="B409" s="58" t="s">
        <v>49</v>
      </c>
      <c r="C409" s="58" t="s">
        <v>74</v>
      </c>
      <c r="D409" s="57">
        <v>40238</v>
      </c>
      <c r="E409" s="57"/>
      <c r="F409" s="71">
        <v>0</v>
      </c>
      <c r="G409" s="71">
        <v>0</v>
      </c>
      <c r="H409" s="78">
        <f t="shared" ref="H409:H418" si="72">IF(F409=0,0,G409*1000/F409)</f>
        <v>0</v>
      </c>
      <c r="I409" s="78"/>
      <c r="J409" s="71">
        <v>-5</v>
      </c>
      <c r="K409" s="71">
        <v>-1</v>
      </c>
      <c r="L409" s="109">
        <f t="shared" ref="L409:L418" si="73">IF(J409=0,0,K409*1000/J409)</f>
        <v>200</v>
      </c>
      <c r="M409" s="109"/>
      <c r="N409" s="78"/>
      <c r="O409" s="71">
        <f t="shared" ref="O409:O421" si="74">F365+J365-O365-F409+J409</f>
        <v>218</v>
      </c>
      <c r="P409" s="71">
        <f t="shared" ref="P409:P421" si="75">G365+K365-P365-G409+K409</f>
        <v>22</v>
      </c>
      <c r="Q409" s="78">
        <f t="shared" ref="Q409:Q418" si="76">IF(O409=0,0,P409*1000/O409)</f>
        <v>100.91743119266054</v>
      </c>
    </row>
    <row r="410" spans="1:17">
      <c r="A410" s="81">
        <v>2</v>
      </c>
      <c r="B410" s="58" t="s">
        <v>49</v>
      </c>
      <c r="C410" s="58" t="s">
        <v>74</v>
      </c>
      <c r="D410" s="57">
        <v>40269</v>
      </c>
      <c r="E410" s="57"/>
      <c r="F410" s="71">
        <v>0</v>
      </c>
      <c r="G410" s="71">
        <v>0</v>
      </c>
      <c r="H410" s="78">
        <f t="shared" si="72"/>
        <v>0</v>
      </c>
      <c r="I410" s="78"/>
      <c r="J410" s="46">
        <v>0</v>
      </c>
      <c r="K410" s="46">
        <v>0</v>
      </c>
      <c r="L410" s="103">
        <f t="shared" si="73"/>
        <v>0</v>
      </c>
      <c r="M410" s="103"/>
      <c r="N410" s="78"/>
      <c r="O410" s="71">
        <f t="shared" si="74"/>
        <v>197</v>
      </c>
      <c r="P410" s="71">
        <f t="shared" si="75"/>
        <v>20</v>
      </c>
      <c r="Q410" s="78">
        <f t="shared" si="76"/>
        <v>101.5228426395939</v>
      </c>
    </row>
    <row r="411" spans="1:17">
      <c r="A411" s="81">
        <v>3</v>
      </c>
      <c r="B411" s="58" t="s">
        <v>49</v>
      </c>
      <c r="C411" s="58" t="s">
        <v>74</v>
      </c>
      <c r="D411" s="57">
        <v>40299</v>
      </c>
      <c r="E411" s="57"/>
      <c r="F411" s="71">
        <v>0</v>
      </c>
      <c r="G411" s="71">
        <v>0</v>
      </c>
      <c r="H411" s="78">
        <f t="shared" si="72"/>
        <v>0</v>
      </c>
      <c r="I411" s="78"/>
      <c r="J411" s="71">
        <v>0</v>
      </c>
      <c r="K411" s="71">
        <v>0</v>
      </c>
      <c r="L411" s="103">
        <f t="shared" si="73"/>
        <v>0</v>
      </c>
      <c r="M411" s="103"/>
      <c r="N411" s="78"/>
      <c r="O411" s="71">
        <f t="shared" si="74"/>
        <v>184</v>
      </c>
      <c r="P411" s="71">
        <f t="shared" si="75"/>
        <v>19</v>
      </c>
      <c r="Q411" s="78">
        <f t="shared" si="76"/>
        <v>103.26086956521739</v>
      </c>
    </row>
    <row r="412" spans="1:17">
      <c r="A412" s="81">
        <v>4</v>
      </c>
      <c r="B412" s="58" t="s">
        <v>49</v>
      </c>
      <c r="C412" s="58" t="s">
        <v>74</v>
      </c>
      <c r="D412" s="57">
        <v>40330</v>
      </c>
      <c r="E412" s="57"/>
      <c r="F412" s="71">
        <v>0</v>
      </c>
      <c r="G412" s="71">
        <v>0</v>
      </c>
      <c r="H412" s="78">
        <f t="shared" si="72"/>
        <v>0</v>
      </c>
      <c r="I412" s="78"/>
      <c r="J412" s="71">
        <v>0</v>
      </c>
      <c r="K412" s="71">
        <v>0</v>
      </c>
      <c r="L412" s="103">
        <f t="shared" si="73"/>
        <v>0</v>
      </c>
      <c r="M412" s="103"/>
      <c r="N412" s="78"/>
      <c r="O412" s="71">
        <f t="shared" si="74"/>
        <v>335</v>
      </c>
      <c r="P412" s="71">
        <f t="shared" si="75"/>
        <v>33</v>
      </c>
      <c r="Q412" s="78">
        <f t="shared" si="76"/>
        <v>98.507462686567166</v>
      </c>
    </row>
    <row r="413" spans="1:17">
      <c r="A413" s="81">
        <v>5</v>
      </c>
      <c r="B413" s="58" t="s">
        <v>49</v>
      </c>
      <c r="C413" s="58" t="s">
        <v>74</v>
      </c>
      <c r="D413" s="57">
        <v>40360</v>
      </c>
      <c r="E413" s="57"/>
      <c r="F413" s="71">
        <v>0</v>
      </c>
      <c r="G413" s="71">
        <v>0</v>
      </c>
      <c r="H413" s="78">
        <f t="shared" si="72"/>
        <v>0</v>
      </c>
      <c r="I413" s="78"/>
      <c r="J413" s="71">
        <v>0</v>
      </c>
      <c r="K413" s="71">
        <v>0</v>
      </c>
      <c r="L413" s="103">
        <f t="shared" si="73"/>
        <v>0</v>
      </c>
      <c r="M413" s="103"/>
      <c r="N413" s="78"/>
      <c r="O413" s="71">
        <f t="shared" si="74"/>
        <v>280</v>
      </c>
      <c r="P413" s="71">
        <f t="shared" si="75"/>
        <v>28</v>
      </c>
      <c r="Q413" s="78">
        <f t="shared" si="76"/>
        <v>100</v>
      </c>
    </row>
    <row r="414" spans="1:17">
      <c r="A414" s="81">
        <v>6</v>
      </c>
      <c r="B414" s="58" t="s">
        <v>49</v>
      </c>
      <c r="C414" s="58" t="s">
        <v>74</v>
      </c>
      <c r="D414" s="57">
        <v>40391</v>
      </c>
      <c r="E414" s="57"/>
      <c r="F414" s="71">
        <v>0</v>
      </c>
      <c r="G414" s="71">
        <v>0</v>
      </c>
      <c r="H414" s="78">
        <f t="shared" si="72"/>
        <v>0</v>
      </c>
      <c r="I414" s="78"/>
      <c r="J414" s="71">
        <v>0</v>
      </c>
      <c r="K414" s="71">
        <v>0</v>
      </c>
      <c r="L414" s="103">
        <f t="shared" si="73"/>
        <v>0</v>
      </c>
      <c r="M414" s="103"/>
      <c r="N414" s="78"/>
      <c r="O414" s="71">
        <f t="shared" si="74"/>
        <v>229</v>
      </c>
      <c r="P414" s="71">
        <f t="shared" si="75"/>
        <v>23</v>
      </c>
      <c r="Q414" s="78">
        <f t="shared" si="76"/>
        <v>100.43668122270742</v>
      </c>
    </row>
    <row r="415" spans="1:17">
      <c r="A415" s="81">
        <v>7</v>
      </c>
      <c r="B415" s="58" t="s">
        <v>49</v>
      </c>
      <c r="C415" s="58" t="s">
        <v>74</v>
      </c>
      <c r="D415" s="57">
        <v>40422</v>
      </c>
      <c r="E415" s="57"/>
      <c r="F415" s="71">
        <v>43</v>
      </c>
      <c r="G415" s="71">
        <v>5</v>
      </c>
      <c r="H415" s="78">
        <f t="shared" si="72"/>
        <v>116.27906976744185</v>
      </c>
      <c r="I415" s="78"/>
      <c r="J415" s="71">
        <v>0</v>
      </c>
      <c r="K415" s="71">
        <v>0</v>
      </c>
      <c r="L415" s="107">
        <f t="shared" si="73"/>
        <v>0</v>
      </c>
      <c r="M415" s="107"/>
      <c r="N415" s="80"/>
      <c r="O415" s="71">
        <f t="shared" si="74"/>
        <v>176</v>
      </c>
      <c r="P415" s="71">
        <f t="shared" si="75"/>
        <v>17</v>
      </c>
      <c r="Q415" s="78">
        <f t="shared" si="76"/>
        <v>96.590909090909093</v>
      </c>
    </row>
    <row r="416" spans="1:17">
      <c r="A416" s="81">
        <v>8</v>
      </c>
      <c r="B416" s="58" t="s">
        <v>49</v>
      </c>
      <c r="C416" s="58" t="s">
        <v>74</v>
      </c>
      <c r="D416" s="57">
        <v>40452</v>
      </c>
      <c r="E416" s="57"/>
      <c r="F416" s="71">
        <v>0</v>
      </c>
      <c r="G416" s="71">
        <v>0</v>
      </c>
      <c r="H416" s="78">
        <f t="shared" si="72"/>
        <v>0</v>
      </c>
      <c r="I416" s="78"/>
      <c r="J416" s="71">
        <v>0</v>
      </c>
      <c r="K416" s="71">
        <v>0</v>
      </c>
      <c r="L416" s="103">
        <f t="shared" si="73"/>
        <v>0</v>
      </c>
      <c r="M416" s="103"/>
      <c r="N416" s="78"/>
      <c r="O416" s="71">
        <f t="shared" si="74"/>
        <v>173</v>
      </c>
      <c r="P416" s="71">
        <f t="shared" si="75"/>
        <v>17</v>
      </c>
      <c r="Q416" s="78">
        <f t="shared" si="76"/>
        <v>98.265895953757223</v>
      </c>
    </row>
    <row r="417" spans="1:17">
      <c r="A417" s="81">
        <v>9</v>
      </c>
      <c r="B417" s="58" t="s">
        <v>49</v>
      </c>
      <c r="C417" s="58" t="s">
        <v>74</v>
      </c>
      <c r="D417" s="57">
        <v>40483</v>
      </c>
      <c r="E417" s="57"/>
      <c r="F417" s="71">
        <v>0</v>
      </c>
      <c r="G417" s="71">
        <v>0</v>
      </c>
      <c r="H417" s="78">
        <f t="shared" si="72"/>
        <v>0</v>
      </c>
      <c r="I417" s="78"/>
      <c r="J417" s="71">
        <v>0</v>
      </c>
      <c r="K417" s="71">
        <v>0</v>
      </c>
      <c r="L417" s="103">
        <f t="shared" si="73"/>
        <v>0</v>
      </c>
      <c r="M417" s="103"/>
      <c r="N417" s="78"/>
      <c r="O417" s="71">
        <f t="shared" si="74"/>
        <v>169</v>
      </c>
      <c r="P417" s="71">
        <f t="shared" si="75"/>
        <v>17</v>
      </c>
      <c r="Q417" s="78">
        <f t="shared" si="76"/>
        <v>100.59171597633136</v>
      </c>
    </row>
    <row r="418" spans="1:17">
      <c r="A418" s="81">
        <v>10</v>
      </c>
      <c r="B418" s="58" t="s">
        <v>49</v>
      </c>
      <c r="C418" s="58" t="s">
        <v>74</v>
      </c>
      <c r="D418" s="57">
        <v>40513</v>
      </c>
      <c r="E418" s="57"/>
      <c r="F418" s="71">
        <v>0</v>
      </c>
      <c r="G418" s="71">
        <v>0</v>
      </c>
      <c r="H418" s="78">
        <f t="shared" si="72"/>
        <v>0</v>
      </c>
      <c r="I418" s="78"/>
      <c r="J418" s="71">
        <v>0</v>
      </c>
      <c r="K418" s="71">
        <v>0</v>
      </c>
      <c r="L418" s="103">
        <f t="shared" si="73"/>
        <v>0</v>
      </c>
      <c r="M418" s="103"/>
      <c r="N418" s="78"/>
      <c r="O418" s="71">
        <f t="shared" si="74"/>
        <v>145</v>
      </c>
      <c r="P418" s="71">
        <f t="shared" si="75"/>
        <v>15</v>
      </c>
      <c r="Q418" s="78">
        <f t="shared" si="76"/>
        <v>103.44827586206897</v>
      </c>
    </row>
    <row r="419" spans="1:17">
      <c r="A419" s="81">
        <v>11</v>
      </c>
      <c r="B419" s="58" t="s">
        <v>49</v>
      </c>
      <c r="C419" s="58" t="s">
        <v>74</v>
      </c>
      <c r="D419" s="57">
        <v>40544</v>
      </c>
      <c r="E419" s="57"/>
      <c r="F419" s="71">
        <v>0</v>
      </c>
      <c r="G419" s="71">
        <v>0</v>
      </c>
      <c r="H419" s="78">
        <f>IF(F419=0,0,G419*1000/F419)</f>
        <v>0</v>
      </c>
      <c r="I419" s="78"/>
      <c r="J419" s="71">
        <v>0</v>
      </c>
      <c r="K419" s="71">
        <v>0</v>
      </c>
      <c r="L419" s="103">
        <f>IF(J419=0,0,K419*1000/J419)</f>
        <v>0</v>
      </c>
      <c r="M419" s="103"/>
      <c r="N419" s="78"/>
      <c r="O419" s="71">
        <f t="shared" si="74"/>
        <v>110</v>
      </c>
      <c r="P419" s="71">
        <f t="shared" si="75"/>
        <v>11</v>
      </c>
      <c r="Q419" s="78">
        <f>IF(O419=0,0,P419*1000/O419)</f>
        <v>100</v>
      </c>
    </row>
    <row r="420" spans="1:17">
      <c r="A420" s="81">
        <v>12</v>
      </c>
      <c r="B420" s="58" t="s">
        <v>49</v>
      </c>
      <c r="C420" s="58" t="s">
        <v>74</v>
      </c>
      <c r="D420" s="57">
        <v>40575</v>
      </c>
      <c r="E420" s="57"/>
      <c r="F420" s="71">
        <v>0</v>
      </c>
      <c r="G420" s="71">
        <v>0</v>
      </c>
      <c r="H420" s="78">
        <f>IF(F420=0,0,G420*1000/F420)</f>
        <v>0</v>
      </c>
      <c r="I420" s="78"/>
      <c r="J420" s="71">
        <v>0</v>
      </c>
      <c r="K420" s="71">
        <v>0</v>
      </c>
      <c r="L420" s="103">
        <f>IF(J420=0,0,K420*1000/J420)</f>
        <v>0</v>
      </c>
      <c r="M420" s="103"/>
      <c r="N420" s="78"/>
      <c r="O420" s="71">
        <f t="shared" si="74"/>
        <v>278</v>
      </c>
      <c r="P420" s="71">
        <f t="shared" si="75"/>
        <v>31</v>
      </c>
      <c r="Q420" s="78">
        <f>IF(O420=0,0,P420*1000/O420)</f>
        <v>111.51079136690647</v>
      </c>
    </row>
    <row r="421" spans="1:17">
      <c r="A421" s="81">
        <v>13</v>
      </c>
      <c r="B421" s="58" t="s">
        <v>49</v>
      </c>
      <c r="C421" s="58" t="s">
        <v>74</v>
      </c>
      <c r="D421" s="57">
        <v>40603</v>
      </c>
      <c r="E421" s="57"/>
      <c r="F421" s="71">
        <v>0</v>
      </c>
      <c r="G421" s="71">
        <v>0</v>
      </c>
      <c r="H421" s="78">
        <f>IF(F421=0,0,G421*1000/F421)</f>
        <v>0</v>
      </c>
      <c r="I421" s="78"/>
      <c r="J421" s="71">
        <v>0</v>
      </c>
      <c r="K421" s="71">
        <v>0</v>
      </c>
      <c r="L421" s="103">
        <f>IF(J421=0,0,K421*1000/J421)</f>
        <v>0</v>
      </c>
      <c r="M421" s="103"/>
      <c r="N421" s="78"/>
      <c r="O421" s="71">
        <f t="shared" si="74"/>
        <v>263</v>
      </c>
      <c r="P421" s="71">
        <f t="shared" si="75"/>
        <v>29</v>
      </c>
      <c r="Q421" s="78">
        <f>IF(O421=0,0,P421*1000/O421)</f>
        <v>110.26615969581749</v>
      </c>
    </row>
    <row r="422" spans="1:17">
      <c r="J422" s="69"/>
      <c r="K422" s="69"/>
      <c r="O422" s="69"/>
      <c r="P422" s="69"/>
    </row>
    <row r="423" spans="1:17">
      <c r="A423" s="81">
        <v>14</v>
      </c>
      <c r="B423" s="58" t="s">
        <v>66</v>
      </c>
      <c r="C423" s="58"/>
      <c r="D423" s="57"/>
      <c r="E423" s="57"/>
      <c r="F423" s="28"/>
      <c r="G423" s="28"/>
      <c r="H423" s="78"/>
      <c r="I423" s="78"/>
      <c r="J423" s="46"/>
      <c r="K423" s="46"/>
      <c r="L423" s="78"/>
      <c r="M423" s="78"/>
      <c r="N423" s="78"/>
      <c r="O423" s="71">
        <f>SUM(O409:O421)</f>
        <v>2757</v>
      </c>
      <c r="P423" s="71">
        <f>SUM(P409:P421)</f>
        <v>282</v>
      </c>
      <c r="Q423" s="78"/>
    </row>
    <row r="424" spans="1:17">
      <c r="J424" s="69"/>
      <c r="K424" s="69"/>
      <c r="O424" s="69"/>
      <c r="P424" s="69"/>
    </row>
    <row r="425" spans="1:17">
      <c r="A425" s="81">
        <v>15</v>
      </c>
      <c r="B425" s="58" t="s">
        <v>49</v>
      </c>
      <c r="C425" s="58" t="s">
        <v>74</v>
      </c>
      <c r="D425" s="57" t="s">
        <v>40</v>
      </c>
      <c r="E425" s="57"/>
      <c r="J425" s="69"/>
      <c r="K425" s="69"/>
      <c r="O425" s="23">
        <f>ROUND(AVERAGE(O409:O421),0)</f>
        <v>212</v>
      </c>
      <c r="P425" s="23">
        <f>ROUND(AVERAGE(P409:P421),0)</f>
        <v>22</v>
      </c>
      <c r="Q425" s="78">
        <f>IF(O425=0,0,P425*1000/O425)</f>
        <v>103.77358490566037</v>
      </c>
    </row>
    <row r="426" spans="1:17">
      <c r="O426" s="69"/>
      <c r="P426" s="69"/>
    </row>
    <row r="427" spans="1:17">
      <c r="O427" s="69"/>
      <c r="P427" s="69"/>
    </row>
    <row r="428" spans="1:17">
      <c r="O428" s="69"/>
      <c r="P428" s="69"/>
    </row>
    <row r="439" spans="1:18">
      <c r="Q439" s="63"/>
    </row>
    <row r="440" spans="1:18" s="62" customFormat="1">
      <c r="A440" s="17" t="s">
        <v>36</v>
      </c>
      <c r="B440" s="17"/>
      <c r="C440" s="18"/>
      <c r="D440" s="19"/>
      <c r="E440" s="19"/>
      <c r="F440" s="17"/>
      <c r="G440" s="17"/>
      <c r="H440" s="17"/>
      <c r="I440" s="17"/>
      <c r="J440" s="17"/>
      <c r="K440" s="17"/>
      <c r="L440" s="17"/>
      <c r="M440" s="17"/>
      <c r="N440" s="17"/>
      <c r="O440" s="17"/>
      <c r="P440" s="20" t="s">
        <v>37</v>
      </c>
    </row>
    <row r="441" spans="1:18">
      <c r="A441" s="3"/>
      <c r="B441" s="3"/>
      <c r="C441" s="82"/>
      <c r="D441" s="4"/>
      <c r="E441" s="4"/>
      <c r="F441" s="3"/>
      <c r="G441" s="3"/>
      <c r="H441" s="3"/>
      <c r="I441" s="3"/>
      <c r="J441" s="3"/>
      <c r="K441" s="3"/>
      <c r="L441" s="3"/>
      <c r="M441" s="3"/>
      <c r="N441" s="3"/>
      <c r="O441" s="3"/>
      <c r="P441" s="3"/>
      <c r="Q441" s="61"/>
    </row>
    <row r="442" spans="1:18">
      <c r="A442" s="22" t="s">
        <v>88</v>
      </c>
      <c r="B442" s="22"/>
      <c r="C442" s="83"/>
      <c r="D442" s="14"/>
      <c r="E442" s="14"/>
      <c r="F442" s="22"/>
      <c r="G442" s="95" t="s">
        <v>89</v>
      </c>
      <c r="H442" s="95"/>
      <c r="I442" s="95"/>
      <c r="J442" s="95"/>
      <c r="K442" s="95"/>
      <c r="L442" s="22"/>
      <c r="M442" s="22"/>
      <c r="N442" s="22"/>
      <c r="O442" s="22"/>
      <c r="P442" s="22" t="s">
        <v>111</v>
      </c>
      <c r="Q442" s="22"/>
      <c r="R442" s="68"/>
    </row>
    <row r="443" spans="1:18" ht="15" customHeight="1">
      <c r="A443" s="17" t="s">
        <v>2</v>
      </c>
      <c r="B443" s="10"/>
      <c r="C443" s="10"/>
      <c r="D443" s="10"/>
      <c r="E443" s="10"/>
      <c r="F443" s="10"/>
      <c r="G443" s="99" t="s">
        <v>3</v>
      </c>
      <c r="H443" s="99"/>
      <c r="I443" s="99"/>
      <c r="J443" s="99"/>
      <c r="K443" s="99"/>
      <c r="M443" s="17" t="s">
        <v>92</v>
      </c>
      <c r="N443" s="17"/>
      <c r="O443" s="10"/>
      <c r="P443" s="10"/>
      <c r="Q443" s="10"/>
    </row>
    <row r="444" spans="1:18">
      <c r="A444" s="3"/>
      <c r="B444" s="62"/>
      <c r="C444" s="62"/>
      <c r="D444" s="62"/>
      <c r="E444" s="62"/>
      <c r="F444" s="62"/>
      <c r="G444" s="100"/>
      <c r="H444" s="100"/>
      <c r="I444" s="100"/>
      <c r="J444" s="100"/>
      <c r="K444" s="100"/>
      <c r="M444" s="22"/>
      <c r="N444" s="3" t="s">
        <v>5</v>
      </c>
      <c r="P444" s="62"/>
      <c r="Q444" s="62"/>
    </row>
    <row r="445" spans="1:18">
      <c r="A445" s="3" t="s">
        <v>6</v>
      </c>
      <c r="B445" s="3"/>
      <c r="C445" s="82"/>
      <c r="D445" s="4"/>
      <c r="E445" s="4"/>
      <c r="F445" s="3"/>
      <c r="G445" s="100"/>
      <c r="H445" s="100"/>
      <c r="I445" s="100"/>
      <c r="J445" s="100"/>
      <c r="K445" s="100"/>
      <c r="M445" s="83"/>
      <c r="N445" s="3" t="s">
        <v>7</v>
      </c>
      <c r="P445" s="3"/>
      <c r="Q445" s="3"/>
    </row>
    <row r="446" spans="1:18">
      <c r="A446" s="3"/>
      <c r="B446" s="62"/>
      <c r="D446" s="4"/>
      <c r="E446" s="4"/>
      <c r="F446" s="3"/>
      <c r="G446" s="100"/>
      <c r="H446" s="100"/>
      <c r="I446" s="100"/>
      <c r="J446" s="100"/>
      <c r="K446" s="100"/>
      <c r="M446" s="83" t="s">
        <v>44</v>
      </c>
      <c r="N446" s="3" t="s">
        <v>87</v>
      </c>
      <c r="P446" s="3"/>
      <c r="Q446" s="3"/>
    </row>
    <row r="447" spans="1:18">
      <c r="A447" s="22" t="s">
        <v>90</v>
      </c>
      <c r="B447" s="63"/>
      <c r="C447" s="83"/>
      <c r="D447" s="14"/>
      <c r="E447" s="14"/>
      <c r="F447" s="22"/>
      <c r="G447" s="101"/>
      <c r="H447" s="101"/>
      <c r="I447" s="101"/>
      <c r="J447" s="101"/>
      <c r="K447" s="101"/>
      <c r="M447" s="6" t="s">
        <v>103</v>
      </c>
      <c r="N447" s="6"/>
      <c r="O447" s="63"/>
      <c r="P447" s="22"/>
      <c r="Q447" s="22"/>
    </row>
    <row r="448" spans="1:18">
      <c r="A448" s="17"/>
      <c r="B448" s="17"/>
      <c r="C448" s="18"/>
      <c r="D448" s="19"/>
      <c r="E448" s="19"/>
      <c r="F448" s="17"/>
      <c r="G448" s="11"/>
      <c r="H448" s="11"/>
      <c r="I448" s="11"/>
      <c r="J448" s="11"/>
      <c r="K448" s="11"/>
      <c r="L448" s="17"/>
      <c r="M448" s="17"/>
      <c r="N448" s="17"/>
      <c r="O448" s="17"/>
      <c r="P448" s="17"/>
      <c r="Q448" s="17"/>
    </row>
    <row r="449" spans="1:17">
      <c r="A449" s="79" t="s">
        <v>11</v>
      </c>
      <c r="B449" s="79" t="s">
        <v>12</v>
      </c>
      <c r="C449" s="79" t="s">
        <v>13</v>
      </c>
      <c r="D449" s="79" t="s">
        <v>14</v>
      </c>
      <c r="E449" s="79"/>
      <c r="F449" s="79" t="s">
        <v>15</v>
      </c>
      <c r="G449" s="79" t="s">
        <v>16</v>
      </c>
      <c r="H449" s="79" t="s">
        <v>17</v>
      </c>
      <c r="I449" s="79"/>
      <c r="J449" s="79" t="s">
        <v>18</v>
      </c>
      <c r="K449" s="79" t="s">
        <v>19</v>
      </c>
      <c r="L449" s="105" t="s">
        <v>20</v>
      </c>
      <c r="M449" s="105"/>
      <c r="N449" s="79"/>
      <c r="O449" s="79" t="s">
        <v>21</v>
      </c>
      <c r="P449" s="79" t="s">
        <v>22</v>
      </c>
      <c r="Q449" s="79" t="s">
        <v>23</v>
      </c>
    </row>
    <row r="450" spans="1:17">
      <c r="B450" s="82"/>
      <c r="D450" s="28"/>
      <c r="E450" s="28"/>
      <c r="F450" s="81"/>
      <c r="G450" s="81"/>
      <c r="H450" s="81"/>
      <c r="I450" s="81"/>
      <c r="J450" s="81"/>
      <c r="K450" s="81"/>
      <c r="L450" s="81"/>
      <c r="M450" s="81"/>
      <c r="N450" s="81"/>
      <c r="O450" s="81"/>
      <c r="P450" s="81"/>
      <c r="Q450" s="81"/>
    </row>
    <row r="451" spans="1:17">
      <c r="B451" s="81"/>
      <c r="F451" s="95" t="s">
        <v>24</v>
      </c>
      <c r="G451" s="95"/>
      <c r="H451" s="95"/>
      <c r="I451" s="82"/>
      <c r="J451" s="95" t="s">
        <v>25</v>
      </c>
      <c r="K451" s="95"/>
      <c r="L451" s="95"/>
      <c r="M451" s="95"/>
      <c r="N451" s="82"/>
      <c r="O451" s="95" t="s">
        <v>26</v>
      </c>
      <c r="P451" s="95"/>
      <c r="Q451" s="95"/>
    </row>
    <row r="452" spans="1:17" ht="24">
      <c r="A452" s="15" t="s">
        <v>29</v>
      </c>
      <c r="B452" s="83" t="s">
        <v>30</v>
      </c>
      <c r="C452" s="83" t="s">
        <v>31</v>
      </c>
      <c r="D452" s="14" t="s">
        <v>32</v>
      </c>
      <c r="E452" s="4"/>
      <c r="F452" s="83" t="s">
        <v>33</v>
      </c>
      <c r="G452" s="16" t="s">
        <v>34</v>
      </c>
      <c r="H452" s="83" t="s">
        <v>35</v>
      </c>
      <c r="I452" s="82"/>
      <c r="J452" s="83" t="s">
        <v>33</v>
      </c>
      <c r="K452" s="16" t="s">
        <v>34</v>
      </c>
      <c r="L452" s="102" t="s">
        <v>35</v>
      </c>
      <c r="M452" s="102"/>
      <c r="N452" s="82"/>
      <c r="O452" s="83" t="s">
        <v>33</v>
      </c>
      <c r="P452" s="16" t="s">
        <v>34</v>
      </c>
      <c r="Q452" s="83" t="s">
        <v>35</v>
      </c>
    </row>
    <row r="453" spans="1:17">
      <c r="A453" s="81">
        <v>1</v>
      </c>
      <c r="B453" s="58" t="s">
        <v>50</v>
      </c>
      <c r="C453" s="58" t="s">
        <v>74</v>
      </c>
      <c r="D453" s="57">
        <v>40238</v>
      </c>
      <c r="E453" s="57"/>
      <c r="F453" s="71">
        <v>2675</v>
      </c>
      <c r="G453" s="71">
        <v>218</v>
      </c>
      <c r="H453" s="78">
        <f t="shared" ref="H453:H462" si="77">IF(F453=0,0,G453*1000/F453)</f>
        <v>81.495327102803742</v>
      </c>
      <c r="I453" s="78"/>
      <c r="J453" s="46">
        <v>0</v>
      </c>
      <c r="K453" s="46">
        <v>0</v>
      </c>
      <c r="L453" s="109">
        <f t="shared" ref="L453:L462" si="78">IF(J453=0,0,K453*1000/J453)</f>
        <v>0</v>
      </c>
      <c r="M453" s="109"/>
      <c r="N453" s="78"/>
      <c r="O453" s="46">
        <v>436</v>
      </c>
      <c r="P453" s="46">
        <v>36</v>
      </c>
      <c r="Q453" s="78">
        <f t="shared" ref="Q453:Q462" si="79">IF(O453=0,0,P453*1000/O453)</f>
        <v>82.568807339449535</v>
      </c>
    </row>
    <row r="454" spans="1:17">
      <c r="A454" s="81">
        <v>2</v>
      </c>
      <c r="B454" s="58" t="s">
        <v>50</v>
      </c>
      <c r="C454" s="58" t="s">
        <v>74</v>
      </c>
      <c r="D454" s="57">
        <v>40269</v>
      </c>
      <c r="E454" s="57"/>
      <c r="F454" s="71">
        <f t="shared" ref="F454:F465" si="80">O497</f>
        <v>2239</v>
      </c>
      <c r="G454" s="71">
        <f t="shared" ref="G454:G465" si="81">P497</f>
        <v>182</v>
      </c>
      <c r="H454" s="78">
        <f t="shared" si="77"/>
        <v>81.286288521661461</v>
      </c>
      <c r="I454" s="78"/>
      <c r="J454" s="46">
        <v>1063</v>
      </c>
      <c r="K454" s="46">
        <v>105</v>
      </c>
      <c r="L454" s="103">
        <f t="shared" si="78"/>
        <v>98.777046095954844</v>
      </c>
      <c r="M454" s="103"/>
      <c r="N454" s="78"/>
      <c r="O454" s="46">
        <v>851</v>
      </c>
      <c r="P454" s="46">
        <v>74</v>
      </c>
      <c r="Q454" s="78">
        <f t="shared" si="79"/>
        <v>86.956521739130437</v>
      </c>
    </row>
    <row r="455" spans="1:17">
      <c r="A455" s="81">
        <v>3</v>
      </c>
      <c r="B455" s="58" t="s">
        <v>50</v>
      </c>
      <c r="C455" s="58" t="s">
        <v>74</v>
      </c>
      <c r="D455" s="57">
        <v>40299</v>
      </c>
      <c r="E455" s="57"/>
      <c r="F455" s="71">
        <f t="shared" si="80"/>
        <v>2451</v>
      </c>
      <c r="G455" s="71">
        <f t="shared" si="81"/>
        <v>213</v>
      </c>
      <c r="H455" s="78">
        <f t="shared" si="77"/>
        <v>86.903304773561814</v>
      </c>
      <c r="I455" s="78"/>
      <c r="J455" s="46">
        <v>87</v>
      </c>
      <c r="K455" s="46">
        <v>7</v>
      </c>
      <c r="L455" s="103">
        <f t="shared" si="78"/>
        <v>80.459770114942529</v>
      </c>
      <c r="M455" s="103"/>
      <c r="N455" s="78"/>
      <c r="O455" s="46">
        <v>486</v>
      </c>
      <c r="P455" s="46">
        <v>42</v>
      </c>
      <c r="Q455" s="78">
        <f t="shared" si="79"/>
        <v>86.419753086419746</v>
      </c>
    </row>
    <row r="456" spans="1:17">
      <c r="A456" s="81">
        <v>4</v>
      </c>
      <c r="B456" s="58" t="s">
        <v>50</v>
      </c>
      <c r="C456" s="58" t="s">
        <v>74</v>
      </c>
      <c r="D456" s="57">
        <v>40330</v>
      </c>
      <c r="E456" s="57"/>
      <c r="F456" s="71">
        <f t="shared" si="80"/>
        <v>2052</v>
      </c>
      <c r="G456" s="71">
        <f t="shared" si="81"/>
        <v>178</v>
      </c>
      <c r="H456" s="78">
        <f t="shared" si="77"/>
        <v>86.744639376218331</v>
      </c>
      <c r="I456" s="78"/>
      <c r="J456" s="46">
        <v>701</v>
      </c>
      <c r="K456" s="46">
        <v>63</v>
      </c>
      <c r="L456" s="103">
        <f t="shared" si="78"/>
        <v>89.871611982881603</v>
      </c>
      <c r="M456" s="103"/>
      <c r="N456" s="78"/>
      <c r="O456" s="46">
        <v>329</v>
      </c>
      <c r="P456" s="46">
        <v>29</v>
      </c>
      <c r="Q456" s="78">
        <f t="shared" si="79"/>
        <v>88.145896656534958</v>
      </c>
    </row>
    <row r="457" spans="1:17">
      <c r="A457" s="81">
        <v>5</v>
      </c>
      <c r="B457" s="58" t="s">
        <v>50</v>
      </c>
      <c r="C457" s="58" t="s">
        <v>74</v>
      </c>
      <c r="D457" s="57">
        <v>40360</v>
      </c>
      <c r="E457" s="57"/>
      <c r="F457" s="71">
        <f t="shared" si="80"/>
        <v>2424</v>
      </c>
      <c r="G457" s="71">
        <f t="shared" si="81"/>
        <v>212</v>
      </c>
      <c r="H457" s="78">
        <f t="shared" si="77"/>
        <v>87.458745874587464</v>
      </c>
      <c r="I457" s="78"/>
      <c r="J457" s="46">
        <v>0</v>
      </c>
      <c r="K457" s="46">
        <v>0</v>
      </c>
      <c r="L457" s="103">
        <f t="shared" si="78"/>
        <v>0</v>
      </c>
      <c r="M457" s="103"/>
      <c r="N457" s="78"/>
      <c r="O457" s="46">
        <v>144</v>
      </c>
      <c r="P457" s="46">
        <v>13</v>
      </c>
      <c r="Q457" s="78">
        <f t="shared" si="79"/>
        <v>90.277777777777771</v>
      </c>
    </row>
    <row r="458" spans="1:17">
      <c r="A458" s="81">
        <v>6</v>
      </c>
      <c r="B458" s="58" t="s">
        <v>50</v>
      </c>
      <c r="C458" s="58" t="s">
        <v>74</v>
      </c>
      <c r="D458" s="57">
        <v>40391</v>
      </c>
      <c r="E458" s="57"/>
      <c r="F458" s="71">
        <f t="shared" si="80"/>
        <v>2280</v>
      </c>
      <c r="G458" s="71">
        <f t="shared" si="81"/>
        <v>199</v>
      </c>
      <c r="H458" s="78">
        <f t="shared" si="77"/>
        <v>87.280701754385959</v>
      </c>
      <c r="I458" s="78"/>
      <c r="J458" s="46">
        <v>440</v>
      </c>
      <c r="K458" s="46">
        <v>50</v>
      </c>
      <c r="L458" s="103">
        <f t="shared" si="78"/>
        <v>113.63636363636364</v>
      </c>
      <c r="M458" s="103"/>
      <c r="N458" s="78"/>
      <c r="O458" s="46">
        <v>70</v>
      </c>
      <c r="P458" s="46">
        <v>6</v>
      </c>
      <c r="Q458" s="78">
        <f t="shared" si="79"/>
        <v>85.714285714285708</v>
      </c>
    </row>
    <row r="459" spans="1:17">
      <c r="A459" s="81">
        <v>7</v>
      </c>
      <c r="B459" s="58" t="s">
        <v>50</v>
      </c>
      <c r="C459" s="58" t="s">
        <v>74</v>
      </c>
      <c r="D459" s="57">
        <v>40422</v>
      </c>
      <c r="E459" s="57"/>
      <c r="F459" s="71">
        <f t="shared" si="80"/>
        <v>2650</v>
      </c>
      <c r="G459" s="71">
        <f t="shared" si="81"/>
        <v>243</v>
      </c>
      <c r="H459" s="78">
        <f t="shared" si="77"/>
        <v>91.698113207547166</v>
      </c>
      <c r="I459" s="78"/>
      <c r="J459" s="46">
        <v>0</v>
      </c>
      <c r="K459" s="46">
        <v>0</v>
      </c>
      <c r="L459" s="103">
        <f t="shared" si="78"/>
        <v>0</v>
      </c>
      <c r="M459" s="103"/>
      <c r="N459" s="78"/>
      <c r="O459" s="46">
        <v>135</v>
      </c>
      <c r="P459" s="46">
        <v>12</v>
      </c>
      <c r="Q459" s="78">
        <f t="shared" si="79"/>
        <v>88.888888888888886</v>
      </c>
    </row>
    <row r="460" spans="1:17">
      <c r="A460" s="81">
        <v>8</v>
      </c>
      <c r="B460" s="58" t="s">
        <v>50</v>
      </c>
      <c r="C460" s="58" t="s">
        <v>74</v>
      </c>
      <c r="D460" s="57">
        <v>40452</v>
      </c>
      <c r="E460" s="57"/>
      <c r="F460" s="71">
        <f t="shared" si="80"/>
        <v>2515</v>
      </c>
      <c r="G460" s="71">
        <f t="shared" si="81"/>
        <v>231</v>
      </c>
      <c r="H460" s="78">
        <f t="shared" si="77"/>
        <v>91.848906560636181</v>
      </c>
      <c r="I460" s="78"/>
      <c r="J460" s="46">
        <v>0</v>
      </c>
      <c r="K460" s="46">
        <v>0</v>
      </c>
      <c r="L460" s="103">
        <f t="shared" si="78"/>
        <v>0</v>
      </c>
      <c r="M460" s="103"/>
      <c r="N460" s="78"/>
      <c r="O460" s="46">
        <v>421</v>
      </c>
      <c r="P460" s="46">
        <v>38</v>
      </c>
      <c r="Q460" s="78">
        <f t="shared" si="79"/>
        <v>90.26128266033254</v>
      </c>
    </row>
    <row r="461" spans="1:17">
      <c r="A461" s="81">
        <v>9</v>
      </c>
      <c r="B461" s="58" t="s">
        <v>50</v>
      </c>
      <c r="C461" s="58" t="s">
        <v>74</v>
      </c>
      <c r="D461" s="57">
        <v>40483</v>
      </c>
      <c r="E461" s="57"/>
      <c r="F461" s="71">
        <f t="shared" si="80"/>
        <v>2094</v>
      </c>
      <c r="G461" s="71">
        <f t="shared" si="81"/>
        <v>193</v>
      </c>
      <c r="H461" s="78">
        <f t="shared" si="77"/>
        <v>92.168099331423107</v>
      </c>
      <c r="I461" s="78"/>
      <c r="J461" s="46">
        <v>621</v>
      </c>
      <c r="K461" s="46">
        <v>64</v>
      </c>
      <c r="L461" s="103">
        <f t="shared" si="78"/>
        <v>103.05958132045089</v>
      </c>
      <c r="M461" s="103"/>
      <c r="N461" s="78"/>
      <c r="O461" s="46">
        <v>16</v>
      </c>
      <c r="P461" s="46">
        <v>2</v>
      </c>
      <c r="Q461" s="78">
        <f t="shared" si="79"/>
        <v>125</v>
      </c>
    </row>
    <row r="462" spans="1:17">
      <c r="A462" s="81">
        <v>10</v>
      </c>
      <c r="B462" s="58" t="s">
        <v>50</v>
      </c>
      <c r="C462" s="58" t="s">
        <v>74</v>
      </c>
      <c r="D462" s="57">
        <v>40513</v>
      </c>
      <c r="E462" s="57"/>
      <c r="F462" s="71">
        <f t="shared" si="80"/>
        <v>2699</v>
      </c>
      <c r="G462" s="71">
        <f t="shared" si="81"/>
        <v>255</v>
      </c>
      <c r="H462" s="78">
        <f t="shared" si="77"/>
        <v>94.479436828454979</v>
      </c>
      <c r="I462" s="78"/>
      <c r="J462" s="46">
        <v>0</v>
      </c>
      <c r="K462" s="46">
        <v>0</v>
      </c>
      <c r="L462" s="103">
        <f t="shared" si="78"/>
        <v>0</v>
      </c>
      <c r="M462" s="103"/>
      <c r="N462" s="78"/>
      <c r="O462" s="46">
        <v>703</v>
      </c>
      <c r="P462" s="46">
        <v>66</v>
      </c>
      <c r="Q462" s="78">
        <f t="shared" si="79"/>
        <v>93.883357041251784</v>
      </c>
    </row>
    <row r="463" spans="1:17">
      <c r="A463" s="81">
        <v>11</v>
      </c>
      <c r="B463" s="58" t="s">
        <v>50</v>
      </c>
      <c r="C463" s="58" t="s">
        <v>74</v>
      </c>
      <c r="D463" s="57">
        <v>40544</v>
      </c>
      <c r="E463" s="57"/>
      <c r="F463" s="71">
        <f t="shared" si="80"/>
        <v>1996</v>
      </c>
      <c r="G463" s="71">
        <f t="shared" si="81"/>
        <v>189</v>
      </c>
      <c r="H463" s="78">
        <f>IF(F463=0,0,G463*1000/F463)</f>
        <v>94.68937875751503</v>
      </c>
      <c r="I463" s="78"/>
      <c r="J463" s="46">
        <v>982</v>
      </c>
      <c r="K463" s="46">
        <v>110</v>
      </c>
      <c r="L463" s="103">
        <f>IF(J463=0,0,K463*1000/J463)</f>
        <v>112.01629327902241</v>
      </c>
      <c r="M463" s="103"/>
      <c r="N463" s="78"/>
      <c r="O463" s="46">
        <v>357</v>
      </c>
      <c r="P463" s="46">
        <v>36</v>
      </c>
      <c r="Q463" s="78">
        <f>IF(O463=0,0,P463*1000/O463)</f>
        <v>100.84033613445378</v>
      </c>
    </row>
    <row r="464" spans="1:17">
      <c r="A464" s="81">
        <v>12</v>
      </c>
      <c r="B464" s="58" t="s">
        <v>50</v>
      </c>
      <c r="C464" s="58" t="s">
        <v>74</v>
      </c>
      <c r="D464" s="57">
        <v>40575</v>
      </c>
      <c r="E464" s="57"/>
      <c r="F464" s="71">
        <f t="shared" si="80"/>
        <v>2621</v>
      </c>
      <c r="G464" s="71">
        <f t="shared" si="81"/>
        <v>263</v>
      </c>
      <c r="H464" s="78">
        <f>IF(F464=0,0,G464*1000/F464)</f>
        <v>100.34338038916444</v>
      </c>
      <c r="I464" s="78"/>
      <c r="J464" s="46">
        <v>0</v>
      </c>
      <c r="K464" s="46">
        <v>0</v>
      </c>
      <c r="L464" s="103">
        <f>IF(J464=0,0,K464*1000/J464)</f>
        <v>0</v>
      </c>
      <c r="M464" s="103"/>
      <c r="N464" s="78"/>
      <c r="O464" s="46">
        <v>140</v>
      </c>
      <c r="P464" s="46">
        <v>14</v>
      </c>
      <c r="Q464" s="78">
        <f>IF(O464=0,0,P464*1000/O464)</f>
        <v>100</v>
      </c>
    </row>
    <row r="465" spans="1:17">
      <c r="A465" s="81">
        <v>13</v>
      </c>
      <c r="B465" s="58" t="s">
        <v>50</v>
      </c>
      <c r="C465" s="58" t="s">
        <v>74</v>
      </c>
      <c r="D465" s="57">
        <v>40603</v>
      </c>
      <c r="E465" s="57"/>
      <c r="F465" s="71">
        <f t="shared" si="80"/>
        <v>2481</v>
      </c>
      <c r="G465" s="71">
        <f t="shared" si="81"/>
        <v>249</v>
      </c>
      <c r="H465" s="78">
        <f>IF(F465=0,0,G465*1000/F465)</f>
        <v>100.36275695284159</v>
      </c>
      <c r="I465" s="78"/>
      <c r="J465" s="46">
        <v>2845</v>
      </c>
      <c r="K465" s="46">
        <v>374</v>
      </c>
      <c r="L465" s="103">
        <f>IF(J465=0,0,K465*1000/J465)</f>
        <v>131.45869947275924</v>
      </c>
      <c r="M465" s="103"/>
      <c r="N465" s="78"/>
      <c r="O465" s="46">
        <v>2455</v>
      </c>
      <c r="P465" s="46">
        <v>287</v>
      </c>
      <c r="Q465" s="78">
        <f>IF(O465=0,0,P465*1000/O465)</f>
        <v>116.90427698574338</v>
      </c>
    </row>
    <row r="466" spans="1:17">
      <c r="F466" s="69"/>
      <c r="G466" s="69"/>
      <c r="J466" s="69"/>
      <c r="K466" s="69"/>
      <c r="L466" s="69"/>
      <c r="M466" s="69"/>
      <c r="O466" s="69"/>
      <c r="P466" s="69"/>
    </row>
    <row r="467" spans="1:17">
      <c r="F467" s="69"/>
      <c r="G467" s="69"/>
      <c r="J467" s="69"/>
      <c r="K467" s="69"/>
      <c r="L467" s="69"/>
      <c r="M467" s="69"/>
      <c r="O467" s="69"/>
      <c r="P467" s="69"/>
    </row>
    <row r="468" spans="1:17">
      <c r="J468" s="69"/>
      <c r="K468" s="69"/>
      <c r="L468" s="69"/>
      <c r="M468" s="69"/>
    </row>
    <row r="483" spans="1:18">
      <c r="Q483" s="63"/>
    </row>
    <row r="484" spans="1:18" s="62" customFormat="1">
      <c r="A484" s="17" t="s">
        <v>36</v>
      </c>
      <c r="B484" s="17"/>
      <c r="C484" s="18"/>
      <c r="D484" s="19"/>
      <c r="E484" s="19"/>
      <c r="F484" s="17"/>
      <c r="G484" s="17"/>
      <c r="H484" s="17"/>
      <c r="I484" s="17"/>
      <c r="J484" s="17"/>
      <c r="K484" s="17"/>
      <c r="L484" s="17"/>
      <c r="M484" s="17"/>
      <c r="N484" s="17"/>
      <c r="O484" s="17"/>
      <c r="P484" s="20" t="s">
        <v>37</v>
      </c>
    </row>
    <row r="485" spans="1:18">
      <c r="A485" s="3"/>
      <c r="B485" s="3"/>
      <c r="C485" s="82"/>
      <c r="D485" s="4"/>
      <c r="E485" s="4"/>
      <c r="F485" s="3"/>
      <c r="G485" s="3"/>
      <c r="H485" s="3"/>
      <c r="I485" s="3"/>
      <c r="J485" s="3"/>
      <c r="K485" s="3"/>
      <c r="L485" s="3"/>
      <c r="M485" s="3"/>
      <c r="N485" s="3"/>
      <c r="O485" s="3"/>
      <c r="P485" s="3"/>
      <c r="Q485" s="61"/>
    </row>
    <row r="486" spans="1:18">
      <c r="A486" s="22" t="s">
        <v>88</v>
      </c>
      <c r="B486" s="22"/>
      <c r="C486" s="83"/>
      <c r="D486" s="14"/>
      <c r="E486" s="14"/>
      <c r="F486" s="22"/>
      <c r="G486" s="95" t="s">
        <v>89</v>
      </c>
      <c r="H486" s="95"/>
      <c r="I486" s="95"/>
      <c r="J486" s="95"/>
      <c r="K486" s="95"/>
      <c r="L486" s="22"/>
      <c r="M486" s="22"/>
      <c r="N486" s="22"/>
      <c r="O486" s="22"/>
      <c r="P486" s="22" t="s">
        <v>112</v>
      </c>
      <c r="Q486" s="22"/>
      <c r="R486" s="68"/>
    </row>
    <row r="487" spans="1:18" ht="15" customHeight="1">
      <c r="A487" s="17" t="s">
        <v>2</v>
      </c>
      <c r="B487" s="10"/>
      <c r="C487" s="10"/>
      <c r="D487" s="10"/>
      <c r="E487" s="10"/>
      <c r="F487" s="10"/>
      <c r="G487" s="99" t="s">
        <v>3</v>
      </c>
      <c r="H487" s="99"/>
      <c r="I487" s="99"/>
      <c r="J487" s="99"/>
      <c r="K487" s="99"/>
      <c r="M487" s="17" t="s">
        <v>92</v>
      </c>
      <c r="N487" s="17"/>
      <c r="O487" s="10"/>
      <c r="P487" s="10"/>
      <c r="Q487" s="10"/>
    </row>
    <row r="488" spans="1:18">
      <c r="A488" s="3"/>
      <c r="B488" s="62"/>
      <c r="C488" s="62"/>
      <c r="D488" s="62"/>
      <c r="E488" s="62"/>
      <c r="F488" s="62"/>
      <c r="G488" s="100"/>
      <c r="H488" s="100"/>
      <c r="I488" s="100"/>
      <c r="J488" s="100"/>
      <c r="K488" s="100"/>
      <c r="M488" s="22"/>
      <c r="N488" s="3" t="s">
        <v>5</v>
      </c>
      <c r="P488" s="62"/>
      <c r="Q488" s="62"/>
    </row>
    <row r="489" spans="1:18">
      <c r="A489" s="3" t="s">
        <v>6</v>
      </c>
      <c r="B489" s="3"/>
      <c r="C489" s="82"/>
      <c r="D489" s="4"/>
      <c r="E489" s="4"/>
      <c r="F489" s="3"/>
      <c r="G489" s="100"/>
      <c r="H489" s="100"/>
      <c r="I489" s="100"/>
      <c r="J489" s="100"/>
      <c r="K489" s="100"/>
      <c r="M489" s="83"/>
      <c r="N489" s="3" t="s">
        <v>7</v>
      </c>
      <c r="P489" s="3"/>
      <c r="Q489" s="3"/>
    </row>
    <row r="490" spans="1:18">
      <c r="A490" s="3"/>
      <c r="B490" s="62"/>
      <c r="D490" s="4"/>
      <c r="E490" s="4"/>
      <c r="F490" s="3"/>
      <c r="G490" s="100"/>
      <c r="H490" s="100"/>
      <c r="I490" s="100"/>
      <c r="J490" s="100"/>
      <c r="K490" s="100"/>
      <c r="M490" s="83" t="s">
        <v>44</v>
      </c>
      <c r="N490" s="3" t="s">
        <v>87</v>
      </c>
      <c r="P490" s="3"/>
      <c r="Q490" s="3"/>
    </row>
    <row r="491" spans="1:18">
      <c r="A491" s="22" t="s">
        <v>90</v>
      </c>
      <c r="B491" s="63"/>
      <c r="C491" s="83"/>
      <c r="D491" s="14"/>
      <c r="E491" s="14"/>
      <c r="F491" s="22"/>
      <c r="G491" s="101"/>
      <c r="H491" s="101"/>
      <c r="I491" s="101"/>
      <c r="J491" s="101"/>
      <c r="K491" s="101"/>
      <c r="M491" s="6" t="s">
        <v>103</v>
      </c>
      <c r="N491" s="6"/>
      <c r="O491" s="63"/>
      <c r="P491" s="22"/>
      <c r="Q491" s="22"/>
    </row>
    <row r="492" spans="1:18">
      <c r="A492" s="17"/>
      <c r="B492" s="17"/>
      <c r="C492" s="18"/>
      <c r="D492" s="19"/>
      <c r="E492" s="19"/>
      <c r="F492" s="17"/>
      <c r="G492" s="11"/>
      <c r="H492" s="11"/>
      <c r="I492" s="11"/>
      <c r="J492" s="11"/>
      <c r="K492" s="11"/>
      <c r="L492" s="17"/>
      <c r="M492" s="17"/>
      <c r="N492" s="17"/>
      <c r="O492" s="17"/>
      <c r="P492" s="17"/>
      <c r="Q492" s="17"/>
    </row>
    <row r="493" spans="1:18">
      <c r="A493" s="79" t="s">
        <v>11</v>
      </c>
      <c r="B493" s="79" t="s">
        <v>12</v>
      </c>
      <c r="C493" s="79" t="s">
        <v>13</v>
      </c>
      <c r="D493" s="79" t="s">
        <v>14</v>
      </c>
      <c r="E493" s="79"/>
      <c r="F493" s="79" t="s">
        <v>15</v>
      </c>
      <c r="G493" s="79" t="s">
        <v>16</v>
      </c>
      <c r="H493" s="79" t="s">
        <v>17</v>
      </c>
      <c r="I493" s="79"/>
      <c r="J493" s="79" t="s">
        <v>18</v>
      </c>
      <c r="K493" s="79" t="s">
        <v>19</v>
      </c>
      <c r="L493" s="105" t="s">
        <v>20</v>
      </c>
      <c r="M493" s="105"/>
      <c r="N493" s="79"/>
      <c r="O493" s="79" t="s">
        <v>21</v>
      </c>
      <c r="P493" s="79" t="s">
        <v>22</v>
      </c>
      <c r="Q493" s="79" t="s">
        <v>23</v>
      </c>
    </row>
    <row r="494" spans="1:18">
      <c r="B494" s="82"/>
      <c r="D494" s="28"/>
      <c r="E494" s="28"/>
      <c r="F494" s="81"/>
      <c r="G494" s="81"/>
      <c r="H494" s="81"/>
      <c r="I494" s="81"/>
      <c r="J494" s="81"/>
      <c r="K494" s="81"/>
      <c r="L494" s="81"/>
      <c r="M494" s="81"/>
      <c r="N494" s="81"/>
      <c r="O494" s="81"/>
      <c r="P494" s="81"/>
      <c r="Q494" s="81"/>
    </row>
    <row r="495" spans="1:18">
      <c r="B495" s="81"/>
      <c r="F495" s="95" t="s">
        <v>41</v>
      </c>
      <c r="G495" s="95"/>
      <c r="H495" s="95"/>
      <c r="I495" s="82"/>
      <c r="J495" s="95" t="s">
        <v>42</v>
      </c>
      <c r="K495" s="95"/>
      <c r="L495" s="95"/>
      <c r="M495" s="95"/>
      <c r="N495" s="82"/>
      <c r="O495" s="95" t="s">
        <v>43</v>
      </c>
      <c r="P495" s="95"/>
      <c r="Q495" s="95"/>
    </row>
    <row r="496" spans="1:18" ht="24">
      <c r="A496" s="15" t="s">
        <v>29</v>
      </c>
      <c r="B496" s="83" t="s">
        <v>30</v>
      </c>
      <c r="C496" s="83" t="s">
        <v>31</v>
      </c>
      <c r="D496" s="14" t="s">
        <v>32</v>
      </c>
      <c r="E496" s="4"/>
      <c r="F496" s="83" t="s">
        <v>33</v>
      </c>
      <c r="G496" s="16" t="s">
        <v>34</v>
      </c>
      <c r="H496" s="83" t="s">
        <v>35</v>
      </c>
      <c r="I496" s="82"/>
      <c r="J496" s="83" t="s">
        <v>33</v>
      </c>
      <c r="K496" s="16" t="s">
        <v>34</v>
      </c>
      <c r="L496" s="102" t="s">
        <v>35</v>
      </c>
      <c r="M496" s="102"/>
      <c r="N496" s="82"/>
      <c r="O496" s="83" t="s">
        <v>33</v>
      </c>
      <c r="P496" s="16" t="s">
        <v>34</v>
      </c>
      <c r="Q496" s="83" t="s">
        <v>35</v>
      </c>
    </row>
    <row r="497" spans="1:17">
      <c r="A497" s="81">
        <v>1</v>
      </c>
      <c r="B497" s="58" t="s">
        <v>50</v>
      </c>
      <c r="C497" s="58" t="s">
        <v>74</v>
      </c>
      <c r="D497" s="57">
        <v>40238</v>
      </c>
      <c r="E497" s="57"/>
      <c r="F497" s="71">
        <v>0</v>
      </c>
      <c r="G497" s="71">
        <v>0</v>
      </c>
      <c r="H497" s="78">
        <f t="shared" ref="H497:H506" si="82">IF(F497=0,0,G497*1000/F497)</f>
        <v>0</v>
      </c>
      <c r="I497" s="78"/>
      <c r="J497" s="71">
        <v>0</v>
      </c>
      <c r="K497" s="71">
        <v>0</v>
      </c>
      <c r="L497" s="109">
        <f t="shared" ref="L497:L506" si="83">IF(J497=0,0,K497*1000/J497)</f>
        <v>0</v>
      </c>
      <c r="M497" s="109"/>
      <c r="N497" s="78"/>
      <c r="O497" s="71">
        <f t="shared" ref="O497:O509" si="84">F453+J453-O453-F497+J497</f>
        <v>2239</v>
      </c>
      <c r="P497" s="71">
        <f t="shared" ref="P497:P509" si="85">G453+K453-P453-G497+K497</f>
        <v>182</v>
      </c>
      <c r="Q497" s="78">
        <f t="shared" ref="Q497:Q506" si="86">IF(O497=0,0,P497*1000/O497)</f>
        <v>81.286288521661461</v>
      </c>
    </row>
    <row r="498" spans="1:17">
      <c r="A498" s="81">
        <v>2</v>
      </c>
      <c r="B498" s="58" t="s">
        <v>50</v>
      </c>
      <c r="C498" s="58" t="s">
        <v>74</v>
      </c>
      <c r="D498" s="57">
        <v>40269</v>
      </c>
      <c r="E498" s="57"/>
      <c r="F498" s="71">
        <v>0</v>
      </c>
      <c r="G498" s="71">
        <v>0</v>
      </c>
      <c r="H498" s="78">
        <f t="shared" si="82"/>
        <v>0</v>
      </c>
      <c r="I498" s="78"/>
      <c r="J498" s="71">
        <v>0</v>
      </c>
      <c r="K498" s="71">
        <v>0</v>
      </c>
      <c r="L498" s="103">
        <f t="shared" si="83"/>
        <v>0</v>
      </c>
      <c r="M498" s="103"/>
      <c r="N498" s="78"/>
      <c r="O498" s="71">
        <f t="shared" si="84"/>
        <v>2451</v>
      </c>
      <c r="P498" s="71">
        <f t="shared" si="85"/>
        <v>213</v>
      </c>
      <c r="Q498" s="78">
        <f t="shared" si="86"/>
        <v>86.903304773561814</v>
      </c>
    </row>
    <row r="499" spans="1:17">
      <c r="A499" s="81">
        <v>3</v>
      </c>
      <c r="B499" s="58" t="s">
        <v>50</v>
      </c>
      <c r="C499" s="58" t="s">
        <v>74</v>
      </c>
      <c r="D499" s="57">
        <v>40299</v>
      </c>
      <c r="E499" s="57"/>
      <c r="F499" s="71">
        <v>0</v>
      </c>
      <c r="G499" s="71">
        <v>0</v>
      </c>
      <c r="H499" s="78">
        <f t="shared" si="82"/>
        <v>0</v>
      </c>
      <c r="I499" s="78"/>
      <c r="J499" s="71">
        <v>0</v>
      </c>
      <c r="K499" s="71">
        <v>0</v>
      </c>
      <c r="L499" s="103">
        <f t="shared" si="83"/>
        <v>0</v>
      </c>
      <c r="M499" s="103"/>
      <c r="N499" s="78"/>
      <c r="O499" s="71">
        <f t="shared" si="84"/>
        <v>2052</v>
      </c>
      <c r="P499" s="71">
        <f t="shared" si="85"/>
        <v>178</v>
      </c>
      <c r="Q499" s="78">
        <f t="shared" si="86"/>
        <v>86.744639376218331</v>
      </c>
    </row>
    <row r="500" spans="1:17">
      <c r="A500" s="81">
        <v>4</v>
      </c>
      <c r="B500" s="58" t="s">
        <v>50</v>
      </c>
      <c r="C500" s="58" t="s">
        <v>74</v>
      </c>
      <c r="D500" s="57">
        <v>40330</v>
      </c>
      <c r="E500" s="57"/>
      <c r="F500" s="71">
        <v>0</v>
      </c>
      <c r="G500" s="71">
        <v>0</v>
      </c>
      <c r="H500" s="78">
        <f t="shared" si="82"/>
        <v>0</v>
      </c>
      <c r="I500" s="78"/>
      <c r="J500" s="71">
        <v>0</v>
      </c>
      <c r="K500" s="71">
        <v>0</v>
      </c>
      <c r="L500" s="103">
        <f t="shared" si="83"/>
        <v>0</v>
      </c>
      <c r="M500" s="103"/>
      <c r="N500" s="78"/>
      <c r="O500" s="71">
        <f t="shared" si="84"/>
        <v>2424</v>
      </c>
      <c r="P500" s="71">
        <f t="shared" si="85"/>
        <v>212</v>
      </c>
      <c r="Q500" s="78">
        <f t="shared" si="86"/>
        <v>87.458745874587464</v>
      </c>
    </row>
    <row r="501" spans="1:17">
      <c r="A501" s="81">
        <v>5</v>
      </c>
      <c r="B501" s="58" t="s">
        <v>50</v>
      </c>
      <c r="C501" s="58" t="s">
        <v>74</v>
      </c>
      <c r="D501" s="57">
        <v>40360</v>
      </c>
      <c r="E501" s="57"/>
      <c r="F501" s="71">
        <v>0</v>
      </c>
      <c r="G501" s="71">
        <v>0</v>
      </c>
      <c r="H501" s="78">
        <f t="shared" si="82"/>
        <v>0</v>
      </c>
      <c r="I501" s="78"/>
      <c r="J501" s="71">
        <v>0</v>
      </c>
      <c r="K501" s="71">
        <v>0</v>
      </c>
      <c r="L501" s="103">
        <f t="shared" si="83"/>
        <v>0</v>
      </c>
      <c r="M501" s="103"/>
      <c r="N501" s="78"/>
      <c r="O501" s="71">
        <f t="shared" si="84"/>
        <v>2280</v>
      </c>
      <c r="P501" s="71">
        <f t="shared" si="85"/>
        <v>199</v>
      </c>
      <c r="Q501" s="78">
        <f t="shared" si="86"/>
        <v>87.280701754385959</v>
      </c>
    </row>
    <row r="502" spans="1:17">
      <c r="A502" s="81">
        <v>6</v>
      </c>
      <c r="B502" s="58" t="s">
        <v>50</v>
      </c>
      <c r="C502" s="58" t="s">
        <v>74</v>
      </c>
      <c r="D502" s="57">
        <v>40391</v>
      </c>
      <c r="E502" s="57"/>
      <c r="F502" s="71">
        <v>0</v>
      </c>
      <c r="G502" s="71">
        <v>0</v>
      </c>
      <c r="H502" s="78">
        <f t="shared" si="82"/>
        <v>0</v>
      </c>
      <c r="I502" s="78"/>
      <c r="J502" s="71">
        <v>0</v>
      </c>
      <c r="K502" s="71">
        <v>0</v>
      </c>
      <c r="L502" s="103">
        <f t="shared" si="83"/>
        <v>0</v>
      </c>
      <c r="M502" s="103"/>
      <c r="N502" s="78"/>
      <c r="O502" s="71">
        <f t="shared" si="84"/>
        <v>2650</v>
      </c>
      <c r="P502" s="71">
        <f t="shared" si="85"/>
        <v>243</v>
      </c>
      <c r="Q502" s="78">
        <f t="shared" si="86"/>
        <v>91.698113207547166</v>
      </c>
    </row>
    <row r="503" spans="1:17">
      <c r="A503" s="81">
        <v>7</v>
      </c>
      <c r="B503" s="58" t="s">
        <v>50</v>
      </c>
      <c r="C503" s="58" t="s">
        <v>74</v>
      </c>
      <c r="D503" s="57">
        <v>40422</v>
      </c>
      <c r="E503" s="57"/>
      <c r="F503" s="71">
        <v>0</v>
      </c>
      <c r="G503" s="71">
        <v>0</v>
      </c>
      <c r="H503" s="78">
        <f t="shared" si="82"/>
        <v>0</v>
      </c>
      <c r="I503" s="78"/>
      <c r="J503" s="71">
        <v>0</v>
      </c>
      <c r="K503" s="71">
        <v>0</v>
      </c>
      <c r="L503" s="103">
        <f t="shared" si="83"/>
        <v>0</v>
      </c>
      <c r="M503" s="103"/>
      <c r="N503" s="78"/>
      <c r="O503" s="71">
        <f t="shared" si="84"/>
        <v>2515</v>
      </c>
      <c r="P503" s="71">
        <f t="shared" si="85"/>
        <v>231</v>
      </c>
      <c r="Q503" s="78">
        <f t="shared" si="86"/>
        <v>91.848906560636181</v>
      </c>
    </row>
    <row r="504" spans="1:17">
      <c r="A504" s="81">
        <v>8</v>
      </c>
      <c r="B504" s="58" t="s">
        <v>50</v>
      </c>
      <c r="C504" s="58" t="s">
        <v>74</v>
      </c>
      <c r="D504" s="57">
        <v>40452</v>
      </c>
      <c r="E504" s="57"/>
      <c r="F504" s="71">
        <v>0</v>
      </c>
      <c r="G504" s="71">
        <v>0</v>
      </c>
      <c r="H504" s="78">
        <f t="shared" si="82"/>
        <v>0</v>
      </c>
      <c r="I504" s="78"/>
      <c r="J504" s="46">
        <v>0</v>
      </c>
      <c r="K504" s="46">
        <v>0</v>
      </c>
      <c r="L504" s="103">
        <f t="shared" si="83"/>
        <v>0</v>
      </c>
      <c r="M504" s="103"/>
      <c r="N504" s="78"/>
      <c r="O504" s="71">
        <f t="shared" si="84"/>
        <v>2094</v>
      </c>
      <c r="P504" s="71">
        <f t="shared" si="85"/>
        <v>193</v>
      </c>
      <c r="Q504" s="78">
        <f t="shared" si="86"/>
        <v>92.168099331423107</v>
      </c>
    </row>
    <row r="505" spans="1:17">
      <c r="A505" s="81">
        <v>9</v>
      </c>
      <c r="B505" s="58" t="s">
        <v>50</v>
      </c>
      <c r="C505" s="58" t="s">
        <v>74</v>
      </c>
      <c r="D505" s="57">
        <v>40483</v>
      </c>
      <c r="E505" s="57"/>
      <c r="F505" s="71">
        <v>0</v>
      </c>
      <c r="G505" s="71">
        <v>0</v>
      </c>
      <c r="H505" s="78">
        <f t="shared" si="82"/>
        <v>0</v>
      </c>
      <c r="I505" s="78"/>
      <c r="J505" s="46">
        <v>0</v>
      </c>
      <c r="K505" s="46">
        <v>0</v>
      </c>
      <c r="L505" s="103">
        <f t="shared" si="83"/>
        <v>0</v>
      </c>
      <c r="M505" s="103"/>
      <c r="N505" s="78"/>
      <c r="O505" s="71">
        <f t="shared" si="84"/>
        <v>2699</v>
      </c>
      <c r="P505" s="71">
        <f t="shared" si="85"/>
        <v>255</v>
      </c>
      <c r="Q505" s="78">
        <f t="shared" si="86"/>
        <v>94.479436828454979</v>
      </c>
    </row>
    <row r="506" spans="1:17">
      <c r="A506" s="81">
        <v>10</v>
      </c>
      <c r="B506" s="58" t="s">
        <v>50</v>
      </c>
      <c r="C506" s="58" t="s">
        <v>74</v>
      </c>
      <c r="D506" s="57">
        <v>40513</v>
      </c>
      <c r="E506" s="57"/>
      <c r="F506" s="71">
        <v>0</v>
      </c>
      <c r="G506" s="71">
        <v>0</v>
      </c>
      <c r="H506" s="78">
        <f t="shared" si="82"/>
        <v>0</v>
      </c>
      <c r="I506" s="78"/>
      <c r="J506" s="46">
        <v>0</v>
      </c>
      <c r="K506" s="46">
        <v>0</v>
      </c>
      <c r="L506" s="103">
        <f t="shared" si="83"/>
        <v>0</v>
      </c>
      <c r="M506" s="103"/>
      <c r="N506" s="78"/>
      <c r="O506" s="71">
        <f t="shared" si="84"/>
        <v>1996</v>
      </c>
      <c r="P506" s="71">
        <f t="shared" si="85"/>
        <v>189</v>
      </c>
      <c r="Q506" s="78">
        <f t="shared" si="86"/>
        <v>94.68937875751503</v>
      </c>
    </row>
    <row r="507" spans="1:17">
      <c r="A507" s="81">
        <v>11</v>
      </c>
      <c r="B507" s="58" t="s">
        <v>50</v>
      </c>
      <c r="C507" s="58" t="s">
        <v>74</v>
      </c>
      <c r="D507" s="57">
        <v>40544</v>
      </c>
      <c r="E507" s="57"/>
      <c r="F507" s="71">
        <v>0</v>
      </c>
      <c r="G507" s="71">
        <v>0</v>
      </c>
      <c r="H507" s="78">
        <f>IF(F507=0,0,G507*1000/F507)</f>
        <v>0</v>
      </c>
      <c r="I507" s="78"/>
      <c r="J507" s="46">
        <v>0</v>
      </c>
      <c r="K507" s="46">
        <v>0</v>
      </c>
      <c r="L507" s="103">
        <f>IF(J507=0,0,K507*1000/J507)</f>
        <v>0</v>
      </c>
      <c r="M507" s="103"/>
      <c r="N507" s="78"/>
      <c r="O507" s="71">
        <f t="shared" si="84"/>
        <v>2621</v>
      </c>
      <c r="P507" s="71">
        <f t="shared" si="85"/>
        <v>263</v>
      </c>
      <c r="Q507" s="78">
        <f>IF(O507=0,0,P507*1000/O507)</f>
        <v>100.34338038916444</v>
      </c>
    </row>
    <row r="508" spans="1:17">
      <c r="A508" s="81">
        <v>12</v>
      </c>
      <c r="B508" s="58" t="s">
        <v>50</v>
      </c>
      <c r="C508" s="58" t="s">
        <v>74</v>
      </c>
      <c r="D508" s="57">
        <v>40575</v>
      </c>
      <c r="E508" s="57"/>
      <c r="F508" s="71">
        <v>0</v>
      </c>
      <c r="G508" s="71">
        <v>0</v>
      </c>
      <c r="H508" s="78">
        <f>IF(F508=0,0,G508*1000/F508)</f>
        <v>0</v>
      </c>
      <c r="I508" s="78"/>
      <c r="J508" s="46">
        <v>0</v>
      </c>
      <c r="K508" s="46">
        <v>0</v>
      </c>
      <c r="L508" s="103">
        <f>IF(J508=0,0,K508*1000/J508)</f>
        <v>0</v>
      </c>
      <c r="M508" s="103"/>
      <c r="N508" s="78"/>
      <c r="O508" s="71">
        <f t="shared" si="84"/>
        <v>2481</v>
      </c>
      <c r="P508" s="71">
        <f t="shared" si="85"/>
        <v>249</v>
      </c>
      <c r="Q508" s="78">
        <f>IF(O508=0,0,P508*1000/O508)</f>
        <v>100.36275695284159</v>
      </c>
    </row>
    <row r="509" spans="1:17">
      <c r="A509" s="81">
        <v>13</v>
      </c>
      <c r="B509" s="58" t="s">
        <v>50</v>
      </c>
      <c r="C509" s="58" t="s">
        <v>74</v>
      </c>
      <c r="D509" s="57">
        <v>40603</v>
      </c>
      <c r="E509" s="57"/>
      <c r="F509" s="71">
        <v>0</v>
      </c>
      <c r="G509" s="71">
        <v>0</v>
      </c>
      <c r="H509" s="78">
        <f>IF(F509=0,0,G509*1000/F509)</f>
        <v>0</v>
      </c>
      <c r="I509" s="78"/>
      <c r="J509" s="46">
        <v>0</v>
      </c>
      <c r="K509" s="46">
        <v>0</v>
      </c>
      <c r="L509" s="103">
        <f>IF(J509=0,0,K509*1000/J509)</f>
        <v>0</v>
      </c>
      <c r="M509" s="103"/>
      <c r="N509" s="78"/>
      <c r="O509" s="71">
        <f t="shared" si="84"/>
        <v>2871</v>
      </c>
      <c r="P509" s="71">
        <f t="shared" si="85"/>
        <v>336</v>
      </c>
      <c r="Q509" s="78">
        <f>IF(O509=0,0,P509*1000/O509)</f>
        <v>117.03239289446186</v>
      </c>
    </row>
    <row r="510" spans="1:17">
      <c r="A510" s="81"/>
      <c r="B510" s="58"/>
      <c r="C510" s="58"/>
      <c r="D510" s="57"/>
      <c r="E510" s="57"/>
      <c r="F510" s="71"/>
      <c r="G510" s="71"/>
      <c r="H510" s="78"/>
      <c r="I510" s="78"/>
      <c r="J510" s="46"/>
      <c r="K510" s="46"/>
      <c r="L510" s="103"/>
      <c r="M510" s="103"/>
      <c r="N510" s="78"/>
      <c r="O510" s="71"/>
      <c r="P510" s="71"/>
      <c r="Q510" s="78"/>
    </row>
    <row r="511" spans="1:17">
      <c r="A511" s="81">
        <v>14</v>
      </c>
      <c r="B511" s="58" t="s">
        <v>66</v>
      </c>
      <c r="C511" s="58"/>
      <c r="D511" s="57"/>
      <c r="E511" s="57"/>
      <c r="F511" s="71"/>
      <c r="G511" s="71"/>
      <c r="H511" s="78"/>
      <c r="I511" s="78"/>
      <c r="J511" s="46"/>
      <c r="K511" s="46"/>
      <c r="L511" s="78"/>
      <c r="M511" s="78"/>
      <c r="N511" s="78"/>
      <c r="O511" s="71">
        <f>SUM(O497:O509)</f>
        <v>31373</v>
      </c>
      <c r="P511" s="71">
        <f>SUM(P497:P509)</f>
        <v>2943</v>
      </c>
      <c r="Q511" s="78"/>
    </row>
    <row r="512" spans="1:17">
      <c r="O512" s="69"/>
      <c r="P512" s="69"/>
    </row>
    <row r="513" spans="1:17">
      <c r="A513" s="81">
        <v>15</v>
      </c>
      <c r="B513" s="58" t="s">
        <v>50</v>
      </c>
      <c r="C513" s="58" t="s">
        <v>74</v>
      </c>
      <c r="D513" s="57" t="s">
        <v>40</v>
      </c>
      <c r="E513" s="57"/>
      <c r="O513" s="23">
        <f>ROUND(AVERAGE(O497:O509),0)</f>
        <v>2413</v>
      </c>
      <c r="P513" s="23">
        <f>ROUND(AVERAGE(P497:P509),0)</f>
        <v>226</v>
      </c>
      <c r="Q513" s="78">
        <f>IF(O513=0,0,P513*1000/O513)</f>
        <v>93.659345213427272</v>
      </c>
    </row>
    <row r="514" spans="1:17">
      <c r="O514" s="69"/>
      <c r="P514" s="69"/>
    </row>
    <row r="527" spans="1:17">
      <c r="Q527" s="63"/>
    </row>
    <row r="528" spans="1:17" s="62" customFormat="1">
      <c r="A528" s="17" t="s">
        <v>36</v>
      </c>
      <c r="B528" s="17"/>
      <c r="C528" s="18"/>
      <c r="D528" s="19"/>
      <c r="E528" s="19"/>
      <c r="F528" s="17"/>
      <c r="G528" s="17"/>
      <c r="H528" s="17"/>
      <c r="I528" s="17"/>
      <c r="J528" s="17"/>
      <c r="K528" s="17"/>
      <c r="L528" s="17"/>
      <c r="M528" s="17"/>
      <c r="N528" s="17"/>
      <c r="O528" s="17"/>
      <c r="P528" s="20" t="s">
        <v>37</v>
      </c>
    </row>
    <row r="529" spans="1:31">
      <c r="A529" s="3"/>
      <c r="B529" s="3"/>
      <c r="C529" s="82"/>
      <c r="D529" s="4"/>
      <c r="E529" s="4"/>
      <c r="F529" s="3"/>
      <c r="G529" s="3"/>
      <c r="H529" s="3"/>
      <c r="I529" s="3"/>
      <c r="J529" s="3"/>
      <c r="K529" s="3"/>
      <c r="L529" s="3"/>
      <c r="M529" s="3"/>
      <c r="N529" s="3"/>
      <c r="O529" s="3"/>
      <c r="P529" s="3"/>
      <c r="Q529" s="61"/>
    </row>
    <row r="530" spans="1:31">
      <c r="A530" s="22" t="s">
        <v>88</v>
      </c>
      <c r="B530" s="22"/>
      <c r="C530" s="83"/>
      <c r="D530" s="14"/>
      <c r="E530" s="14"/>
      <c r="F530" s="22"/>
      <c r="G530" s="95" t="s">
        <v>89</v>
      </c>
      <c r="H530" s="95"/>
      <c r="I530" s="95"/>
      <c r="J530" s="95"/>
      <c r="K530" s="95"/>
      <c r="L530" s="22"/>
      <c r="M530" s="22"/>
      <c r="N530" s="22"/>
      <c r="O530" s="22"/>
      <c r="P530" s="22" t="s">
        <v>113</v>
      </c>
      <c r="Q530" s="22"/>
      <c r="R530" s="68"/>
      <c r="S530" s="22" t="s">
        <v>0</v>
      </c>
      <c r="T530" s="22"/>
      <c r="U530" s="83"/>
      <c r="V530" s="14"/>
      <c r="W530" s="22"/>
      <c r="X530" s="22" t="s">
        <v>1</v>
      </c>
      <c r="Y530" s="22"/>
      <c r="Z530" s="22"/>
      <c r="AA530" s="22"/>
      <c r="AB530" s="22"/>
      <c r="AC530" s="22"/>
      <c r="AD530" s="22" t="s">
        <v>55</v>
      </c>
      <c r="AE530" s="22"/>
    </row>
    <row r="531" spans="1:31" ht="15" customHeight="1">
      <c r="A531" s="17" t="s">
        <v>2</v>
      </c>
      <c r="B531" s="10"/>
      <c r="C531" s="10"/>
      <c r="D531" s="10"/>
      <c r="E531" s="10"/>
      <c r="F531" s="10"/>
      <c r="G531" s="99" t="s">
        <v>3</v>
      </c>
      <c r="H531" s="99"/>
      <c r="I531" s="99"/>
      <c r="J531" s="99"/>
      <c r="K531" s="99"/>
      <c r="M531" s="17" t="s">
        <v>92</v>
      </c>
      <c r="N531" s="17"/>
      <c r="O531" s="10"/>
      <c r="P531" s="10"/>
      <c r="Q531" s="10"/>
      <c r="S531" s="17" t="s">
        <v>2</v>
      </c>
      <c r="T531" s="10"/>
      <c r="U531" s="10"/>
      <c r="V531" s="10"/>
      <c r="W531" s="10"/>
      <c r="X531" s="96" t="s">
        <v>3</v>
      </c>
      <c r="Y531" s="96"/>
      <c r="Z531" s="96"/>
      <c r="AA531" s="96"/>
      <c r="AB531" s="17" t="s">
        <v>4</v>
      </c>
      <c r="AC531" s="10"/>
      <c r="AD531" s="10"/>
      <c r="AE531" s="10"/>
    </row>
    <row r="532" spans="1:31">
      <c r="A532" s="3"/>
      <c r="B532" s="62"/>
      <c r="C532" s="62"/>
      <c r="D532" s="62"/>
      <c r="E532" s="62"/>
      <c r="F532" s="62"/>
      <c r="G532" s="100"/>
      <c r="H532" s="100"/>
      <c r="I532" s="100"/>
      <c r="J532" s="100"/>
      <c r="K532" s="100"/>
      <c r="M532" s="22"/>
      <c r="N532" s="3" t="s">
        <v>5</v>
      </c>
      <c r="P532" s="62"/>
      <c r="Q532" s="62"/>
      <c r="S532" s="3"/>
      <c r="T532" s="62"/>
      <c r="U532" s="62"/>
      <c r="V532" s="62"/>
      <c r="W532" s="62"/>
      <c r="X532" s="97"/>
      <c r="Y532" s="97"/>
      <c r="Z532" s="97"/>
      <c r="AA532" s="97"/>
      <c r="AB532" s="22"/>
      <c r="AC532" s="3" t="s">
        <v>5</v>
      </c>
      <c r="AD532" s="62"/>
      <c r="AE532" s="62"/>
    </row>
    <row r="533" spans="1:31">
      <c r="A533" s="3" t="s">
        <v>6</v>
      </c>
      <c r="B533" s="3"/>
      <c r="C533" s="82"/>
      <c r="D533" s="4"/>
      <c r="E533" s="4"/>
      <c r="F533" s="3"/>
      <c r="G533" s="100"/>
      <c r="H533" s="100"/>
      <c r="I533" s="100"/>
      <c r="J533" s="100"/>
      <c r="K533" s="100"/>
      <c r="M533" s="83"/>
      <c r="N533" s="3" t="s">
        <v>7</v>
      </c>
      <c r="P533" s="3"/>
      <c r="Q533" s="3"/>
      <c r="S533" s="3" t="s">
        <v>6</v>
      </c>
      <c r="T533" s="3"/>
      <c r="U533" s="82"/>
      <c r="V533" s="4"/>
      <c r="W533" s="3"/>
      <c r="X533" s="97"/>
      <c r="Y533" s="97"/>
      <c r="Z533" s="97"/>
      <c r="AA533" s="97"/>
      <c r="AB533" s="22"/>
      <c r="AC533" s="3" t="s">
        <v>7</v>
      </c>
      <c r="AD533" s="3"/>
      <c r="AE533" s="3"/>
    </row>
    <row r="534" spans="1:31">
      <c r="A534" s="3"/>
      <c r="B534" s="62"/>
      <c r="D534" s="4"/>
      <c r="E534" s="4"/>
      <c r="F534" s="3"/>
      <c r="G534" s="100"/>
      <c r="H534" s="100"/>
      <c r="I534" s="100"/>
      <c r="J534" s="100"/>
      <c r="K534" s="100"/>
      <c r="M534" s="83" t="s">
        <v>44</v>
      </c>
      <c r="N534" s="3" t="s">
        <v>87</v>
      </c>
      <c r="P534" s="3"/>
      <c r="Q534" s="3"/>
      <c r="S534" s="3"/>
      <c r="T534" s="62"/>
      <c r="U534" s="82"/>
      <c r="V534" s="4"/>
      <c r="W534" s="3"/>
      <c r="X534" s="97"/>
      <c r="Y534" s="97"/>
      <c r="Z534" s="97"/>
      <c r="AA534" s="97"/>
      <c r="AB534" s="83" t="s">
        <v>44</v>
      </c>
      <c r="AC534" s="3" t="s">
        <v>8</v>
      </c>
      <c r="AD534" s="3"/>
      <c r="AE534" s="3"/>
    </row>
    <row r="535" spans="1:31">
      <c r="A535" s="22" t="s">
        <v>90</v>
      </c>
      <c r="B535" s="63"/>
      <c r="C535" s="83"/>
      <c r="D535" s="14"/>
      <c r="E535" s="14"/>
      <c r="F535" s="22"/>
      <c r="G535" s="101"/>
      <c r="H535" s="101"/>
      <c r="I535" s="101"/>
      <c r="J535" s="101"/>
      <c r="K535" s="101"/>
      <c r="M535" s="6" t="s">
        <v>103</v>
      </c>
      <c r="N535" s="6"/>
      <c r="O535" s="63"/>
      <c r="P535" s="22"/>
      <c r="Q535" s="22"/>
      <c r="S535" s="22" t="s">
        <v>9</v>
      </c>
      <c r="T535" s="63"/>
      <c r="U535" s="83"/>
      <c r="V535" s="14"/>
      <c r="W535" s="22"/>
      <c r="X535" s="98"/>
      <c r="Y535" s="98"/>
      <c r="Z535" s="98"/>
      <c r="AA535" s="98"/>
      <c r="AB535" s="6" t="s">
        <v>10</v>
      </c>
      <c r="AC535" s="63"/>
      <c r="AD535" s="22"/>
      <c r="AE535" s="22"/>
    </row>
    <row r="536" spans="1:31">
      <c r="A536" s="17"/>
      <c r="B536" s="17"/>
      <c r="C536" s="18"/>
      <c r="D536" s="19"/>
      <c r="E536" s="19"/>
      <c r="F536" s="17"/>
      <c r="G536" s="11"/>
      <c r="H536" s="11"/>
      <c r="I536" s="11"/>
      <c r="J536" s="11"/>
      <c r="K536" s="11"/>
      <c r="L536" s="17"/>
      <c r="M536" s="17"/>
      <c r="N536" s="17"/>
      <c r="O536" s="17"/>
      <c r="P536" s="17"/>
      <c r="Q536" s="17"/>
      <c r="S536" s="17"/>
      <c r="T536" s="17"/>
      <c r="U536" s="18"/>
      <c r="V536" s="19"/>
      <c r="W536" s="17"/>
      <c r="X536" s="11"/>
      <c r="Y536" s="11"/>
      <c r="Z536" s="11"/>
      <c r="AA536" s="11"/>
      <c r="AB536" s="17"/>
      <c r="AC536" s="17"/>
      <c r="AD536" s="17"/>
      <c r="AE536" s="17"/>
    </row>
    <row r="537" spans="1:31">
      <c r="A537" s="79" t="s">
        <v>11</v>
      </c>
      <c r="B537" s="79" t="s">
        <v>12</v>
      </c>
      <c r="C537" s="79" t="s">
        <v>13</v>
      </c>
      <c r="D537" s="79" t="s">
        <v>14</v>
      </c>
      <c r="E537" s="79"/>
      <c r="F537" s="79" t="s">
        <v>15</v>
      </c>
      <c r="G537" s="79" t="s">
        <v>16</v>
      </c>
      <c r="H537" s="79" t="s">
        <v>17</v>
      </c>
      <c r="I537" s="79"/>
      <c r="J537" s="79" t="s">
        <v>18</v>
      </c>
      <c r="K537" s="79" t="s">
        <v>19</v>
      </c>
      <c r="L537" s="105" t="s">
        <v>20</v>
      </c>
      <c r="M537" s="105"/>
      <c r="N537" s="79"/>
      <c r="O537" s="79" t="s">
        <v>21</v>
      </c>
      <c r="P537" s="79" t="s">
        <v>22</v>
      </c>
      <c r="Q537" s="79" t="s">
        <v>23</v>
      </c>
      <c r="S537" s="79" t="s">
        <v>11</v>
      </c>
      <c r="T537" s="79" t="s">
        <v>12</v>
      </c>
      <c r="U537" s="79" t="s">
        <v>13</v>
      </c>
      <c r="V537" s="79" t="s">
        <v>14</v>
      </c>
      <c r="W537" s="79" t="s">
        <v>15</v>
      </c>
      <c r="X537" s="79" t="s">
        <v>16</v>
      </c>
      <c r="Y537" s="79" t="s">
        <v>17</v>
      </c>
      <c r="Z537" s="79" t="s">
        <v>18</v>
      </c>
      <c r="AA537" s="79" t="s">
        <v>19</v>
      </c>
      <c r="AB537" s="79" t="s">
        <v>20</v>
      </c>
      <c r="AC537" s="79" t="s">
        <v>21</v>
      </c>
      <c r="AD537" s="79" t="s">
        <v>22</v>
      </c>
      <c r="AE537" s="79" t="s">
        <v>23</v>
      </c>
    </row>
    <row r="538" spans="1:31">
      <c r="B538" s="82"/>
      <c r="D538" s="28"/>
      <c r="E538" s="28"/>
      <c r="F538" s="81"/>
      <c r="G538" s="81"/>
      <c r="H538" s="81"/>
      <c r="I538" s="81"/>
      <c r="J538" s="81"/>
      <c r="K538" s="81"/>
      <c r="L538" s="81"/>
      <c r="M538" s="81"/>
      <c r="N538" s="81"/>
      <c r="O538" s="81"/>
      <c r="P538" s="81"/>
      <c r="Q538" s="81"/>
      <c r="T538" s="82"/>
      <c r="V538" s="28"/>
      <c r="W538" s="81"/>
      <c r="X538" s="81"/>
      <c r="Y538" s="81"/>
      <c r="Z538" s="81"/>
      <c r="AA538" s="81"/>
      <c r="AB538" s="81"/>
      <c r="AC538" s="81"/>
      <c r="AD538" s="81"/>
      <c r="AE538" s="81"/>
    </row>
    <row r="539" spans="1:31">
      <c r="B539" s="81"/>
      <c r="F539" s="95" t="s">
        <v>24</v>
      </c>
      <c r="G539" s="95"/>
      <c r="H539" s="95"/>
      <c r="I539" s="82"/>
      <c r="J539" s="95" t="s">
        <v>25</v>
      </c>
      <c r="K539" s="95"/>
      <c r="L539" s="95"/>
      <c r="M539" s="95"/>
      <c r="N539" s="82"/>
      <c r="O539" s="95" t="s">
        <v>26</v>
      </c>
      <c r="P539" s="95"/>
      <c r="Q539" s="95"/>
      <c r="T539" s="81"/>
      <c r="W539" s="104" t="s">
        <v>24</v>
      </c>
      <c r="X539" s="104"/>
      <c r="Y539" s="104"/>
      <c r="Z539" s="104" t="s">
        <v>25</v>
      </c>
      <c r="AA539" s="104"/>
      <c r="AB539" s="104"/>
      <c r="AC539" s="104" t="s">
        <v>26</v>
      </c>
      <c r="AD539" s="104"/>
      <c r="AE539" s="104"/>
    </row>
    <row r="540" spans="1:31" ht="24">
      <c r="A540" s="15" t="s">
        <v>29</v>
      </c>
      <c r="B540" s="83" t="s">
        <v>30</v>
      </c>
      <c r="C540" s="83" t="s">
        <v>31</v>
      </c>
      <c r="D540" s="14" t="s">
        <v>32</v>
      </c>
      <c r="E540" s="4"/>
      <c r="F540" s="83" t="s">
        <v>33</v>
      </c>
      <c r="G540" s="16" t="s">
        <v>34</v>
      </c>
      <c r="H540" s="83" t="s">
        <v>35</v>
      </c>
      <c r="I540" s="82"/>
      <c r="J540" s="83" t="s">
        <v>33</v>
      </c>
      <c r="K540" s="16" t="s">
        <v>34</v>
      </c>
      <c r="L540" s="102" t="s">
        <v>35</v>
      </c>
      <c r="M540" s="102"/>
      <c r="N540" s="82"/>
      <c r="O540" s="83" t="s">
        <v>33</v>
      </c>
      <c r="P540" s="16" t="s">
        <v>34</v>
      </c>
      <c r="Q540" s="83" t="s">
        <v>35</v>
      </c>
      <c r="S540" s="15" t="s">
        <v>29</v>
      </c>
      <c r="T540" s="83" t="s">
        <v>30</v>
      </c>
      <c r="U540" s="83" t="s">
        <v>31</v>
      </c>
      <c r="V540" s="14" t="s">
        <v>32</v>
      </c>
      <c r="W540" s="83" t="s">
        <v>33</v>
      </c>
      <c r="X540" s="16" t="s">
        <v>34</v>
      </c>
      <c r="Y540" s="83" t="s">
        <v>35</v>
      </c>
      <c r="Z540" s="83" t="s">
        <v>33</v>
      </c>
      <c r="AA540" s="16" t="s">
        <v>34</v>
      </c>
      <c r="AB540" s="83" t="s">
        <v>35</v>
      </c>
      <c r="AC540" s="83" t="s">
        <v>33</v>
      </c>
      <c r="AD540" s="16" t="s">
        <v>34</v>
      </c>
      <c r="AE540" s="83" t="s">
        <v>35</v>
      </c>
    </row>
    <row r="541" spans="1:31">
      <c r="A541" s="81">
        <v>1</v>
      </c>
      <c r="B541" s="58" t="s">
        <v>72</v>
      </c>
      <c r="C541" s="58" t="s">
        <v>74</v>
      </c>
      <c r="D541" s="57">
        <v>40238</v>
      </c>
      <c r="E541" s="57"/>
      <c r="F541" s="71">
        <v>1316</v>
      </c>
      <c r="G541" s="71">
        <v>114</v>
      </c>
      <c r="H541" s="78">
        <f t="shared" ref="H541:H550" si="87">IF(F541=0,0,G541*1000/F541)</f>
        <v>86.626139817629181</v>
      </c>
      <c r="I541" s="78"/>
      <c r="J541" s="71">
        <v>78</v>
      </c>
      <c r="K541" s="71">
        <v>10</v>
      </c>
      <c r="L541" s="109">
        <f t="shared" ref="L541:L550" si="88">IF(J541=0,0,K541*1000/J541)</f>
        <v>128.2051282051282</v>
      </c>
      <c r="M541" s="109"/>
      <c r="N541" s="78"/>
      <c r="O541" s="71">
        <f t="shared" ref="O541:O550" si="89">ROUND(AC541/42,0)</f>
        <v>87</v>
      </c>
      <c r="P541" s="71">
        <f t="shared" ref="P541:P550" si="90">ROUND(AD541/1000,0)</f>
        <v>8</v>
      </c>
      <c r="Q541" s="78">
        <f t="shared" ref="Q541:Q550" si="91">IF(O541=0,0,P541*1000/O541)</f>
        <v>91.954022988505741</v>
      </c>
      <c r="S541" s="81">
        <v>1</v>
      </c>
      <c r="T541" s="58" t="s">
        <v>72</v>
      </c>
      <c r="U541" s="58"/>
      <c r="V541" s="57">
        <v>40238</v>
      </c>
      <c r="W541" s="28">
        <v>55236</v>
      </c>
      <c r="X541" s="28">
        <v>113860.34999999998</v>
      </c>
      <c r="Y541" s="78">
        <f t="shared" ref="Y541:Y550" si="92">IF(W541=0,0,X541*1000/W541)</f>
        <v>2061.3431457744941</v>
      </c>
      <c r="Z541" s="46">
        <v>3285</v>
      </c>
      <c r="AA541" s="46">
        <v>10198.25</v>
      </c>
      <c r="AB541" s="78">
        <f t="shared" ref="AB541:AB550" si="93">IF(Z541=0,0,AA541*1000/Z541)</f>
        <v>3104.4901065449012</v>
      </c>
      <c r="AC541" s="46">
        <v>3648</v>
      </c>
      <c r="AD541" s="46">
        <v>7733.41</v>
      </c>
      <c r="AE541" s="78">
        <f t="shared" ref="AE541:AE550" si="94">IF(AC541=0,0,AD541*1000/AC541)</f>
        <v>2119.9040570175439</v>
      </c>
    </row>
    <row r="542" spans="1:31">
      <c r="A542" s="81">
        <v>2</v>
      </c>
      <c r="B542" s="58" t="s">
        <v>72</v>
      </c>
      <c r="C542" s="58" t="s">
        <v>74</v>
      </c>
      <c r="D542" s="57">
        <v>40269</v>
      </c>
      <c r="E542" s="57"/>
      <c r="F542" s="71">
        <f t="shared" ref="F542:F553" si="95">O585</f>
        <v>1175</v>
      </c>
      <c r="G542" s="71">
        <f t="shared" ref="G542:G553" si="96">P585</f>
        <v>105</v>
      </c>
      <c r="H542" s="78">
        <f t="shared" si="87"/>
        <v>89.361702127659569</v>
      </c>
      <c r="I542" s="78"/>
      <c r="J542" s="71">
        <v>201</v>
      </c>
      <c r="K542" s="71">
        <v>21</v>
      </c>
      <c r="L542" s="103">
        <f t="shared" si="88"/>
        <v>104.4776119402985</v>
      </c>
      <c r="M542" s="103"/>
      <c r="N542" s="78"/>
      <c r="O542" s="71">
        <f t="shared" si="89"/>
        <v>59</v>
      </c>
      <c r="P542" s="71">
        <f t="shared" si="90"/>
        <v>5</v>
      </c>
      <c r="Q542" s="78">
        <f t="shared" si="91"/>
        <v>84.745762711864401</v>
      </c>
      <c r="S542" s="81">
        <v>2</v>
      </c>
      <c r="T542" s="58" t="s">
        <v>72</v>
      </c>
      <c r="U542" s="58"/>
      <c r="V542" s="57">
        <v>40269</v>
      </c>
      <c r="W542" s="28">
        <f t="shared" ref="W542:W553" si="97">AC585</f>
        <v>49334</v>
      </c>
      <c r="X542" s="28">
        <f t="shared" ref="X542:X553" si="98">AD585</f>
        <v>104582.27999999997</v>
      </c>
      <c r="Y542" s="78">
        <f t="shared" si="92"/>
        <v>2119.8824340211613</v>
      </c>
      <c r="Z542" s="46">
        <v>8427</v>
      </c>
      <c r="AA542" s="46">
        <v>21340.18</v>
      </c>
      <c r="AB542" s="78">
        <f t="shared" si="93"/>
        <v>2532.3578972350779</v>
      </c>
      <c r="AC542" s="46">
        <v>2492</v>
      </c>
      <c r="AD542" s="46">
        <v>5433.85</v>
      </c>
      <c r="AE542" s="78">
        <f t="shared" si="94"/>
        <v>2180.5176565008028</v>
      </c>
    </row>
    <row r="543" spans="1:31">
      <c r="A543" s="81">
        <v>3</v>
      </c>
      <c r="B543" s="58" t="s">
        <v>72</v>
      </c>
      <c r="C543" s="58" t="s">
        <v>74</v>
      </c>
      <c r="D543" s="57">
        <v>40299</v>
      </c>
      <c r="E543" s="57"/>
      <c r="F543" s="71">
        <f t="shared" si="95"/>
        <v>1189</v>
      </c>
      <c r="G543" s="71">
        <f t="shared" si="96"/>
        <v>109</v>
      </c>
      <c r="H543" s="78">
        <f t="shared" si="87"/>
        <v>91.67367535744323</v>
      </c>
      <c r="I543" s="78"/>
      <c r="J543" s="71">
        <v>133</v>
      </c>
      <c r="K543" s="71">
        <v>12</v>
      </c>
      <c r="L543" s="103">
        <f t="shared" si="88"/>
        <v>90.225563909774436</v>
      </c>
      <c r="M543" s="103"/>
      <c r="N543" s="78"/>
      <c r="O543" s="71">
        <f t="shared" si="89"/>
        <v>235</v>
      </c>
      <c r="P543" s="71">
        <f t="shared" si="90"/>
        <v>22</v>
      </c>
      <c r="Q543" s="78">
        <f t="shared" si="91"/>
        <v>93.61702127659575</v>
      </c>
      <c r="S543" s="81">
        <v>3</v>
      </c>
      <c r="T543" s="58" t="s">
        <v>72</v>
      </c>
      <c r="U543" s="58"/>
      <c r="V543" s="57">
        <v>40299</v>
      </c>
      <c r="W543" s="28">
        <f t="shared" si="97"/>
        <v>49906</v>
      </c>
      <c r="X543" s="28">
        <f t="shared" si="98"/>
        <v>108799.83999999995</v>
      </c>
      <c r="Y543" s="78">
        <f t="shared" si="92"/>
        <v>2180.095379313108</v>
      </c>
      <c r="Z543" s="46">
        <v>5581</v>
      </c>
      <c r="AA543" s="46">
        <v>12162.86</v>
      </c>
      <c r="AB543" s="78">
        <f t="shared" si="93"/>
        <v>2179.3334527862389</v>
      </c>
      <c r="AC543" s="46">
        <v>9881</v>
      </c>
      <c r="AD543" s="46">
        <v>21540.59</v>
      </c>
      <c r="AE543" s="78">
        <f t="shared" si="94"/>
        <v>2180.0010120433153</v>
      </c>
    </row>
    <row r="544" spans="1:31">
      <c r="A544" s="81">
        <v>4</v>
      </c>
      <c r="B544" s="58" t="s">
        <v>72</v>
      </c>
      <c r="C544" s="58" t="s">
        <v>74</v>
      </c>
      <c r="D544" s="57">
        <v>40330</v>
      </c>
      <c r="E544" s="57"/>
      <c r="F544" s="71">
        <f t="shared" si="95"/>
        <v>1148</v>
      </c>
      <c r="G544" s="71">
        <f t="shared" si="96"/>
        <v>105</v>
      </c>
      <c r="H544" s="78">
        <f t="shared" si="87"/>
        <v>91.463414634146346</v>
      </c>
      <c r="I544" s="78"/>
      <c r="J544" s="71">
        <v>44</v>
      </c>
      <c r="K544" s="71">
        <v>4</v>
      </c>
      <c r="L544" s="103">
        <f t="shared" si="88"/>
        <v>90.909090909090907</v>
      </c>
      <c r="M544" s="103"/>
      <c r="N544" s="78"/>
      <c r="O544" s="71">
        <f t="shared" si="89"/>
        <v>77</v>
      </c>
      <c r="P544" s="71">
        <f t="shared" si="90"/>
        <v>7</v>
      </c>
      <c r="Q544" s="78">
        <f t="shared" si="91"/>
        <v>90.909090909090907</v>
      </c>
      <c r="S544" s="81">
        <v>4</v>
      </c>
      <c r="T544" s="58" t="s">
        <v>72</v>
      </c>
      <c r="U544" s="58"/>
      <c r="V544" s="57">
        <v>40330</v>
      </c>
      <c r="W544" s="28">
        <f t="shared" si="97"/>
        <v>48187</v>
      </c>
      <c r="X544" s="28">
        <f t="shared" si="98"/>
        <v>105046.65999999996</v>
      </c>
      <c r="Y544" s="78">
        <f t="shared" si="92"/>
        <v>2179.9792475148888</v>
      </c>
      <c r="Z544" s="46">
        <v>1862</v>
      </c>
      <c r="AA544" s="46">
        <v>4147.03</v>
      </c>
      <c r="AB544" s="78">
        <f t="shared" si="93"/>
        <v>2227.1911922663799</v>
      </c>
      <c r="AC544" s="46">
        <v>3244</v>
      </c>
      <c r="AD544" s="46">
        <v>7078.34</v>
      </c>
      <c r="AE544" s="78">
        <f t="shared" si="94"/>
        <v>2181.9790382244141</v>
      </c>
    </row>
    <row r="545" spans="1:31">
      <c r="A545" s="81">
        <v>5</v>
      </c>
      <c r="B545" s="58" t="s">
        <v>72</v>
      </c>
      <c r="C545" s="58" t="s">
        <v>74</v>
      </c>
      <c r="D545" s="57">
        <v>40360</v>
      </c>
      <c r="E545" s="57"/>
      <c r="F545" s="71">
        <f t="shared" si="95"/>
        <v>1142</v>
      </c>
      <c r="G545" s="71">
        <f t="shared" si="96"/>
        <v>104</v>
      </c>
      <c r="H545" s="78">
        <f t="shared" si="87"/>
        <v>91.068301225919441</v>
      </c>
      <c r="I545" s="78"/>
      <c r="J545" s="71">
        <v>66</v>
      </c>
      <c r="K545" s="71">
        <v>7</v>
      </c>
      <c r="L545" s="103">
        <f t="shared" si="88"/>
        <v>106.06060606060606</v>
      </c>
      <c r="M545" s="103"/>
      <c r="N545" s="78"/>
      <c r="O545" s="71">
        <f t="shared" si="89"/>
        <v>85</v>
      </c>
      <c r="P545" s="71">
        <f t="shared" si="90"/>
        <v>8</v>
      </c>
      <c r="Q545" s="78">
        <f t="shared" si="91"/>
        <v>94.117647058823536</v>
      </c>
      <c r="S545" s="81">
        <v>5</v>
      </c>
      <c r="T545" s="58" t="s">
        <v>72</v>
      </c>
      <c r="U545" s="58"/>
      <c r="V545" s="57">
        <v>40360</v>
      </c>
      <c r="W545" s="28">
        <f t="shared" si="97"/>
        <v>47914</v>
      </c>
      <c r="X545" s="28">
        <f t="shared" si="98"/>
        <v>104538.45999999996</v>
      </c>
      <c r="Y545" s="78">
        <f t="shared" si="92"/>
        <v>2181.7936302542048</v>
      </c>
      <c r="Z545" s="46">
        <v>2780</v>
      </c>
      <c r="AA545" s="46">
        <v>6364.04</v>
      </c>
      <c r="AB545" s="78">
        <f t="shared" si="93"/>
        <v>2289.223021582734</v>
      </c>
      <c r="AC545" s="46">
        <v>3563</v>
      </c>
      <c r="AD545" s="46">
        <v>7793.64</v>
      </c>
      <c r="AE545" s="78">
        <f t="shared" si="94"/>
        <v>2187.3814201515574</v>
      </c>
    </row>
    <row r="546" spans="1:31">
      <c r="A546" s="81">
        <v>6</v>
      </c>
      <c r="B546" s="58" t="s">
        <v>72</v>
      </c>
      <c r="C546" s="58" t="s">
        <v>74</v>
      </c>
      <c r="D546" s="57">
        <v>40391</v>
      </c>
      <c r="E546" s="57"/>
      <c r="F546" s="71">
        <f t="shared" si="95"/>
        <v>1094</v>
      </c>
      <c r="G546" s="71">
        <f t="shared" si="96"/>
        <v>100</v>
      </c>
      <c r="H546" s="78">
        <f t="shared" si="87"/>
        <v>91.407678244972573</v>
      </c>
      <c r="I546" s="78"/>
      <c r="J546" s="71">
        <v>66</v>
      </c>
      <c r="K546" s="71">
        <v>6</v>
      </c>
      <c r="L546" s="103">
        <f t="shared" si="88"/>
        <v>90.909090909090907</v>
      </c>
      <c r="M546" s="103"/>
      <c r="N546" s="78"/>
      <c r="O546" s="71">
        <f t="shared" si="89"/>
        <v>93</v>
      </c>
      <c r="P546" s="71">
        <f t="shared" si="90"/>
        <v>9</v>
      </c>
      <c r="Q546" s="78">
        <f t="shared" si="91"/>
        <v>96.774193548387103</v>
      </c>
      <c r="S546" s="81">
        <v>6</v>
      </c>
      <c r="T546" s="58" t="s">
        <v>72</v>
      </c>
      <c r="U546" s="58"/>
      <c r="V546" s="57">
        <v>40391</v>
      </c>
      <c r="W546" s="28">
        <f t="shared" si="97"/>
        <v>45924</v>
      </c>
      <c r="X546" s="28">
        <f t="shared" si="98"/>
        <v>100466.25999999995</v>
      </c>
      <c r="Y546" s="78">
        <f t="shared" si="92"/>
        <v>2187.6635310513011</v>
      </c>
      <c r="Z546" s="46">
        <v>2778</v>
      </c>
      <c r="AA546" s="46">
        <v>6103.28</v>
      </c>
      <c r="AB546" s="78">
        <f t="shared" si="93"/>
        <v>2197.0050395968324</v>
      </c>
      <c r="AC546" s="46">
        <v>3923</v>
      </c>
      <c r="AD546" s="46">
        <v>8582.39</v>
      </c>
      <c r="AE546" s="78">
        <f t="shared" si="94"/>
        <v>2187.7109355085395</v>
      </c>
    </row>
    <row r="547" spans="1:31">
      <c r="A547" s="81">
        <v>7</v>
      </c>
      <c r="B547" s="58" t="s">
        <v>72</v>
      </c>
      <c r="C547" s="58" t="s">
        <v>74</v>
      </c>
      <c r="D547" s="57">
        <v>40422</v>
      </c>
      <c r="E547" s="57"/>
      <c r="F547" s="71">
        <f t="shared" si="95"/>
        <v>1062</v>
      </c>
      <c r="G547" s="71">
        <f t="shared" si="96"/>
        <v>97</v>
      </c>
      <c r="H547" s="78">
        <f t="shared" si="87"/>
        <v>91.337099811676083</v>
      </c>
      <c r="I547" s="78"/>
      <c r="J547" s="71">
        <v>133</v>
      </c>
      <c r="K547" s="71">
        <v>13</v>
      </c>
      <c r="L547" s="103">
        <f t="shared" si="88"/>
        <v>97.744360902255636</v>
      </c>
      <c r="M547" s="103"/>
      <c r="N547" s="78"/>
      <c r="O547" s="71">
        <f t="shared" si="89"/>
        <v>51</v>
      </c>
      <c r="P547" s="71">
        <f t="shared" si="90"/>
        <v>5</v>
      </c>
      <c r="Q547" s="78">
        <f t="shared" si="91"/>
        <v>98.039215686274517</v>
      </c>
      <c r="S547" s="81">
        <v>7</v>
      </c>
      <c r="T547" s="58" t="s">
        <v>72</v>
      </c>
      <c r="U547" s="58"/>
      <c r="V547" s="57">
        <v>40422</v>
      </c>
      <c r="W547" s="28">
        <f t="shared" si="97"/>
        <v>44590</v>
      </c>
      <c r="X547" s="28">
        <f t="shared" si="98"/>
        <v>97568.889999999956</v>
      </c>
      <c r="Y547" s="78">
        <f t="shared" si="92"/>
        <v>2188.1338865216408</v>
      </c>
      <c r="Z547" s="46">
        <v>5569</v>
      </c>
      <c r="AA547" s="46">
        <v>13147.8</v>
      </c>
      <c r="AB547" s="78">
        <f t="shared" si="93"/>
        <v>2360.8906446399715</v>
      </c>
      <c r="AC547" s="46">
        <v>2157</v>
      </c>
      <c r="AD547" s="46">
        <v>4761.72</v>
      </c>
      <c r="AE547" s="78">
        <f t="shared" si="94"/>
        <v>2207.566063977747</v>
      </c>
    </row>
    <row r="548" spans="1:31">
      <c r="A548" s="81">
        <v>8</v>
      </c>
      <c r="B548" s="58" t="s">
        <v>72</v>
      </c>
      <c r="C548" s="58" t="s">
        <v>74</v>
      </c>
      <c r="D548" s="57">
        <v>40452</v>
      </c>
      <c r="E548" s="57"/>
      <c r="F548" s="71">
        <f t="shared" si="95"/>
        <v>1087</v>
      </c>
      <c r="G548" s="71">
        <f t="shared" si="96"/>
        <v>100</v>
      </c>
      <c r="H548" s="78">
        <f t="shared" si="87"/>
        <v>91.996320147194112</v>
      </c>
      <c r="I548" s="78"/>
      <c r="J548" s="71">
        <v>133</v>
      </c>
      <c r="K548" s="71">
        <v>14</v>
      </c>
      <c r="L548" s="103">
        <f t="shared" si="88"/>
        <v>105.26315789473684</v>
      </c>
      <c r="M548" s="103"/>
      <c r="N548" s="78"/>
      <c r="O548" s="71">
        <f t="shared" si="89"/>
        <v>0</v>
      </c>
      <c r="P548" s="71">
        <f t="shared" si="90"/>
        <v>0</v>
      </c>
      <c r="Q548" s="78">
        <f t="shared" si="91"/>
        <v>0</v>
      </c>
      <c r="S548" s="81">
        <v>8</v>
      </c>
      <c r="T548" s="58" t="s">
        <v>72</v>
      </c>
      <c r="U548" s="58"/>
      <c r="V548" s="57">
        <v>40452</v>
      </c>
      <c r="W548" s="28">
        <f t="shared" si="97"/>
        <v>45608</v>
      </c>
      <c r="X548" s="28">
        <f t="shared" si="98"/>
        <v>100670.94999999995</v>
      </c>
      <c r="Y548" s="78">
        <f t="shared" si="92"/>
        <v>2207.3090247325022</v>
      </c>
      <c r="Z548" s="46">
        <v>5589</v>
      </c>
      <c r="AA548" s="46">
        <v>13995.89</v>
      </c>
      <c r="AB548" s="78">
        <f t="shared" si="93"/>
        <v>2504.1850062623012</v>
      </c>
      <c r="AC548" s="46">
        <v>0</v>
      </c>
      <c r="AD548" s="46">
        <v>0</v>
      </c>
      <c r="AE548" s="78">
        <f t="shared" si="94"/>
        <v>0</v>
      </c>
    </row>
    <row r="549" spans="1:31">
      <c r="A549" s="81">
        <v>9</v>
      </c>
      <c r="B549" s="58" t="s">
        <v>72</v>
      </c>
      <c r="C549" s="58" t="s">
        <v>74</v>
      </c>
      <c r="D549" s="57">
        <v>40483</v>
      </c>
      <c r="E549" s="57"/>
      <c r="F549" s="71">
        <f t="shared" si="95"/>
        <v>1132</v>
      </c>
      <c r="G549" s="71">
        <f t="shared" si="96"/>
        <v>106</v>
      </c>
      <c r="H549" s="78">
        <f t="shared" si="87"/>
        <v>93.639575971731446</v>
      </c>
      <c r="I549" s="78"/>
      <c r="J549" s="71">
        <v>134</v>
      </c>
      <c r="K549" s="71">
        <v>14</v>
      </c>
      <c r="L549" s="103">
        <f t="shared" si="88"/>
        <v>104.4776119402985</v>
      </c>
      <c r="M549" s="103"/>
      <c r="N549" s="78"/>
      <c r="O549" s="71">
        <f t="shared" si="89"/>
        <v>0</v>
      </c>
      <c r="P549" s="71">
        <f t="shared" si="90"/>
        <v>0</v>
      </c>
      <c r="Q549" s="78">
        <f t="shared" si="91"/>
        <v>0</v>
      </c>
      <c r="S549" s="81">
        <v>9</v>
      </c>
      <c r="T549" s="58" t="s">
        <v>72</v>
      </c>
      <c r="U549" s="58"/>
      <c r="V549" s="57">
        <v>40483</v>
      </c>
      <c r="W549" s="28">
        <f t="shared" si="97"/>
        <v>47508</v>
      </c>
      <c r="X549" s="28">
        <f t="shared" si="98"/>
        <v>106403.98999999995</v>
      </c>
      <c r="Y549" s="78">
        <f t="shared" si="92"/>
        <v>2239.7067862254767</v>
      </c>
      <c r="Z549" s="46">
        <v>5610</v>
      </c>
      <c r="AA549" s="46">
        <v>14434.95</v>
      </c>
      <c r="AB549" s="78">
        <f t="shared" si="93"/>
        <v>2573.0748663101604</v>
      </c>
      <c r="AC549" s="46">
        <v>0</v>
      </c>
      <c r="AD549" s="46">
        <v>0</v>
      </c>
      <c r="AE549" s="78">
        <f t="shared" si="94"/>
        <v>0</v>
      </c>
    </row>
    <row r="550" spans="1:31">
      <c r="A550" s="81">
        <v>10</v>
      </c>
      <c r="B550" s="58" t="s">
        <v>72</v>
      </c>
      <c r="C550" s="58" t="s">
        <v>74</v>
      </c>
      <c r="D550" s="57">
        <v>40513</v>
      </c>
      <c r="E550" s="57"/>
      <c r="F550" s="71">
        <f t="shared" si="95"/>
        <v>1218</v>
      </c>
      <c r="G550" s="71">
        <f t="shared" si="96"/>
        <v>115</v>
      </c>
      <c r="H550" s="78">
        <f t="shared" si="87"/>
        <v>94.41707717569787</v>
      </c>
      <c r="I550" s="78"/>
      <c r="J550" s="71">
        <v>269</v>
      </c>
      <c r="K550" s="71">
        <v>30</v>
      </c>
      <c r="L550" s="103">
        <f t="shared" si="88"/>
        <v>111.52416356877323</v>
      </c>
      <c r="M550" s="103"/>
      <c r="N550" s="78"/>
      <c r="O550" s="71">
        <f t="shared" si="89"/>
        <v>735</v>
      </c>
      <c r="P550" s="71">
        <f t="shared" si="90"/>
        <v>73</v>
      </c>
      <c r="Q550" s="78">
        <f t="shared" si="91"/>
        <v>99.319727891156461</v>
      </c>
      <c r="S550" s="81">
        <v>10</v>
      </c>
      <c r="T550" s="58" t="s">
        <v>72</v>
      </c>
      <c r="U550" s="58"/>
      <c r="V550" s="57">
        <v>40513</v>
      </c>
      <c r="W550" s="28">
        <f t="shared" si="97"/>
        <v>51109</v>
      </c>
      <c r="X550" s="28">
        <f t="shared" si="98"/>
        <v>116269.00999999995</v>
      </c>
      <c r="Y550" s="78">
        <f t="shared" si="92"/>
        <v>2274.9224207086804</v>
      </c>
      <c r="Z550" s="46">
        <v>11297</v>
      </c>
      <c r="AA550" s="46">
        <v>30282.78</v>
      </c>
      <c r="AB550" s="78">
        <f t="shared" si="93"/>
        <v>2680.6037000973711</v>
      </c>
      <c r="AC550" s="46">
        <v>30889</v>
      </c>
      <c r="AD550" s="46">
        <v>72536.740000000005</v>
      </c>
      <c r="AE550" s="78">
        <f t="shared" si="94"/>
        <v>2348.3032794846063</v>
      </c>
    </row>
    <row r="551" spans="1:31">
      <c r="A551" s="81">
        <v>11</v>
      </c>
      <c r="B551" s="58" t="s">
        <v>72</v>
      </c>
      <c r="C551" s="58" t="s">
        <v>74</v>
      </c>
      <c r="D551" s="57">
        <v>40544</v>
      </c>
      <c r="E551" s="57"/>
      <c r="F551" s="71">
        <f t="shared" si="95"/>
        <v>1248</v>
      </c>
      <c r="G551" s="71">
        <f t="shared" si="96"/>
        <v>121</v>
      </c>
      <c r="H551" s="78">
        <f>IF(F551=0,0,G551*1000/F551)</f>
        <v>96.955128205128204</v>
      </c>
      <c r="I551" s="78"/>
      <c r="J551" s="71">
        <v>281</v>
      </c>
      <c r="K551" s="71">
        <v>35</v>
      </c>
      <c r="L551" s="103">
        <f>IF(J551=0,0,K551*1000/J551)</f>
        <v>124.55516014234875</v>
      </c>
      <c r="M551" s="103"/>
      <c r="N551" s="78"/>
      <c r="O551" s="71">
        <f>ROUND(AC551/42,0)</f>
        <v>468</v>
      </c>
      <c r="P551" s="71">
        <f>ROUND(AD551/1000,0)</f>
        <v>48</v>
      </c>
      <c r="Q551" s="78">
        <f>IF(O551=0,0,P551*1000/O551)</f>
        <v>102.56410256410257</v>
      </c>
      <c r="S551" s="81">
        <v>11</v>
      </c>
      <c r="T551" s="58" t="s">
        <v>72</v>
      </c>
      <c r="U551" s="58"/>
      <c r="V551" s="57">
        <v>40544</v>
      </c>
      <c r="W551" s="28">
        <f t="shared" si="97"/>
        <v>52370</v>
      </c>
      <c r="X551" s="28">
        <f t="shared" si="98"/>
        <v>122984.08999999994</v>
      </c>
      <c r="Y551" s="78">
        <f>IF(W551=0,0,X551*1000/W551)</f>
        <v>2348.3691044491111</v>
      </c>
      <c r="Z551" s="46">
        <v>11789</v>
      </c>
      <c r="AA551" s="46">
        <v>34230</v>
      </c>
      <c r="AB551" s="78">
        <f>IF(Z551=0,0,AA551*1000/Z551)</f>
        <v>2903.5541606582406</v>
      </c>
      <c r="AC551" s="46">
        <v>19674</v>
      </c>
      <c r="AD551" s="46">
        <v>48207</v>
      </c>
      <c r="AE551" s="78">
        <f>IF(AC551=0,0,AD551*1000/AC551)</f>
        <v>2450.2897224763647</v>
      </c>
    </row>
    <row r="552" spans="1:31">
      <c r="A552" s="81">
        <v>12</v>
      </c>
      <c r="B552" s="58" t="s">
        <v>72</v>
      </c>
      <c r="C552" s="58" t="s">
        <v>74</v>
      </c>
      <c r="D552" s="57">
        <v>40575</v>
      </c>
      <c r="E552" s="57"/>
      <c r="F552" s="71">
        <f t="shared" si="95"/>
        <v>1046</v>
      </c>
      <c r="G552" s="71">
        <f t="shared" si="96"/>
        <v>106</v>
      </c>
      <c r="H552" s="78">
        <f>IF(F552=0,0,G552*1000/F552)</f>
        <v>101.33843212237093</v>
      </c>
      <c r="I552" s="78"/>
      <c r="J552" s="71">
        <v>269</v>
      </c>
      <c r="K552" s="71">
        <v>35</v>
      </c>
      <c r="L552" s="103">
        <f>IF(J552=0,0,K552*1000/J552)</f>
        <v>130.11152416356876</v>
      </c>
      <c r="M552" s="103"/>
      <c r="N552" s="78"/>
      <c r="O552" s="71">
        <f>ROUND(AC552/42,0)</f>
        <v>185</v>
      </c>
      <c r="P552" s="71">
        <f>ROUND(AD552/1000,0)</f>
        <v>20</v>
      </c>
      <c r="Q552" s="78">
        <f>IF(O552=0,0,P552*1000/O552)</f>
        <v>108.10810810810811</v>
      </c>
      <c r="S552" s="81">
        <v>12</v>
      </c>
      <c r="T552" s="58" t="s">
        <v>72</v>
      </c>
      <c r="U552" s="58"/>
      <c r="V552" s="57">
        <v>40575</v>
      </c>
      <c r="W552" s="28">
        <f t="shared" si="97"/>
        <v>43865</v>
      </c>
      <c r="X552" s="28">
        <f t="shared" si="98"/>
        <v>107485.08999999994</v>
      </c>
      <c r="Y552" s="78">
        <f>IF(W552=0,0,X552*1000/W552)</f>
        <v>2450.3611079448292</v>
      </c>
      <c r="Z552" s="46">
        <v>11295</v>
      </c>
      <c r="AA552" s="46">
        <v>34330</v>
      </c>
      <c r="AB552" s="78">
        <f>IF(Z552=0,0,AA552*1000/Z552)</f>
        <v>3039.3979637007524</v>
      </c>
      <c r="AC552" s="46">
        <v>7780</v>
      </c>
      <c r="AD552" s="46">
        <v>20001</v>
      </c>
      <c r="AE552" s="78">
        <f>IF(AC552=0,0,AD552*1000/AC552)</f>
        <v>2570.822622107969</v>
      </c>
    </row>
    <row r="553" spans="1:31">
      <c r="A553" s="81">
        <v>13</v>
      </c>
      <c r="B553" s="58" t="s">
        <v>72</v>
      </c>
      <c r="C553" s="58" t="s">
        <v>74</v>
      </c>
      <c r="D553" s="57">
        <v>40603</v>
      </c>
      <c r="E553" s="57"/>
      <c r="F553" s="71">
        <f t="shared" si="95"/>
        <v>1192</v>
      </c>
      <c r="G553" s="71">
        <f t="shared" si="96"/>
        <v>128</v>
      </c>
      <c r="H553" s="78">
        <f>IF(F553=0,0,G553*1000/F553)</f>
        <v>107.38255033557047</v>
      </c>
      <c r="I553" s="78"/>
      <c r="J553" s="71">
        <v>268</v>
      </c>
      <c r="K553" s="71">
        <v>37</v>
      </c>
      <c r="L553" s="103">
        <f>IF(J553=0,0,K553*1000/J553)</f>
        <v>138.0597014925373</v>
      </c>
      <c r="M553" s="103"/>
      <c r="N553" s="78"/>
      <c r="O553" s="71">
        <f>ROUND(AC553/42,0)</f>
        <v>466</v>
      </c>
      <c r="P553" s="71">
        <f>ROUND(AD553/1000,0)</f>
        <v>53</v>
      </c>
      <c r="Q553" s="78">
        <f>IF(O553=0,0,P553*1000/O553)</f>
        <v>113.73390557939913</v>
      </c>
      <c r="S553" s="81">
        <v>13</v>
      </c>
      <c r="T553" s="58" t="s">
        <v>72</v>
      </c>
      <c r="U553" s="58"/>
      <c r="V553" s="57">
        <v>40603</v>
      </c>
      <c r="W553" s="28">
        <f t="shared" si="97"/>
        <v>49976</v>
      </c>
      <c r="X553" s="28">
        <f t="shared" si="98"/>
        <v>128490.08999999994</v>
      </c>
      <c r="Y553" s="78">
        <f>IF(W553=0,0,X553*1000/W553)</f>
        <v>2571.0358972306694</v>
      </c>
      <c r="Z553" s="46">
        <v>11258</v>
      </c>
      <c r="AA553" s="46">
        <v>37552</v>
      </c>
      <c r="AB553" s="78">
        <f>IF(Z553=0,0,AA553*1000/Z553)</f>
        <v>3335.5835850062176</v>
      </c>
      <c r="AC553" s="46">
        <v>19566</v>
      </c>
      <c r="AD553" s="46">
        <v>53054</v>
      </c>
      <c r="AE553" s="78">
        <f>IF(AC553=0,0,AD553*1000/AC553)</f>
        <v>2711.5404272717979</v>
      </c>
    </row>
    <row r="554" spans="1:31">
      <c r="F554" s="69"/>
      <c r="G554" s="69"/>
      <c r="J554" s="69"/>
      <c r="K554" s="69"/>
      <c r="O554" s="69"/>
      <c r="P554" s="69"/>
    </row>
    <row r="555" spans="1:31">
      <c r="F555" s="69"/>
      <c r="G555" s="69"/>
      <c r="J555" s="69"/>
      <c r="K555" s="69"/>
      <c r="O555" s="69"/>
      <c r="P555" s="69"/>
    </row>
    <row r="556" spans="1:31">
      <c r="O556" s="69"/>
      <c r="P556" s="69"/>
    </row>
    <row r="557" spans="1:31">
      <c r="O557" s="69"/>
      <c r="P557" s="69"/>
    </row>
    <row r="571" spans="1:31">
      <c r="Q571" s="63"/>
    </row>
    <row r="572" spans="1:31" s="62" customFormat="1">
      <c r="A572" s="17" t="s">
        <v>36</v>
      </c>
      <c r="B572" s="17"/>
      <c r="C572" s="18"/>
      <c r="D572" s="19"/>
      <c r="E572" s="19"/>
      <c r="F572" s="17"/>
      <c r="G572" s="17"/>
      <c r="H572" s="17"/>
      <c r="I572" s="17"/>
      <c r="J572" s="17"/>
      <c r="K572" s="17"/>
      <c r="L572" s="17"/>
      <c r="M572" s="17"/>
      <c r="N572" s="17"/>
      <c r="O572" s="17"/>
      <c r="P572" s="20" t="s">
        <v>37</v>
      </c>
      <c r="S572" s="17" t="s">
        <v>36</v>
      </c>
      <c r="T572" s="17"/>
      <c r="U572" s="18"/>
      <c r="V572" s="19"/>
      <c r="W572" s="17"/>
      <c r="X572" s="17"/>
      <c r="Y572" s="17"/>
      <c r="Z572" s="17"/>
      <c r="AA572" s="17"/>
      <c r="AB572" s="17"/>
      <c r="AC572" s="17"/>
      <c r="AD572" s="17"/>
      <c r="AE572" s="20" t="s">
        <v>37</v>
      </c>
    </row>
    <row r="573" spans="1:31">
      <c r="A573" s="3"/>
      <c r="B573" s="3"/>
      <c r="C573" s="82"/>
      <c r="D573" s="4"/>
      <c r="E573" s="4"/>
      <c r="F573" s="3"/>
      <c r="G573" s="3"/>
      <c r="H573" s="3"/>
      <c r="I573" s="3"/>
      <c r="J573" s="3"/>
      <c r="K573" s="3"/>
      <c r="L573" s="3"/>
      <c r="M573" s="3"/>
      <c r="N573" s="3"/>
      <c r="O573" s="3"/>
      <c r="P573" s="3"/>
      <c r="Q573" s="61"/>
      <c r="S573" s="3"/>
      <c r="T573" s="3"/>
      <c r="U573" s="82"/>
      <c r="V573" s="4"/>
      <c r="W573" s="3"/>
      <c r="X573" s="3"/>
      <c r="Y573" s="3"/>
      <c r="Z573" s="3"/>
      <c r="AA573" s="3"/>
      <c r="AB573" s="3"/>
      <c r="AC573" s="3"/>
      <c r="AD573" s="3"/>
      <c r="AE573" s="61"/>
    </row>
    <row r="574" spans="1:31">
      <c r="A574" s="22" t="s">
        <v>88</v>
      </c>
      <c r="B574" s="22"/>
      <c r="C574" s="83"/>
      <c r="D574" s="14"/>
      <c r="E574" s="14"/>
      <c r="F574" s="22"/>
      <c r="G574" s="95" t="s">
        <v>89</v>
      </c>
      <c r="H574" s="95"/>
      <c r="I574" s="95"/>
      <c r="J574" s="95"/>
      <c r="K574" s="95"/>
      <c r="L574" s="22"/>
      <c r="M574" s="22"/>
      <c r="N574" s="22"/>
      <c r="O574" s="22"/>
      <c r="P574" s="22" t="s">
        <v>114</v>
      </c>
      <c r="Q574" s="22"/>
      <c r="R574" s="68"/>
      <c r="S574" s="22" t="s">
        <v>0</v>
      </c>
      <c r="T574" s="22"/>
      <c r="U574" s="83"/>
      <c r="V574" s="14"/>
      <c r="W574" s="22"/>
      <c r="X574" s="22" t="s">
        <v>1</v>
      </c>
      <c r="Y574" s="22"/>
      <c r="Z574" s="22"/>
      <c r="AA574" s="22"/>
      <c r="AB574" s="22"/>
      <c r="AC574" s="22"/>
      <c r="AD574" s="22" t="s">
        <v>55</v>
      </c>
      <c r="AE574" s="22"/>
    </row>
    <row r="575" spans="1:31" ht="15" customHeight="1">
      <c r="A575" s="17" t="s">
        <v>2</v>
      </c>
      <c r="B575" s="10"/>
      <c r="C575" s="10"/>
      <c r="D575" s="10"/>
      <c r="E575" s="10"/>
      <c r="F575" s="10"/>
      <c r="G575" s="99" t="s">
        <v>3</v>
      </c>
      <c r="H575" s="99"/>
      <c r="I575" s="99"/>
      <c r="J575" s="99"/>
      <c r="K575" s="99"/>
      <c r="M575" s="17" t="s">
        <v>92</v>
      </c>
      <c r="N575" s="17"/>
      <c r="O575" s="10"/>
      <c r="P575" s="10"/>
      <c r="Q575" s="10"/>
      <c r="S575" s="17" t="s">
        <v>2</v>
      </c>
      <c r="T575" s="10"/>
      <c r="U575" s="10"/>
      <c r="V575" s="10"/>
      <c r="W575" s="10"/>
      <c r="X575" s="96" t="s">
        <v>3</v>
      </c>
      <c r="Y575" s="96"/>
      <c r="Z575" s="96"/>
      <c r="AA575" s="96"/>
      <c r="AB575" s="17" t="s">
        <v>4</v>
      </c>
      <c r="AC575" s="10"/>
      <c r="AD575" s="10"/>
      <c r="AE575" s="10"/>
    </row>
    <row r="576" spans="1:31">
      <c r="A576" s="3"/>
      <c r="B576" s="62"/>
      <c r="C576" s="62"/>
      <c r="D576" s="62"/>
      <c r="E576" s="62"/>
      <c r="F576" s="62"/>
      <c r="G576" s="100"/>
      <c r="H576" s="100"/>
      <c r="I576" s="100"/>
      <c r="J576" s="100"/>
      <c r="K576" s="100"/>
      <c r="M576" s="22"/>
      <c r="N576" s="3" t="s">
        <v>5</v>
      </c>
      <c r="P576" s="62"/>
      <c r="Q576" s="62"/>
      <c r="S576" s="3"/>
      <c r="T576" s="62"/>
      <c r="U576" s="62"/>
      <c r="V576" s="62"/>
      <c r="W576" s="62"/>
      <c r="X576" s="97"/>
      <c r="Y576" s="97"/>
      <c r="Z576" s="97"/>
      <c r="AA576" s="97"/>
      <c r="AB576" s="22"/>
      <c r="AC576" s="3" t="s">
        <v>5</v>
      </c>
      <c r="AD576" s="62"/>
      <c r="AE576" s="62"/>
    </row>
    <row r="577" spans="1:31">
      <c r="A577" s="3" t="s">
        <v>6</v>
      </c>
      <c r="B577" s="3"/>
      <c r="C577" s="82"/>
      <c r="D577" s="4"/>
      <c r="E577" s="4"/>
      <c r="F577" s="3"/>
      <c r="G577" s="100"/>
      <c r="H577" s="100"/>
      <c r="I577" s="100"/>
      <c r="J577" s="100"/>
      <c r="K577" s="100"/>
      <c r="M577" s="83"/>
      <c r="N577" s="3" t="s">
        <v>7</v>
      </c>
      <c r="P577" s="3"/>
      <c r="Q577" s="3"/>
      <c r="S577" s="3" t="s">
        <v>6</v>
      </c>
      <c r="T577" s="3"/>
      <c r="U577" s="82"/>
      <c r="V577" s="4"/>
      <c r="W577" s="3"/>
      <c r="X577" s="97"/>
      <c r="Y577" s="97"/>
      <c r="Z577" s="97"/>
      <c r="AA577" s="97"/>
      <c r="AB577" s="22"/>
      <c r="AC577" s="3" t="s">
        <v>7</v>
      </c>
      <c r="AD577" s="3"/>
      <c r="AE577" s="3"/>
    </row>
    <row r="578" spans="1:31">
      <c r="A578" s="3"/>
      <c r="B578" s="62"/>
      <c r="D578" s="4"/>
      <c r="E578" s="4"/>
      <c r="F578" s="3"/>
      <c r="G578" s="100"/>
      <c r="H578" s="100"/>
      <c r="I578" s="100"/>
      <c r="J578" s="100"/>
      <c r="K578" s="100"/>
      <c r="M578" s="83" t="s">
        <v>44</v>
      </c>
      <c r="N578" s="3" t="s">
        <v>87</v>
      </c>
      <c r="P578" s="3"/>
      <c r="Q578" s="3"/>
      <c r="S578" s="3"/>
      <c r="T578" s="62"/>
      <c r="U578" s="82"/>
      <c r="V578" s="4"/>
      <c r="W578" s="3"/>
      <c r="X578" s="97"/>
      <c r="Y578" s="97"/>
      <c r="Z578" s="97"/>
      <c r="AA578" s="97"/>
      <c r="AB578" s="83" t="s">
        <v>44</v>
      </c>
      <c r="AC578" s="3" t="s">
        <v>8</v>
      </c>
      <c r="AD578" s="3"/>
      <c r="AE578" s="3"/>
    </row>
    <row r="579" spans="1:31">
      <c r="A579" s="22" t="s">
        <v>90</v>
      </c>
      <c r="B579" s="63"/>
      <c r="C579" s="83"/>
      <c r="D579" s="14"/>
      <c r="E579" s="14"/>
      <c r="F579" s="22"/>
      <c r="G579" s="101"/>
      <c r="H579" s="101"/>
      <c r="I579" s="101"/>
      <c r="J579" s="101"/>
      <c r="K579" s="101"/>
      <c r="M579" s="6" t="s">
        <v>103</v>
      </c>
      <c r="N579" s="6"/>
      <c r="O579" s="63"/>
      <c r="P579" s="22"/>
      <c r="Q579" s="22"/>
      <c r="S579" s="22" t="s">
        <v>9</v>
      </c>
      <c r="T579" s="63"/>
      <c r="U579" s="83"/>
      <c r="V579" s="14"/>
      <c r="W579" s="22"/>
      <c r="X579" s="98"/>
      <c r="Y579" s="98"/>
      <c r="Z579" s="98"/>
      <c r="AA579" s="98"/>
      <c r="AB579" s="6" t="s">
        <v>10</v>
      </c>
      <c r="AC579" s="63"/>
      <c r="AD579" s="22"/>
      <c r="AE579" s="22"/>
    </row>
    <row r="580" spans="1:31">
      <c r="A580" s="17"/>
      <c r="B580" s="17"/>
      <c r="C580" s="18"/>
      <c r="D580" s="19"/>
      <c r="E580" s="19"/>
      <c r="F580" s="17"/>
      <c r="G580" s="11"/>
      <c r="H580" s="11"/>
      <c r="I580" s="11"/>
      <c r="J580" s="11"/>
      <c r="K580" s="11"/>
      <c r="L580" s="17"/>
      <c r="M580" s="17"/>
      <c r="N580" s="17"/>
      <c r="O580" s="17"/>
      <c r="P580" s="17"/>
      <c r="Q580" s="17"/>
      <c r="S580" s="17"/>
      <c r="T580" s="17"/>
      <c r="U580" s="18"/>
      <c r="V580" s="19"/>
      <c r="W580" s="17"/>
      <c r="X580" s="11"/>
      <c r="Y580" s="11"/>
      <c r="Z580" s="11"/>
      <c r="AA580" s="11"/>
      <c r="AB580" s="17"/>
      <c r="AC580" s="17"/>
      <c r="AD580" s="17"/>
      <c r="AE580" s="17"/>
    </row>
    <row r="581" spans="1:31">
      <c r="A581" s="79" t="s">
        <v>11</v>
      </c>
      <c r="B581" s="79" t="s">
        <v>12</v>
      </c>
      <c r="C581" s="79" t="s">
        <v>13</v>
      </c>
      <c r="D581" s="79" t="s">
        <v>14</v>
      </c>
      <c r="E581" s="79"/>
      <c r="F581" s="79" t="s">
        <v>15</v>
      </c>
      <c r="G581" s="79" t="s">
        <v>16</v>
      </c>
      <c r="H581" s="79" t="s">
        <v>17</v>
      </c>
      <c r="I581" s="79"/>
      <c r="J581" s="79" t="s">
        <v>18</v>
      </c>
      <c r="K581" s="79" t="s">
        <v>19</v>
      </c>
      <c r="L581" s="105" t="s">
        <v>20</v>
      </c>
      <c r="M581" s="105"/>
      <c r="N581" s="79"/>
      <c r="O581" s="79" t="s">
        <v>21</v>
      </c>
      <c r="P581" s="79" t="s">
        <v>22</v>
      </c>
      <c r="Q581" s="79" t="s">
        <v>23</v>
      </c>
      <c r="S581" s="79" t="s">
        <v>11</v>
      </c>
      <c r="T581" s="79" t="s">
        <v>12</v>
      </c>
      <c r="U581" s="79" t="s">
        <v>13</v>
      </c>
      <c r="V581" s="79" t="s">
        <v>14</v>
      </c>
      <c r="W581" s="79" t="s">
        <v>15</v>
      </c>
      <c r="X581" s="79" t="s">
        <v>16</v>
      </c>
      <c r="Y581" s="79" t="s">
        <v>17</v>
      </c>
      <c r="Z581" s="79" t="s">
        <v>18</v>
      </c>
      <c r="AA581" s="79" t="s">
        <v>19</v>
      </c>
      <c r="AB581" s="79" t="s">
        <v>20</v>
      </c>
      <c r="AC581" s="79" t="s">
        <v>21</v>
      </c>
      <c r="AD581" s="79" t="s">
        <v>22</v>
      </c>
      <c r="AE581" s="79" t="s">
        <v>23</v>
      </c>
    </row>
    <row r="582" spans="1:31">
      <c r="B582" s="82"/>
      <c r="D582" s="28"/>
      <c r="E582" s="28"/>
      <c r="F582" s="81"/>
      <c r="G582" s="81"/>
      <c r="H582" s="81"/>
      <c r="I582" s="81"/>
      <c r="J582" s="81"/>
      <c r="K582" s="81"/>
      <c r="L582" s="106"/>
      <c r="M582" s="106"/>
      <c r="N582" s="81"/>
      <c r="O582" s="81"/>
      <c r="P582" s="81"/>
      <c r="Q582" s="81"/>
      <c r="T582" s="82"/>
      <c r="V582" s="28"/>
      <c r="W582" s="81"/>
      <c r="X582" s="81"/>
      <c r="Y582" s="81"/>
      <c r="Z582" s="81"/>
      <c r="AA582" s="81"/>
      <c r="AB582" s="81"/>
      <c r="AC582" s="81"/>
      <c r="AD582" s="81"/>
      <c r="AE582" s="81"/>
    </row>
    <row r="583" spans="1:31">
      <c r="B583" s="81"/>
      <c r="F583" s="95" t="s">
        <v>41</v>
      </c>
      <c r="G583" s="95"/>
      <c r="H583" s="95"/>
      <c r="I583" s="82"/>
      <c r="J583" s="95" t="s">
        <v>42</v>
      </c>
      <c r="K583" s="95"/>
      <c r="L583" s="95"/>
      <c r="M583" s="95"/>
      <c r="N583" s="82"/>
      <c r="O583" s="95" t="s">
        <v>43</v>
      </c>
      <c r="P583" s="95"/>
      <c r="Q583" s="95"/>
      <c r="T583" s="81"/>
      <c r="W583" s="104" t="s">
        <v>41</v>
      </c>
      <c r="X583" s="104"/>
      <c r="Y583" s="104"/>
      <c r="Z583" s="104" t="s">
        <v>42</v>
      </c>
      <c r="AA583" s="104"/>
      <c r="AB583" s="104"/>
      <c r="AC583" s="104" t="s">
        <v>43</v>
      </c>
      <c r="AD583" s="104"/>
      <c r="AE583" s="104"/>
    </row>
    <row r="584" spans="1:31" ht="24">
      <c r="A584" s="15" t="s">
        <v>29</v>
      </c>
      <c r="B584" s="83" t="s">
        <v>30</v>
      </c>
      <c r="C584" s="83" t="s">
        <v>31</v>
      </c>
      <c r="D584" s="14" t="s">
        <v>32</v>
      </c>
      <c r="E584" s="4"/>
      <c r="F584" s="83" t="s">
        <v>33</v>
      </c>
      <c r="G584" s="16" t="s">
        <v>34</v>
      </c>
      <c r="H584" s="83" t="s">
        <v>35</v>
      </c>
      <c r="I584" s="82"/>
      <c r="J584" s="83" t="s">
        <v>33</v>
      </c>
      <c r="K584" s="16" t="s">
        <v>34</v>
      </c>
      <c r="L584" s="102" t="s">
        <v>35</v>
      </c>
      <c r="M584" s="102"/>
      <c r="N584" s="82"/>
      <c r="O584" s="83" t="s">
        <v>33</v>
      </c>
      <c r="P584" s="16" t="s">
        <v>34</v>
      </c>
      <c r="Q584" s="83" t="s">
        <v>35</v>
      </c>
      <c r="S584" s="15" t="s">
        <v>29</v>
      </c>
      <c r="T584" s="83" t="s">
        <v>30</v>
      </c>
      <c r="U584" s="83" t="s">
        <v>31</v>
      </c>
      <c r="V584" s="14" t="s">
        <v>32</v>
      </c>
      <c r="W584" s="83" t="s">
        <v>33</v>
      </c>
      <c r="X584" s="16" t="s">
        <v>34</v>
      </c>
      <c r="Y584" s="83" t="s">
        <v>35</v>
      </c>
      <c r="Z584" s="83" t="s">
        <v>33</v>
      </c>
      <c r="AA584" s="16" t="s">
        <v>34</v>
      </c>
      <c r="AB584" s="83" t="s">
        <v>35</v>
      </c>
      <c r="AC584" s="83" t="s">
        <v>33</v>
      </c>
      <c r="AD584" s="16" t="s">
        <v>34</v>
      </c>
      <c r="AE584" s="83" t="s">
        <v>35</v>
      </c>
    </row>
    <row r="585" spans="1:31">
      <c r="A585" s="81">
        <v>1</v>
      </c>
      <c r="B585" s="58" t="s">
        <v>72</v>
      </c>
      <c r="C585" s="58" t="s">
        <v>74</v>
      </c>
      <c r="D585" s="57">
        <v>40238</v>
      </c>
      <c r="E585" s="57"/>
      <c r="F585" s="71">
        <f t="shared" ref="F585:F594" si="99">ROUND(W585/42,0)</f>
        <v>-60</v>
      </c>
      <c r="G585" s="71">
        <f t="shared" ref="G585:G594" si="100">ROUND(X585/1000,0)</f>
        <v>-5</v>
      </c>
      <c r="H585" s="78">
        <f t="shared" ref="H585:H594" si="101">IF(F585=0,0,G585*1000/F585)</f>
        <v>83.333333333333329</v>
      </c>
      <c r="I585" s="78"/>
      <c r="J585" s="71">
        <f t="shared" ref="J585:J594" si="102">ROUND(Z585/42,0)</f>
        <v>-192</v>
      </c>
      <c r="K585" s="71">
        <v>-16</v>
      </c>
      <c r="L585" s="109">
        <f t="shared" ref="L585:L594" si="103">IF(J585=0,0,K585*1000/J585)</f>
        <v>83.333333333333329</v>
      </c>
      <c r="M585" s="109"/>
      <c r="N585" s="78"/>
      <c r="O585" s="71">
        <f t="shared" ref="O585:O596" si="104">F541+J541-O541-F585+J585</f>
        <v>1175</v>
      </c>
      <c r="P585" s="71">
        <f t="shared" ref="P585:P596" si="105">G541+K541-P541-G585+K585</f>
        <v>105</v>
      </c>
      <c r="Q585" s="78">
        <f t="shared" ref="Q585:Q594" si="106">IF(O585=0,0,P585*1000/O585)</f>
        <v>89.361702127659569</v>
      </c>
      <c r="S585" s="81">
        <v>1</v>
      </c>
      <c r="T585" s="58" t="s">
        <v>72</v>
      </c>
      <c r="U585" s="58"/>
      <c r="V585" s="57">
        <v>40238</v>
      </c>
      <c r="W585" s="28">
        <v>-2537</v>
      </c>
      <c r="X585" s="28">
        <v>-5377.34</v>
      </c>
      <c r="Y585" s="78">
        <f t="shared" ref="Y585:Y594" si="107">IF(W585=0,0,X585*1000/W585)</f>
        <v>2119.5664170279856</v>
      </c>
      <c r="Z585" s="28">
        <v>-8076</v>
      </c>
      <c r="AA585" s="28">
        <v>-17120.25</v>
      </c>
      <c r="AB585" s="78">
        <f t="shared" ref="AB585:AB594" si="108">IF(Z585=0,0,AA585*1000/Z585)</f>
        <v>2119.8922734026746</v>
      </c>
      <c r="AC585" s="28">
        <f t="shared" ref="AC585:AC597" si="109">W541+Z541-AC541-W585+Z585</f>
        <v>49334</v>
      </c>
      <c r="AD585" s="28">
        <f t="shared" ref="AD585:AD597" si="110">X541+AA541-AD541-X585+AA585</f>
        <v>104582.27999999997</v>
      </c>
      <c r="AE585" s="78">
        <f t="shared" ref="AE585:AE594" si="111">IF(AC585=0,0,AD585*1000/AC585)</f>
        <v>2119.8824340211613</v>
      </c>
    </row>
    <row r="586" spans="1:31">
      <c r="A586" s="81">
        <v>2</v>
      </c>
      <c r="B586" s="58" t="s">
        <v>72</v>
      </c>
      <c r="C586" s="58" t="s">
        <v>74</v>
      </c>
      <c r="D586" s="57">
        <v>40269</v>
      </c>
      <c r="E586" s="57"/>
      <c r="F586" s="71">
        <f t="shared" si="99"/>
        <v>0</v>
      </c>
      <c r="G586" s="71">
        <f t="shared" si="100"/>
        <v>0</v>
      </c>
      <c r="H586" s="78">
        <f t="shared" si="101"/>
        <v>0</v>
      </c>
      <c r="I586" s="78"/>
      <c r="J586" s="71">
        <f t="shared" si="102"/>
        <v>-128</v>
      </c>
      <c r="K586" s="71">
        <f t="shared" ref="K586:K594" si="112">ROUND(AA586/1000,0)</f>
        <v>-12</v>
      </c>
      <c r="L586" s="103">
        <f t="shared" si="103"/>
        <v>93.75</v>
      </c>
      <c r="M586" s="103"/>
      <c r="N586" s="78"/>
      <c r="O586" s="71">
        <f t="shared" si="104"/>
        <v>1189</v>
      </c>
      <c r="P586" s="71">
        <f t="shared" si="105"/>
        <v>109</v>
      </c>
      <c r="Q586" s="78">
        <f t="shared" si="106"/>
        <v>91.67367535744323</v>
      </c>
      <c r="S586" s="81">
        <v>2</v>
      </c>
      <c r="T586" s="58" t="s">
        <v>72</v>
      </c>
      <c r="U586" s="58"/>
      <c r="V586" s="57">
        <v>40269</v>
      </c>
      <c r="W586" s="28">
        <v>0</v>
      </c>
      <c r="X586" s="28">
        <v>0</v>
      </c>
      <c r="Y586" s="78">
        <f t="shared" si="107"/>
        <v>0</v>
      </c>
      <c r="Z586" s="28">
        <v>-5363</v>
      </c>
      <c r="AA586" s="28">
        <v>-11688.77</v>
      </c>
      <c r="AB586" s="78">
        <f t="shared" si="108"/>
        <v>2179.5207906022747</v>
      </c>
      <c r="AC586" s="28">
        <f t="shared" si="109"/>
        <v>49906</v>
      </c>
      <c r="AD586" s="28">
        <f t="shared" si="110"/>
        <v>108799.83999999995</v>
      </c>
      <c r="AE586" s="78">
        <f t="shared" si="111"/>
        <v>2180.095379313108</v>
      </c>
    </row>
    <row r="587" spans="1:31">
      <c r="A587" s="81">
        <v>3</v>
      </c>
      <c r="B587" s="58" t="s">
        <v>72</v>
      </c>
      <c r="C587" s="58" t="s">
        <v>74</v>
      </c>
      <c r="D587" s="57">
        <v>40299</v>
      </c>
      <c r="E587" s="57"/>
      <c r="F587" s="71">
        <f t="shared" si="99"/>
        <v>0</v>
      </c>
      <c r="G587" s="71">
        <f t="shared" si="100"/>
        <v>0</v>
      </c>
      <c r="H587" s="78">
        <f t="shared" si="101"/>
        <v>0</v>
      </c>
      <c r="I587" s="78"/>
      <c r="J587" s="71">
        <f t="shared" si="102"/>
        <v>61</v>
      </c>
      <c r="K587" s="71">
        <f t="shared" si="112"/>
        <v>6</v>
      </c>
      <c r="L587" s="103">
        <f t="shared" si="103"/>
        <v>98.360655737704917</v>
      </c>
      <c r="M587" s="103"/>
      <c r="N587" s="78"/>
      <c r="O587" s="71">
        <f t="shared" si="104"/>
        <v>1148</v>
      </c>
      <c r="P587" s="71">
        <f t="shared" si="105"/>
        <v>105</v>
      </c>
      <c r="Q587" s="78">
        <f t="shared" si="106"/>
        <v>91.463414634146346</v>
      </c>
      <c r="S587" s="81">
        <v>3</v>
      </c>
      <c r="T587" s="58" t="s">
        <v>72</v>
      </c>
      <c r="U587" s="58"/>
      <c r="V587" s="57">
        <v>40299</v>
      </c>
      <c r="W587" s="28">
        <v>0</v>
      </c>
      <c r="X587" s="28">
        <v>0</v>
      </c>
      <c r="Y587" s="78">
        <f t="shared" si="107"/>
        <v>0</v>
      </c>
      <c r="Z587" s="28">
        <v>2581</v>
      </c>
      <c r="AA587" s="28">
        <v>5624.55</v>
      </c>
      <c r="AB587" s="78">
        <f t="shared" si="108"/>
        <v>2179.2134831460676</v>
      </c>
      <c r="AC587" s="28">
        <f t="shared" si="109"/>
        <v>48187</v>
      </c>
      <c r="AD587" s="28">
        <f t="shared" si="110"/>
        <v>105046.65999999996</v>
      </c>
      <c r="AE587" s="78">
        <f t="shared" si="111"/>
        <v>2179.9792475148888</v>
      </c>
    </row>
    <row r="588" spans="1:31">
      <c r="A588" s="81">
        <v>4</v>
      </c>
      <c r="B588" s="58" t="s">
        <v>72</v>
      </c>
      <c r="C588" s="58" t="s">
        <v>74</v>
      </c>
      <c r="D588" s="57">
        <v>40330</v>
      </c>
      <c r="E588" s="57"/>
      <c r="F588" s="71">
        <f t="shared" si="99"/>
        <v>-48</v>
      </c>
      <c r="G588" s="71">
        <f t="shared" si="100"/>
        <v>-4</v>
      </c>
      <c r="H588" s="78">
        <f t="shared" si="101"/>
        <v>83.333333333333329</v>
      </c>
      <c r="I588" s="78"/>
      <c r="J588" s="71">
        <f t="shared" si="102"/>
        <v>-21</v>
      </c>
      <c r="K588" s="71">
        <f t="shared" si="112"/>
        <v>-2</v>
      </c>
      <c r="L588" s="103">
        <f t="shared" si="103"/>
        <v>95.238095238095241</v>
      </c>
      <c r="M588" s="103"/>
      <c r="N588" s="78"/>
      <c r="O588" s="71">
        <f t="shared" si="104"/>
        <v>1142</v>
      </c>
      <c r="P588" s="71">
        <f t="shared" si="105"/>
        <v>104</v>
      </c>
      <c r="Q588" s="78">
        <f t="shared" si="106"/>
        <v>91.068301225919441</v>
      </c>
      <c r="S588" s="81">
        <v>4</v>
      </c>
      <c r="T588" s="58" t="s">
        <v>72</v>
      </c>
      <c r="U588" s="58"/>
      <c r="V588" s="57">
        <v>40330</v>
      </c>
      <c r="W588" s="28">
        <v>-2009</v>
      </c>
      <c r="X588" s="28">
        <v>-4380.8</v>
      </c>
      <c r="Y588" s="78">
        <f t="shared" si="107"/>
        <v>2180.5873568939769</v>
      </c>
      <c r="Z588" s="28">
        <v>-900</v>
      </c>
      <c r="AA588" s="28">
        <v>-1957.69</v>
      </c>
      <c r="AB588" s="78">
        <f t="shared" si="108"/>
        <v>2175.2111111111112</v>
      </c>
      <c r="AC588" s="28">
        <f t="shared" si="109"/>
        <v>47914</v>
      </c>
      <c r="AD588" s="28">
        <f t="shared" si="110"/>
        <v>104538.45999999996</v>
      </c>
      <c r="AE588" s="78">
        <f t="shared" si="111"/>
        <v>2181.7936302542048</v>
      </c>
    </row>
    <row r="589" spans="1:31">
      <c r="A589" s="81">
        <v>5</v>
      </c>
      <c r="B589" s="58" t="s">
        <v>72</v>
      </c>
      <c r="C589" s="58" t="s">
        <v>74</v>
      </c>
      <c r="D589" s="57">
        <v>40360</v>
      </c>
      <c r="E589" s="57"/>
      <c r="F589" s="71">
        <f t="shared" si="99"/>
        <v>0</v>
      </c>
      <c r="G589" s="71">
        <f t="shared" si="100"/>
        <v>0</v>
      </c>
      <c r="H589" s="78">
        <f t="shared" si="101"/>
        <v>0</v>
      </c>
      <c r="I589" s="78"/>
      <c r="J589" s="71">
        <f t="shared" si="102"/>
        <v>-29</v>
      </c>
      <c r="K589" s="71">
        <f t="shared" si="112"/>
        <v>-3</v>
      </c>
      <c r="L589" s="103">
        <f t="shared" si="103"/>
        <v>103.44827586206897</v>
      </c>
      <c r="M589" s="103"/>
      <c r="N589" s="78"/>
      <c r="O589" s="71">
        <f t="shared" si="104"/>
        <v>1094</v>
      </c>
      <c r="P589" s="71">
        <f t="shared" si="105"/>
        <v>100</v>
      </c>
      <c r="Q589" s="78">
        <f t="shared" si="106"/>
        <v>91.407678244972573</v>
      </c>
      <c r="S589" s="81">
        <v>5</v>
      </c>
      <c r="T589" s="58" t="s">
        <v>72</v>
      </c>
      <c r="U589" s="58"/>
      <c r="V589" s="57">
        <v>40360</v>
      </c>
      <c r="W589" s="28">
        <v>0</v>
      </c>
      <c r="X589" s="28">
        <v>0</v>
      </c>
      <c r="Y589" s="78">
        <f t="shared" si="107"/>
        <v>0</v>
      </c>
      <c r="Z589" s="28">
        <v>-1207</v>
      </c>
      <c r="AA589" s="28">
        <v>-2642.6</v>
      </c>
      <c r="AB589" s="78">
        <f t="shared" si="108"/>
        <v>2189.3951946975972</v>
      </c>
      <c r="AC589" s="28">
        <f t="shared" si="109"/>
        <v>45924</v>
      </c>
      <c r="AD589" s="28">
        <f t="shared" si="110"/>
        <v>100466.25999999995</v>
      </c>
      <c r="AE589" s="78">
        <f t="shared" si="111"/>
        <v>2187.6635310513011</v>
      </c>
    </row>
    <row r="590" spans="1:31">
      <c r="A590" s="81">
        <v>6</v>
      </c>
      <c r="B590" s="58" t="s">
        <v>72</v>
      </c>
      <c r="C590" s="58" t="s">
        <v>74</v>
      </c>
      <c r="D590" s="57">
        <v>40391</v>
      </c>
      <c r="E590" s="57"/>
      <c r="F590" s="71">
        <f t="shared" si="99"/>
        <v>0</v>
      </c>
      <c r="G590" s="71">
        <f t="shared" si="100"/>
        <v>0</v>
      </c>
      <c r="H590" s="78">
        <f t="shared" si="101"/>
        <v>0</v>
      </c>
      <c r="I590" s="78"/>
      <c r="J590" s="71">
        <f t="shared" si="102"/>
        <v>-5</v>
      </c>
      <c r="K590" s="71">
        <v>0</v>
      </c>
      <c r="L590" s="103">
        <f t="shared" si="103"/>
        <v>0</v>
      </c>
      <c r="M590" s="103"/>
      <c r="N590" s="78"/>
      <c r="O590" s="71">
        <f t="shared" si="104"/>
        <v>1062</v>
      </c>
      <c r="P590" s="71">
        <f t="shared" si="105"/>
        <v>97</v>
      </c>
      <c r="Q590" s="78">
        <f t="shared" si="106"/>
        <v>91.337099811676083</v>
      </c>
      <c r="S590" s="81">
        <v>6</v>
      </c>
      <c r="T590" s="58" t="s">
        <v>72</v>
      </c>
      <c r="U590" s="58"/>
      <c r="V590" s="57">
        <v>40391</v>
      </c>
      <c r="W590" s="28">
        <v>0</v>
      </c>
      <c r="X590" s="28">
        <v>0</v>
      </c>
      <c r="Y590" s="78">
        <f t="shared" si="107"/>
        <v>0</v>
      </c>
      <c r="Z590" s="28">
        <v>-189</v>
      </c>
      <c r="AA590" s="28">
        <v>-418.26</v>
      </c>
      <c r="AB590" s="78">
        <f t="shared" si="108"/>
        <v>2213.0158730158732</v>
      </c>
      <c r="AC590" s="28">
        <f t="shared" si="109"/>
        <v>44590</v>
      </c>
      <c r="AD590" s="28">
        <f t="shared" si="110"/>
        <v>97568.889999999956</v>
      </c>
      <c r="AE590" s="78">
        <f t="shared" si="111"/>
        <v>2188.1338865216408</v>
      </c>
    </row>
    <row r="591" spans="1:31">
      <c r="A591" s="81">
        <v>7</v>
      </c>
      <c r="B591" s="58" t="s">
        <v>72</v>
      </c>
      <c r="C591" s="58" t="s">
        <v>74</v>
      </c>
      <c r="D591" s="57">
        <v>40422</v>
      </c>
      <c r="E591" s="57"/>
      <c r="F591" s="71">
        <f t="shared" si="99"/>
        <v>2</v>
      </c>
      <c r="G591" s="71">
        <f t="shared" si="100"/>
        <v>0</v>
      </c>
      <c r="H591" s="78">
        <f t="shared" si="101"/>
        <v>0</v>
      </c>
      <c r="I591" s="78"/>
      <c r="J591" s="71">
        <f t="shared" si="102"/>
        <v>-55</v>
      </c>
      <c r="K591" s="71">
        <f t="shared" si="112"/>
        <v>-5</v>
      </c>
      <c r="L591" s="103">
        <f t="shared" si="103"/>
        <v>90.909090909090907</v>
      </c>
      <c r="M591" s="103"/>
      <c r="N591" s="78"/>
      <c r="O591" s="71">
        <f t="shared" si="104"/>
        <v>1087</v>
      </c>
      <c r="P591" s="71">
        <f t="shared" si="105"/>
        <v>100</v>
      </c>
      <c r="Q591" s="78">
        <f t="shared" si="106"/>
        <v>91.996320147194112</v>
      </c>
      <c r="S591" s="81">
        <v>7</v>
      </c>
      <c r="T591" s="58" t="s">
        <v>72</v>
      </c>
      <c r="U591" s="58"/>
      <c r="V591" s="57">
        <v>40422</v>
      </c>
      <c r="W591" s="28">
        <v>64</v>
      </c>
      <c r="X591" s="28">
        <v>138.84</v>
      </c>
      <c r="Y591" s="78">
        <f t="shared" si="107"/>
        <v>2169.375</v>
      </c>
      <c r="Z591" s="28">
        <v>-2330</v>
      </c>
      <c r="AA591" s="28">
        <v>-5145.18</v>
      </c>
      <c r="AB591" s="78">
        <f t="shared" si="108"/>
        <v>2208.2317596566522</v>
      </c>
      <c r="AC591" s="28">
        <f t="shared" si="109"/>
        <v>45608</v>
      </c>
      <c r="AD591" s="28">
        <f t="shared" si="110"/>
        <v>100670.94999999995</v>
      </c>
      <c r="AE591" s="78">
        <f t="shared" si="111"/>
        <v>2207.3090247325022</v>
      </c>
    </row>
    <row r="592" spans="1:31">
      <c r="A592" s="81">
        <v>8</v>
      </c>
      <c r="B592" s="58" t="s">
        <v>72</v>
      </c>
      <c r="C592" s="58" t="s">
        <v>74</v>
      </c>
      <c r="D592" s="57">
        <v>40452</v>
      </c>
      <c r="E592" s="57"/>
      <c r="F592" s="71">
        <f t="shared" si="99"/>
        <v>0</v>
      </c>
      <c r="G592" s="71">
        <f t="shared" si="100"/>
        <v>0</v>
      </c>
      <c r="H592" s="78">
        <f t="shared" si="101"/>
        <v>0</v>
      </c>
      <c r="I592" s="78"/>
      <c r="J592" s="71">
        <f t="shared" si="102"/>
        <v>-88</v>
      </c>
      <c r="K592" s="71">
        <f t="shared" si="112"/>
        <v>-8</v>
      </c>
      <c r="L592" s="103">
        <f t="shared" si="103"/>
        <v>90.909090909090907</v>
      </c>
      <c r="M592" s="103"/>
      <c r="N592" s="78"/>
      <c r="O592" s="71">
        <f t="shared" si="104"/>
        <v>1132</v>
      </c>
      <c r="P592" s="71">
        <f t="shared" si="105"/>
        <v>106</v>
      </c>
      <c r="Q592" s="78">
        <f t="shared" si="106"/>
        <v>93.639575971731446</v>
      </c>
      <c r="S592" s="81">
        <v>8</v>
      </c>
      <c r="T592" s="58" t="s">
        <v>72</v>
      </c>
      <c r="U592" s="58"/>
      <c r="V592" s="57">
        <v>40452</v>
      </c>
      <c r="W592" s="28">
        <v>0</v>
      </c>
      <c r="X592" s="28">
        <v>0</v>
      </c>
      <c r="Y592" s="78">
        <f t="shared" si="107"/>
        <v>0</v>
      </c>
      <c r="Z592" s="45">
        <v>-3689</v>
      </c>
      <c r="AA592" s="45">
        <v>-8262.85</v>
      </c>
      <c r="AB592" s="78">
        <f t="shared" si="108"/>
        <v>2239.8617511520738</v>
      </c>
      <c r="AC592" s="28">
        <f t="shared" si="109"/>
        <v>47508</v>
      </c>
      <c r="AD592" s="28">
        <f t="shared" si="110"/>
        <v>106403.98999999995</v>
      </c>
      <c r="AE592" s="78">
        <f t="shared" si="111"/>
        <v>2239.7067862254767</v>
      </c>
    </row>
    <row r="593" spans="1:31">
      <c r="A593" s="81">
        <v>9</v>
      </c>
      <c r="B593" s="58" t="s">
        <v>72</v>
      </c>
      <c r="C593" s="58" t="s">
        <v>74</v>
      </c>
      <c r="D593" s="57">
        <v>40483</v>
      </c>
      <c r="E593" s="57"/>
      <c r="F593" s="71">
        <f t="shared" si="99"/>
        <v>0</v>
      </c>
      <c r="G593" s="71">
        <f t="shared" si="100"/>
        <v>0</v>
      </c>
      <c r="H593" s="78">
        <f t="shared" si="101"/>
        <v>0</v>
      </c>
      <c r="I593" s="78"/>
      <c r="J593" s="71">
        <f t="shared" si="102"/>
        <v>-48</v>
      </c>
      <c r="K593" s="71">
        <f t="shared" si="112"/>
        <v>-5</v>
      </c>
      <c r="L593" s="103">
        <f t="shared" si="103"/>
        <v>104.16666666666667</v>
      </c>
      <c r="M593" s="103"/>
      <c r="N593" s="78"/>
      <c r="O593" s="71">
        <f t="shared" si="104"/>
        <v>1218</v>
      </c>
      <c r="P593" s="71">
        <f t="shared" si="105"/>
        <v>115</v>
      </c>
      <c r="Q593" s="78">
        <f t="shared" si="106"/>
        <v>94.41707717569787</v>
      </c>
      <c r="S593" s="81">
        <v>9</v>
      </c>
      <c r="T593" s="58" t="s">
        <v>72</v>
      </c>
      <c r="U593" s="58"/>
      <c r="V593" s="57">
        <v>40483</v>
      </c>
      <c r="W593" s="28">
        <v>0</v>
      </c>
      <c r="X593" s="28">
        <v>0</v>
      </c>
      <c r="Y593" s="78">
        <f t="shared" si="107"/>
        <v>0</v>
      </c>
      <c r="Z593" s="45">
        <v>-2009</v>
      </c>
      <c r="AA593" s="45">
        <v>-4569.93</v>
      </c>
      <c r="AB593" s="78">
        <f t="shared" si="108"/>
        <v>2274.7287207565955</v>
      </c>
      <c r="AC593" s="28">
        <f t="shared" si="109"/>
        <v>51109</v>
      </c>
      <c r="AD593" s="28">
        <f t="shared" si="110"/>
        <v>116269.00999999995</v>
      </c>
      <c r="AE593" s="78">
        <f t="shared" si="111"/>
        <v>2274.9224207086804</v>
      </c>
    </row>
    <row r="594" spans="1:31">
      <c r="A594" s="81">
        <v>10</v>
      </c>
      <c r="B594" s="58" t="s">
        <v>72</v>
      </c>
      <c r="C594" s="58" t="s">
        <v>74</v>
      </c>
      <c r="D594" s="57">
        <v>40513</v>
      </c>
      <c r="E594" s="57"/>
      <c r="F594" s="71">
        <f t="shared" si="99"/>
        <v>-4</v>
      </c>
      <c r="G594" s="71">
        <f t="shared" si="100"/>
        <v>0</v>
      </c>
      <c r="H594" s="78">
        <f t="shared" si="101"/>
        <v>0</v>
      </c>
      <c r="I594" s="78"/>
      <c r="J594" s="71">
        <f t="shared" si="102"/>
        <v>492</v>
      </c>
      <c r="K594" s="71">
        <f t="shared" si="112"/>
        <v>49</v>
      </c>
      <c r="L594" s="103">
        <f t="shared" si="103"/>
        <v>99.59349593495935</v>
      </c>
      <c r="M594" s="103"/>
      <c r="N594" s="78"/>
      <c r="O594" s="71">
        <f t="shared" si="104"/>
        <v>1248</v>
      </c>
      <c r="P594" s="71">
        <f t="shared" si="105"/>
        <v>121</v>
      </c>
      <c r="Q594" s="78">
        <f t="shared" si="106"/>
        <v>96.955128205128204</v>
      </c>
      <c r="S594" s="81">
        <v>10</v>
      </c>
      <c r="T594" s="58" t="s">
        <v>72</v>
      </c>
      <c r="U594" s="58"/>
      <c r="V594" s="57">
        <v>40513</v>
      </c>
      <c r="W594" s="28">
        <v>-178</v>
      </c>
      <c r="X594" s="28">
        <v>-419.44</v>
      </c>
      <c r="Y594" s="78">
        <f t="shared" si="107"/>
        <v>2356.4044943820227</v>
      </c>
      <c r="Z594" s="45">
        <v>20675</v>
      </c>
      <c r="AA594" s="45">
        <v>48549.599999999999</v>
      </c>
      <c r="AB594" s="78">
        <f t="shared" si="108"/>
        <v>2348.2273276904475</v>
      </c>
      <c r="AC594" s="28">
        <f t="shared" si="109"/>
        <v>52370</v>
      </c>
      <c r="AD594" s="28">
        <f t="shared" si="110"/>
        <v>122984.08999999994</v>
      </c>
      <c r="AE594" s="78">
        <f t="shared" si="111"/>
        <v>2348.3691044491111</v>
      </c>
    </row>
    <row r="595" spans="1:31">
      <c r="A595" s="81">
        <v>11</v>
      </c>
      <c r="B595" s="58" t="s">
        <v>72</v>
      </c>
      <c r="C595" s="58" t="s">
        <v>74</v>
      </c>
      <c r="D595" s="57">
        <v>40544</v>
      </c>
      <c r="E595" s="57"/>
      <c r="F595" s="71">
        <f>ROUND(W595/42,0)</f>
        <v>0</v>
      </c>
      <c r="G595" s="71">
        <f>ROUND(X595/1000,0)</f>
        <v>0</v>
      </c>
      <c r="H595" s="78">
        <f>IF(F595=0,0,G595*1000/F595)</f>
        <v>0</v>
      </c>
      <c r="I595" s="78"/>
      <c r="J595" s="71">
        <f>ROUND(Z595/42,0)</f>
        <v>-15</v>
      </c>
      <c r="K595" s="71">
        <f>ROUND(AA595/1000,0)</f>
        <v>-2</v>
      </c>
      <c r="L595" s="103">
        <f>IF(J595=0,0,K595*1000/J595)</f>
        <v>133.33333333333334</v>
      </c>
      <c r="M595" s="103"/>
      <c r="N595" s="78"/>
      <c r="O595" s="71">
        <f t="shared" si="104"/>
        <v>1046</v>
      </c>
      <c r="P595" s="71">
        <f t="shared" si="105"/>
        <v>106</v>
      </c>
      <c r="Q595" s="78">
        <f>IF(O595=0,0,P595*1000/O595)</f>
        <v>101.33843212237093</v>
      </c>
      <c r="S595" s="81">
        <v>11</v>
      </c>
      <c r="T595" s="58" t="s">
        <v>72</v>
      </c>
      <c r="U595" s="58"/>
      <c r="V595" s="57">
        <v>40544</v>
      </c>
      <c r="W595" s="28">
        <v>0</v>
      </c>
      <c r="X595" s="28">
        <v>0</v>
      </c>
      <c r="Y595" s="78">
        <f>IF(W595=0,0,X595*1000/W595)</f>
        <v>0</v>
      </c>
      <c r="Z595" s="45">
        <v>-620</v>
      </c>
      <c r="AA595" s="45">
        <v>-1522</v>
      </c>
      <c r="AB595" s="78">
        <f>IF(Z595=0,0,AA595*1000/Z595)</f>
        <v>2454.8387096774195</v>
      </c>
      <c r="AC595" s="28">
        <f t="shared" si="109"/>
        <v>43865</v>
      </c>
      <c r="AD595" s="28">
        <f t="shared" si="110"/>
        <v>107485.08999999994</v>
      </c>
      <c r="AE595" s="78">
        <f>IF(AC595=0,0,AD595*1000/AC595)</f>
        <v>2450.3611079448292</v>
      </c>
    </row>
    <row r="596" spans="1:31">
      <c r="A596" s="81">
        <v>12</v>
      </c>
      <c r="B596" s="58" t="s">
        <v>72</v>
      </c>
      <c r="C596" s="58" t="s">
        <v>74</v>
      </c>
      <c r="D596" s="57">
        <v>40575</v>
      </c>
      <c r="E596" s="57"/>
      <c r="F596" s="71">
        <f>ROUND(W596/42,0)</f>
        <v>0</v>
      </c>
      <c r="G596" s="71">
        <f>ROUND(X596/1000,0)</f>
        <v>0</v>
      </c>
      <c r="H596" s="78">
        <f>IF(F596=0,0,G596*1000/F596)</f>
        <v>0</v>
      </c>
      <c r="I596" s="78"/>
      <c r="J596" s="71">
        <f>ROUND(Z596/42,0)</f>
        <v>62</v>
      </c>
      <c r="K596" s="71">
        <f>ROUND(AA596/1000,0)</f>
        <v>7</v>
      </c>
      <c r="L596" s="103">
        <f>IF(J596=0,0,K596*1000/J596)</f>
        <v>112.90322580645162</v>
      </c>
      <c r="M596" s="103"/>
      <c r="N596" s="78"/>
      <c r="O596" s="71">
        <f t="shared" si="104"/>
        <v>1192</v>
      </c>
      <c r="P596" s="71">
        <f t="shared" si="105"/>
        <v>128</v>
      </c>
      <c r="Q596" s="78">
        <f>IF(O596=0,0,P596*1000/O596)</f>
        <v>107.38255033557047</v>
      </c>
      <c r="S596" s="81">
        <v>12</v>
      </c>
      <c r="T596" s="58" t="s">
        <v>72</v>
      </c>
      <c r="U596" s="58"/>
      <c r="V596" s="57">
        <v>40575</v>
      </c>
      <c r="W596" s="28">
        <v>0</v>
      </c>
      <c r="X596" s="28">
        <v>0</v>
      </c>
      <c r="Y596" s="78">
        <f>IF(W596=0,0,X596*1000/W596)</f>
        <v>0</v>
      </c>
      <c r="Z596" s="45">
        <v>2596</v>
      </c>
      <c r="AA596" s="45">
        <v>6676</v>
      </c>
      <c r="AB596" s="78">
        <f>IF(Z596=0,0,AA596*1000/Z596)</f>
        <v>2571.6486902927581</v>
      </c>
      <c r="AC596" s="28">
        <f t="shared" si="109"/>
        <v>49976</v>
      </c>
      <c r="AD596" s="28">
        <f t="shared" si="110"/>
        <v>128490.08999999994</v>
      </c>
      <c r="AE596" s="78">
        <f>IF(AC596=0,0,AD596*1000/AC596)</f>
        <v>2571.0358972306694</v>
      </c>
    </row>
    <row r="597" spans="1:31">
      <c r="A597" s="81">
        <v>13</v>
      </c>
      <c r="B597" s="58" t="s">
        <v>72</v>
      </c>
      <c r="C597" s="58" t="s">
        <v>74</v>
      </c>
      <c r="D597" s="57">
        <v>40603</v>
      </c>
      <c r="E597" s="57"/>
      <c r="F597" s="71">
        <f>ROUND(W597/42,0)</f>
        <v>0</v>
      </c>
      <c r="G597" s="71">
        <f>ROUND(X597/1000,0)</f>
        <v>0</v>
      </c>
      <c r="H597" s="78">
        <f>IF(F597=0,0,G597*1000/F597)</f>
        <v>0</v>
      </c>
      <c r="I597" s="78"/>
      <c r="J597" s="71">
        <f>ROUND(Z597/42,0)</f>
        <v>234</v>
      </c>
      <c r="K597" s="71">
        <f>ROUND(AA597/1000,0)</f>
        <v>27</v>
      </c>
      <c r="L597" s="103">
        <f>IF(J597=0,0,K597*1000/J597)</f>
        <v>115.38461538461539</v>
      </c>
      <c r="M597" s="103"/>
      <c r="N597" s="78"/>
      <c r="O597" s="71">
        <f>F553+J553-O553-F597+J597</f>
        <v>1228</v>
      </c>
      <c r="P597" s="71">
        <f>G553+K553-P553-G597+K597</f>
        <v>139</v>
      </c>
      <c r="Q597" s="78">
        <f>IF(O597=0,0,P597*1000/O597)</f>
        <v>113.19218241042346</v>
      </c>
      <c r="S597" s="81">
        <v>13</v>
      </c>
      <c r="T597" s="58" t="s">
        <v>72</v>
      </c>
      <c r="U597" s="58"/>
      <c r="V597" s="57">
        <v>40603</v>
      </c>
      <c r="W597" s="28">
        <v>20</v>
      </c>
      <c r="X597" s="28">
        <v>55</v>
      </c>
      <c r="Y597" s="78">
        <f>IF(W597=0,0,X597*1000/W597)</f>
        <v>2750</v>
      </c>
      <c r="Z597" s="45">
        <v>9808</v>
      </c>
      <c r="AA597" s="45">
        <v>26594</v>
      </c>
      <c r="AB597" s="78">
        <f>IF(Z597=0,0,AA597*1000/Z597)</f>
        <v>2711.4600326264276</v>
      </c>
      <c r="AC597" s="28">
        <f t="shared" si="109"/>
        <v>51456</v>
      </c>
      <c r="AD597" s="28">
        <f t="shared" si="110"/>
        <v>139527.08999999994</v>
      </c>
      <c r="AE597" s="78">
        <f>IF(AC597=0,0,AD597*1000/AC597)</f>
        <v>2711.5805736940288</v>
      </c>
    </row>
    <row r="598" spans="1:31">
      <c r="A598" s="81"/>
      <c r="B598" s="58"/>
      <c r="C598" s="58"/>
      <c r="D598" s="57"/>
      <c r="E598" s="57"/>
      <c r="F598" s="71"/>
      <c r="G598" s="71"/>
      <c r="H598" s="78"/>
      <c r="I598" s="78"/>
      <c r="J598" s="46"/>
      <c r="K598" s="46"/>
      <c r="L598" s="103"/>
      <c r="M598" s="103"/>
      <c r="N598" s="78"/>
      <c r="O598" s="71"/>
      <c r="P598" s="71"/>
      <c r="Q598" s="78"/>
      <c r="S598" s="81"/>
      <c r="T598" s="58"/>
      <c r="U598" s="58"/>
      <c r="V598" s="57"/>
      <c r="W598" s="28"/>
      <c r="X598" s="28"/>
      <c r="Y598" s="78"/>
      <c r="Z598" s="45"/>
      <c r="AA598" s="45"/>
      <c r="AB598" s="78"/>
      <c r="AC598" s="28"/>
      <c r="AD598" s="28"/>
      <c r="AE598" s="78"/>
    </row>
    <row r="599" spans="1:31">
      <c r="A599" s="81">
        <v>14</v>
      </c>
      <c r="B599" s="58" t="s">
        <v>66</v>
      </c>
      <c r="C599" s="58"/>
      <c r="D599" s="57"/>
      <c r="E599" s="57"/>
      <c r="F599" s="28"/>
      <c r="G599" s="28"/>
      <c r="H599" s="78"/>
      <c r="I599" s="78"/>
      <c r="J599" s="46"/>
      <c r="K599" s="46"/>
      <c r="L599" s="78"/>
      <c r="M599" s="78"/>
      <c r="N599" s="78"/>
      <c r="O599" s="71">
        <f>SUM(O585:O597)</f>
        <v>14961</v>
      </c>
      <c r="P599" s="71">
        <f>SUM(P585:P597)</f>
        <v>1435</v>
      </c>
      <c r="Q599" s="78"/>
      <c r="S599" s="81">
        <v>14</v>
      </c>
      <c r="T599" s="58" t="s">
        <v>66</v>
      </c>
      <c r="U599" s="58"/>
      <c r="V599" s="57"/>
      <c r="W599" s="28"/>
      <c r="X599" s="28"/>
      <c r="Y599" s="78"/>
      <c r="Z599" s="45"/>
      <c r="AA599" s="45"/>
      <c r="AB599" s="78"/>
      <c r="AC599" s="28">
        <f>SUM(AC585:AC597)</f>
        <v>627747</v>
      </c>
      <c r="AD599" s="28">
        <f>SUM(AD585:AD597)</f>
        <v>1442832.699999999</v>
      </c>
      <c r="AE599" s="78"/>
    </row>
    <row r="600" spans="1:31">
      <c r="J600" s="69"/>
      <c r="K600" s="69"/>
      <c r="O600" s="69"/>
      <c r="P600" s="69"/>
    </row>
    <row r="601" spans="1:31">
      <c r="A601" s="81">
        <v>15</v>
      </c>
      <c r="B601" s="58" t="s">
        <v>72</v>
      </c>
      <c r="C601" s="58" t="s">
        <v>74</v>
      </c>
      <c r="D601" s="57" t="s">
        <v>40</v>
      </c>
      <c r="E601" s="57"/>
      <c r="J601" s="69"/>
      <c r="K601" s="69"/>
      <c r="O601" s="23">
        <f>ROUND(AVERAGE(O585:O597),0)</f>
        <v>1151</v>
      </c>
      <c r="P601" s="23">
        <f>ROUND(AVERAGE(P585:P597),0)</f>
        <v>110</v>
      </c>
      <c r="Q601" s="78">
        <f>IF(O601=0,0,P601*1000/O601)</f>
        <v>95.56907037358819</v>
      </c>
      <c r="S601" s="81">
        <v>15</v>
      </c>
      <c r="T601" s="58" t="s">
        <v>72</v>
      </c>
      <c r="U601" s="58"/>
      <c r="V601" s="57" t="s">
        <v>40</v>
      </c>
      <c r="AC601" s="23">
        <f>AVERAGE(AC585:AC597)</f>
        <v>48288.230769230766</v>
      </c>
      <c r="AD601" s="23">
        <f>AVERAGE(AD585:AD597)</f>
        <v>110987.13076923069</v>
      </c>
      <c r="AE601" s="78">
        <f>IF(AC601=0,0,AD601*1000/AC601)</f>
        <v>2298.4302593242169</v>
      </c>
    </row>
    <row r="602" spans="1:31">
      <c r="O602" s="69"/>
      <c r="P602" s="69"/>
    </row>
    <row r="603" spans="1:31">
      <c r="O603" s="69"/>
      <c r="P603" s="69"/>
    </row>
    <row r="604" spans="1:31">
      <c r="O604" s="69"/>
      <c r="P604" s="69"/>
    </row>
    <row r="615" spans="1:31">
      <c r="Q615" s="63"/>
    </row>
    <row r="616" spans="1:31" s="62" customFormat="1">
      <c r="A616" s="17" t="s">
        <v>36</v>
      </c>
      <c r="B616" s="17"/>
      <c r="C616" s="18"/>
      <c r="D616" s="19"/>
      <c r="E616" s="19"/>
      <c r="F616" s="17"/>
      <c r="G616" s="17"/>
      <c r="H616" s="17"/>
      <c r="I616" s="17"/>
      <c r="J616" s="17"/>
      <c r="K616" s="17"/>
      <c r="L616" s="17"/>
      <c r="M616" s="17"/>
      <c r="N616" s="17"/>
      <c r="O616" s="17"/>
      <c r="P616" s="20" t="s">
        <v>37</v>
      </c>
      <c r="S616" s="17" t="s">
        <v>36</v>
      </c>
      <c r="T616" s="17"/>
      <c r="U616" s="18"/>
      <c r="V616" s="19"/>
      <c r="W616" s="17"/>
      <c r="X616" s="17"/>
      <c r="Y616" s="17"/>
      <c r="Z616" s="17"/>
      <c r="AA616" s="17"/>
      <c r="AB616" s="17"/>
      <c r="AC616" s="17"/>
      <c r="AD616" s="17"/>
      <c r="AE616" s="20" t="s">
        <v>37</v>
      </c>
    </row>
    <row r="619" spans="1:31">
      <c r="P619" s="87" t="s">
        <v>81</v>
      </c>
    </row>
    <row r="620" spans="1:31">
      <c r="H620" s="84" t="s">
        <v>68</v>
      </c>
      <c r="L620" s="58" t="s">
        <v>83</v>
      </c>
      <c r="M620" s="84" t="s">
        <v>85</v>
      </c>
      <c r="P620" s="88" t="s">
        <v>82</v>
      </c>
    </row>
    <row r="621" spans="1:31">
      <c r="K621" s="14" t="s">
        <v>32</v>
      </c>
      <c r="M621" s="83" t="s">
        <v>33</v>
      </c>
      <c r="N621" s="16" t="s">
        <v>34</v>
      </c>
      <c r="O621" s="16" t="s">
        <v>34</v>
      </c>
      <c r="P621" s="16" t="s">
        <v>34</v>
      </c>
    </row>
    <row r="622" spans="1:31">
      <c r="K622" s="57">
        <v>40238</v>
      </c>
      <c r="L622" s="64"/>
      <c r="M622" s="64">
        <f t="shared" ref="M622:M634" si="113">O585+O497+O409+O321+O233</f>
        <v>12156</v>
      </c>
      <c r="N622" s="64">
        <f t="shared" ref="N622:N634" si="114">P585+P497+P409+P321+P233</f>
        <v>1030</v>
      </c>
      <c r="O622" s="84">
        <v>616</v>
      </c>
      <c r="P622" s="64">
        <f t="shared" ref="P622:P634" si="115">O622-N622</f>
        <v>-414</v>
      </c>
    </row>
    <row r="623" spans="1:31">
      <c r="K623" s="57">
        <v>40269</v>
      </c>
      <c r="L623" s="64"/>
      <c r="M623" s="64">
        <f t="shared" si="113"/>
        <v>13368</v>
      </c>
      <c r="N623" s="64">
        <f t="shared" si="114"/>
        <v>1169</v>
      </c>
      <c r="O623" s="84">
        <v>769</v>
      </c>
      <c r="P623" s="64">
        <f t="shared" si="115"/>
        <v>-400</v>
      </c>
    </row>
    <row r="624" spans="1:31">
      <c r="K624" s="57">
        <v>40299</v>
      </c>
      <c r="L624" s="64"/>
      <c r="M624" s="64">
        <f t="shared" si="113"/>
        <v>13095</v>
      </c>
      <c r="N624" s="64">
        <f t="shared" si="114"/>
        <v>1144</v>
      </c>
      <c r="O624" s="84">
        <v>712</v>
      </c>
      <c r="P624" s="64">
        <f t="shared" si="115"/>
        <v>-432</v>
      </c>
    </row>
    <row r="625" spans="10:16">
      <c r="K625" s="57">
        <v>40330</v>
      </c>
      <c r="L625" s="64"/>
      <c r="M625" s="64">
        <f t="shared" si="113"/>
        <v>13164</v>
      </c>
      <c r="N625" s="64">
        <f t="shared" si="114"/>
        <v>1151</v>
      </c>
      <c r="O625" s="84">
        <v>700</v>
      </c>
      <c r="P625" s="64">
        <f t="shared" si="115"/>
        <v>-451</v>
      </c>
    </row>
    <row r="626" spans="10:16">
      <c r="K626" s="57">
        <v>40360</v>
      </c>
      <c r="L626" s="64"/>
      <c r="M626" s="64">
        <f t="shared" si="113"/>
        <v>12648</v>
      </c>
      <c r="N626" s="64">
        <f t="shared" si="114"/>
        <v>1104</v>
      </c>
      <c r="O626" s="84">
        <v>653</v>
      </c>
      <c r="P626" s="64">
        <f t="shared" si="115"/>
        <v>-451</v>
      </c>
    </row>
    <row r="627" spans="10:16">
      <c r="K627" s="57">
        <v>40391</v>
      </c>
      <c r="L627" s="64"/>
      <c r="M627" s="64">
        <f t="shared" si="113"/>
        <v>11289</v>
      </c>
      <c r="N627" s="64">
        <f t="shared" si="114"/>
        <v>994</v>
      </c>
      <c r="O627" s="84">
        <v>575</v>
      </c>
      <c r="P627" s="64">
        <f t="shared" si="115"/>
        <v>-419</v>
      </c>
    </row>
    <row r="628" spans="10:16">
      <c r="K628" s="57">
        <v>40422</v>
      </c>
      <c r="L628" s="64"/>
      <c r="M628" s="64">
        <f t="shared" si="113"/>
        <v>11635</v>
      </c>
      <c r="N628" s="64">
        <f t="shared" si="114"/>
        <v>1028</v>
      </c>
      <c r="O628" s="84">
        <v>632</v>
      </c>
      <c r="P628" s="64">
        <f t="shared" si="115"/>
        <v>-396</v>
      </c>
    </row>
    <row r="629" spans="10:16">
      <c r="K629" s="57">
        <v>40452</v>
      </c>
      <c r="L629" s="64"/>
      <c r="M629" s="64">
        <f t="shared" si="113"/>
        <v>12274</v>
      </c>
      <c r="N629" s="64">
        <f t="shared" si="114"/>
        <v>1099</v>
      </c>
      <c r="O629" s="84">
        <v>600</v>
      </c>
      <c r="P629" s="64">
        <f t="shared" si="115"/>
        <v>-499</v>
      </c>
    </row>
    <row r="630" spans="10:16">
      <c r="K630" s="57">
        <v>40483</v>
      </c>
      <c r="L630" s="64"/>
      <c r="M630" s="64">
        <f t="shared" si="113"/>
        <v>13911</v>
      </c>
      <c r="N630" s="64">
        <f t="shared" si="114"/>
        <v>1272</v>
      </c>
      <c r="O630" s="84">
        <v>784</v>
      </c>
      <c r="P630" s="64">
        <f t="shared" si="115"/>
        <v>-488</v>
      </c>
    </row>
    <row r="631" spans="10:16">
      <c r="K631" s="57">
        <v>40513</v>
      </c>
      <c r="L631" s="64"/>
      <c r="M631" s="64">
        <f t="shared" si="113"/>
        <v>12930</v>
      </c>
      <c r="N631" s="64">
        <f t="shared" si="114"/>
        <v>1187</v>
      </c>
      <c r="O631" s="84">
        <v>680</v>
      </c>
      <c r="P631" s="64">
        <f t="shared" si="115"/>
        <v>-507</v>
      </c>
    </row>
    <row r="632" spans="10:16">
      <c r="J632" s="62"/>
      <c r="K632" s="59">
        <v>40544</v>
      </c>
      <c r="L632" s="65"/>
      <c r="M632" s="64">
        <f t="shared" si="113"/>
        <v>13242</v>
      </c>
      <c r="N632" s="64">
        <f t="shared" si="114"/>
        <v>1237</v>
      </c>
      <c r="O632" s="62">
        <v>730</v>
      </c>
      <c r="P632" s="64">
        <f t="shared" si="115"/>
        <v>-507</v>
      </c>
    </row>
    <row r="633" spans="10:16">
      <c r="J633" s="62"/>
      <c r="K633" s="59">
        <v>40575</v>
      </c>
      <c r="L633" s="65"/>
      <c r="M633" s="64">
        <f t="shared" si="113"/>
        <v>12409</v>
      </c>
      <c r="N633" s="64">
        <f t="shared" si="114"/>
        <v>1173</v>
      </c>
      <c r="O633" s="70">
        <v>694</v>
      </c>
      <c r="P633" s="64">
        <f t="shared" si="115"/>
        <v>-479</v>
      </c>
    </row>
    <row r="634" spans="10:16">
      <c r="J634" s="62"/>
      <c r="K634" s="59">
        <v>40603</v>
      </c>
      <c r="L634" s="82"/>
      <c r="M634" s="64">
        <f t="shared" si="113"/>
        <v>13107</v>
      </c>
      <c r="N634" s="64">
        <f t="shared" si="114"/>
        <v>1330</v>
      </c>
      <c r="O634" s="60">
        <v>866</v>
      </c>
      <c r="P634" s="64">
        <f t="shared" si="115"/>
        <v>-464</v>
      </c>
    </row>
    <row r="635" spans="10:16">
      <c r="J635" s="62"/>
      <c r="K635" s="59"/>
      <c r="L635" s="65"/>
      <c r="M635" s="65"/>
      <c r="N635" s="62"/>
      <c r="O635" s="62"/>
    </row>
    <row r="636" spans="10:16">
      <c r="J636" s="62"/>
      <c r="K636" s="59"/>
      <c r="L636" s="65"/>
      <c r="M636" s="65"/>
      <c r="N636" s="62"/>
      <c r="O636" s="65"/>
    </row>
    <row r="637" spans="10:16">
      <c r="J637" s="62"/>
      <c r="K637" s="59"/>
      <c r="L637" s="65"/>
      <c r="M637" s="65"/>
      <c r="N637" s="62"/>
      <c r="O637" s="65"/>
    </row>
    <row r="638" spans="10:16">
      <c r="J638" s="62"/>
      <c r="K638" s="59"/>
      <c r="L638" s="62"/>
      <c r="M638" s="65"/>
      <c r="N638" s="65"/>
      <c r="O638" s="62"/>
      <c r="P638" s="65"/>
    </row>
    <row r="639" spans="10:16">
      <c r="J639" s="62"/>
      <c r="K639" s="59"/>
      <c r="L639" s="62"/>
      <c r="M639" s="65"/>
      <c r="N639" s="65"/>
      <c r="O639" s="62"/>
      <c r="P639" s="65"/>
    </row>
    <row r="640" spans="10:16">
      <c r="J640" s="62"/>
      <c r="K640" s="59"/>
      <c r="L640" s="62"/>
      <c r="M640" s="65"/>
      <c r="N640" s="65"/>
      <c r="O640" s="62"/>
      <c r="P640" s="65"/>
    </row>
    <row r="641" spans="10:18">
      <c r="J641" s="62"/>
      <c r="K641" s="59"/>
      <c r="L641" s="62"/>
      <c r="M641" s="65"/>
      <c r="N641" s="65"/>
      <c r="O641" s="62"/>
      <c r="P641" s="65"/>
    </row>
    <row r="642" spans="10:18">
      <c r="J642" s="62"/>
      <c r="K642" s="59"/>
      <c r="L642" s="62"/>
      <c r="M642" s="65"/>
      <c r="N642" s="65"/>
      <c r="O642" s="62"/>
      <c r="P642" s="65"/>
    </row>
    <row r="643" spans="10:18">
      <c r="J643" s="62"/>
      <c r="K643" s="59"/>
      <c r="L643" s="62"/>
      <c r="M643" s="62"/>
      <c r="N643" s="62"/>
      <c r="O643" s="65"/>
      <c r="P643" s="65"/>
      <c r="Q643" s="62"/>
      <c r="R643" s="65"/>
    </row>
    <row r="644" spans="10:18">
      <c r="J644" s="62"/>
      <c r="K644" s="59"/>
      <c r="L644" s="62"/>
      <c r="M644" s="62"/>
      <c r="N644" s="62"/>
      <c r="O644" s="65"/>
      <c r="P644" s="65"/>
      <c r="Q644" s="62"/>
      <c r="R644" s="65"/>
    </row>
    <row r="645" spans="10:18">
      <c r="J645" s="62"/>
      <c r="K645" s="59"/>
      <c r="L645" s="62"/>
      <c r="M645" s="62"/>
      <c r="N645" s="62"/>
      <c r="O645" s="65"/>
      <c r="P645" s="65"/>
      <c r="Q645" s="62"/>
      <c r="R645" s="65"/>
    </row>
    <row r="646" spans="10:18">
      <c r="J646" s="62"/>
      <c r="K646" s="59"/>
      <c r="L646" s="62"/>
      <c r="M646" s="62"/>
      <c r="N646" s="62"/>
      <c r="O646" s="65"/>
      <c r="P646" s="65"/>
      <c r="Q646" s="62"/>
      <c r="R646" s="65"/>
    </row>
    <row r="647" spans="10:18">
      <c r="J647" s="62"/>
      <c r="K647" s="59"/>
      <c r="L647" s="62"/>
      <c r="M647" s="62"/>
      <c r="N647" s="62"/>
      <c r="O647" s="65"/>
      <c r="P647" s="65"/>
      <c r="Q647" s="62"/>
      <c r="R647" s="65"/>
    </row>
    <row r="648" spans="10:18">
      <c r="J648" s="62"/>
      <c r="K648" s="62"/>
      <c r="L648" s="62"/>
      <c r="M648" s="62"/>
      <c r="N648" s="62"/>
      <c r="O648" s="62"/>
      <c r="P648" s="62"/>
      <c r="Q648" s="62"/>
      <c r="R648" s="62"/>
    </row>
    <row r="649" spans="10:18">
      <c r="J649" s="62"/>
      <c r="K649" s="62"/>
      <c r="L649" s="62"/>
      <c r="M649" s="62"/>
      <c r="N649" s="62"/>
      <c r="O649" s="62"/>
      <c r="P649" s="62"/>
      <c r="Q649" s="62"/>
      <c r="R649" s="89"/>
    </row>
    <row r="650" spans="10:18">
      <c r="J650" s="62"/>
      <c r="K650" s="62"/>
      <c r="L650" s="62"/>
      <c r="M650" s="62"/>
      <c r="N650" s="62"/>
      <c r="O650" s="82"/>
      <c r="P650" s="60"/>
      <c r="Q650" s="60"/>
      <c r="R650" s="60"/>
    </row>
    <row r="651" spans="10:18">
      <c r="J651" s="62"/>
      <c r="K651" s="4"/>
      <c r="L651" s="62"/>
      <c r="M651" s="62"/>
      <c r="N651" s="62"/>
      <c r="O651" s="65"/>
      <c r="P651" s="65"/>
      <c r="Q651" s="62"/>
      <c r="R651" s="65"/>
    </row>
    <row r="652" spans="10:18">
      <c r="J652" s="62"/>
      <c r="K652" s="4"/>
      <c r="L652" s="62"/>
      <c r="M652" s="62"/>
      <c r="N652" s="62"/>
      <c r="O652" s="65"/>
      <c r="P652" s="65"/>
      <c r="Q652" s="62"/>
      <c r="R652" s="65"/>
    </row>
    <row r="653" spans="10:18">
      <c r="J653" s="62"/>
      <c r="K653" s="4"/>
      <c r="L653" s="62"/>
      <c r="M653" s="62"/>
      <c r="N653" s="62"/>
      <c r="O653" s="65"/>
      <c r="P653" s="65"/>
      <c r="Q653" s="62"/>
      <c r="R653" s="65"/>
    </row>
    <row r="654" spans="10:18">
      <c r="J654" s="62"/>
      <c r="K654" s="4"/>
      <c r="L654" s="62"/>
      <c r="M654" s="62"/>
      <c r="N654" s="62"/>
      <c r="O654" s="65"/>
      <c r="P654" s="65"/>
      <c r="Q654" s="62"/>
      <c r="R654" s="65"/>
    </row>
    <row r="655" spans="10:18">
      <c r="J655" s="62"/>
      <c r="K655" s="4"/>
      <c r="L655" s="62"/>
      <c r="M655" s="62"/>
      <c r="N655" s="62"/>
      <c r="O655" s="65"/>
      <c r="P655" s="65"/>
      <c r="Q655" s="62"/>
      <c r="R655" s="65"/>
    </row>
    <row r="656" spans="10:18">
      <c r="J656" s="62"/>
      <c r="K656" s="4"/>
      <c r="L656" s="62"/>
      <c r="M656" s="62"/>
      <c r="N656" s="62"/>
      <c r="O656" s="65"/>
      <c r="P656" s="65"/>
      <c r="Q656" s="62"/>
      <c r="R656" s="65"/>
    </row>
    <row r="657" spans="10:18">
      <c r="J657" s="62"/>
      <c r="K657" s="4"/>
      <c r="L657" s="62"/>
      <c r="M657" s="62"/>
      <c r="N657" s="62"/>
      <c r="O657" s="65"/>
      <c r="P657" s="65"/>
      <c r="Q657" s="62"/>
      <c r="R657" s="65"/>
    </row>
    <row r="658" spans="10:18">
      <c r="J658" s="62"/>
      <c r="K658" s="4"/>
      <c r="L658" s="62"/>
      <c r="M658" s="62"/>
      <c r="N658" s="62"/>
      <c r="O658" s="65"/>
      <c r="P658" s="65"/>
      <c r="Q658" s="62"/>
      <c r="R658" s="65"/>
    </row>
    <row r="659" spans="10:18">
      <c r="J659" s="62"/>
      <c r="K659" s="4"/>
      <c r="L659" s="62"/>
      <c r="M659" s="62"/>
      <c r="N659" s="62"/>
      <c r="O659" s="65"/>
      <c r="P659" s="65"/>
      <c r="Q659" s="62"/>
      <c r="R659" s="65"/>
    </row>
    <row r="660" spans="10:18">
      <c r="J660" s="62"/>
      <c r="K660" s="4"/>
      <c r="L660" s="62"/>
      <c r="M660" s="62"/>
      <c r="N660" s="62"/>
      <c r="O660" s="65"/>
      <c r="P660" s="65"/>
      <c r="Q660" s="62"/>
      <c r="R660" s="65"/>
    </row>
    <row r="661" spans="10:18">
      <c r="J661" s="62"/>
      <c r="K661" s="4"/>
      <c r="L661" s="62"/>
      <c r="M661" s="62"/>
      <c r="N661" s="62"/>
      <c r="O661" s="65"/>
      <c r="P661" s="65"/>
      <c r="Q661" s="62"/>
      <c r="R661" s="65"/>
    </row>
    <row r="662" spans="10:18">
      <c r="J662" s="62"/>
      <c r="K662" s="4"/>
      <c r="L662" s="62"/>
      <c r="M662" s="62"/>
      <c r="N662" s="62"/>
      <c r="O662" s="65"/>
      <c r="P662" s="65"/>
      <c r="Q662" s="62"/>
      <c r="R662" s="65"/>
    </row>
    <row r="663" spans="10:18">
      <c r="J663" s="62"/>
      <c r="K663" s="4"/>
      <c r="L663" s="62"/>
      <c r="M663" s="62"/>
      <c r="N663" s="62"/>
      <c r="O663" s="65"/>
      <c r="P663" s="65"/>
      <c r="Q663" s="62"/>
      <c r="R663" s="65"/>
    </row>
    <row r="664" spans="10:18">
      <c r="J664" s="62"/>
      <c r="K664" s="62"/>
      <c r="L664" s="62"/>
      <c r="M664" s="62"/>
      <c r="N664" s="62"/>
      <c r="O664" s="62"/>
      <c r="P664" s="62"/>
      <c r="Q664" s="62"/>
      <c r="R664" s="62"/>
    </row>
    <row r="665" spans="10:18">
      <c r="J665" s="62"/>
      <c r="K665" s="62"/>
      <c r="L665" s="62"/>
      <c r="M665" s="62"/>
      <c r="N665" s="62"/>
      <c r="O665" s="62"/>
      <c r="P665" s="62"/>
      <c r="Q665" s="62"/>
      <c r="R665" s="62"/>
    </row>
    <row r="666" spans="10:18">
      <c r="J666" s="62"/>
      <c r="K666" s="62"/>
      <c r="L666" s="62"/>
      <c r="M666" s="62"/>
      <c r="N666" s="62"/>
      <c r="O666" s="62"/>
      <c r="P666" s="62"/>
      <c r="Q666" s="62"/>
      <c r="R666" s="62"/>
    </row>
    <row r="667" spans="10:18">
      <c r="J667" s="62"/>
      <c r="K667" s="62"/>
      <c r="L667" s="62"/>
      <c r="M667" s="62"/>
      <c r="N667" s="62"/>
      <c r="O667" s="62"/>
      <c r="P667" s="62"/>
      <c r="Q667" s="62"/>
      <c r="R667" s="62"/>
    </row>
    <row r="668" spans="10:18">
      <c r="J668" s="62"/>
      <c r="K668" s="62"/>
      <c r="L668" s="62"/>
      <c r="M668" s="62"/>
      <c r="N668" s="62"/>
      <c r="O668" s="62"/>
      <c r="P668" s="62"/>
      <c r="Q668" s="62"/>
      <c r="R668" s="62"/>
    </row>
    <row r="669" spans="10:18">
      <c r="J669" s="62"/>
      <c r="K669" s="62"/>
      <c r="L669" s="62"/>
      <c r="M669" s="62"/>
      <c r="N669" s="62"/>
      <c r="O669" s="62"/>
      <c r="P669" s="62"/>
      <c r="Q669" s="62"/>
      <c r="R669" s="62"/>
    </row>
    <row r="670" spans="10:18">
      <c r="J670" s="62"/>
      <c r="K670" s="62"/>
      <c r="L670" s="62"/>
      <c r="M670" s="62"/>
      <c r="N670" s="62"/>
      <c r="O670" s="62"/>
      <c r="P670" s="62"/>
      <c r="Q670" s="62"/>
      <c r="R670" s="62"/>
    </row>
    <row r="671" spans="10:18">
      <c r="J671" s="62"/>
      <c r="K671" s="62"/>
      <c r="L671" s="62"/>
      <c r="M671" s="62"/>
      <c r="N671" s="62"/>
      <c r="O671" s="62"/>
      <c r="P671" s="62"/>
      <c r="Q671" s="62"/>
      <c r="R671" s="62"/>
    </row>
    <row r="672" spans="10:18">
      <c r="J672" s="62"/>
      <c r="K672" s="62"/>
      <c r="L672" s="62"/>
      <c r="M672" s="62"/>
      <c r="N672" s="62"/>
      <c r="O672" s="62"/>
      <c r="P672" s="62"/>
      <c r="Q672" s="62"/>
      <c r="R672" s="62"/>
    </row>
    <row r="673" spans="10:18">
      <c r="J673" s="62"/>
      <c r="K673" s="62"/>
      <c r="L673" s="62"/>
      <c r="M673" s="62"/>
      <c r="N673" s="62"/>
      <c r="O673" s="62"/>
      <c r="P673" s="62"/>
      <c r="Q673" s="62"/>
      <c r="R673" s="62"/>
    </row>
    <row r="674" spans="10:18">
      <c r="J674" s="62"/>
      <c r="K674" s="62"/>
      <c r="L674" s="62"/>
      <c r="M674" s="62"/>
      <c r="N674" s="62"/>
      <c r="O674" s="62"/>
      <c r="P674" s="62"/>
      <c r="Q674" s="62"/>
      <c r="R674" s="62"/>
    </row>
    <row r="675" spans="10:18">
      <c r="J675" s="62"/>
      <c r="K675" s="62"/>
      <c r="L675" s="62"/>
      <c r="M675" s="62"/>
      <c r="N675" s="62"/>
      <c r="O675" s="62"/>
      <c r="P675" s="62"/>
      <c r="Q675" s="62"/>
      <c r="R675" s="62"/>
    </row>
    <row r="676" spans="10:18">
      <c r="J676" s="62"/>
      <c r="K676" s="62"/>
      <c r="L676" s="62"/>
      <c r="M676" s="62"/>
      <c r="N676" s="62"/>
      <c r="O676" s="62"/>
      <c r="P676" s="62"/>
      <c r="Q676" s="62"/>
      <c r="R676" s="62"/>
    </row>
    <row r="677" spans="10:18">
      <c r="J677" s="62"/>
      <c r="K677" s="62"/>
      <c r="L677" s="62"/>
      <c r="M677" s="62"/>
      <c r="N677" s="62"/>
      <c r="O677" s="62"/>
      <c r="P677" s="62"/>
      <c r="Q677" s="62"/>
      <c r="R677" s="62"/>
    </row>
    <row r="678" spans="10:18">
      <c r="J678" s="62"/>
      <c r="K678" s="62"/>
      <c r="L678" s="62"/>
      <c r="M678" s="62"/>
      <c r="N678" s="62"/>
      <c r="O678" s="62"/>
      <c r="P678" s="62"/>
      <c r="Q678" s="62"/>
      <c r="R678" s="62"/>
    </row>
    <row r="679" spans="10:18">
      <c r="J679" s="62"/>
      <c r="K679" s="62"/>
      <c r="L679" s="62"/>
      <c r="M679" s="62"/>
      <c r="N679" s="62"/>
      <c r="O679" s="62"/>
      <c r="P679" s="62"/>
      <c r="Q679" s="62"/>
      <c r="R679" s="62"/>
    </row>
    <row r="680" spans="10:18">
      <c r="J680" s="62"/>
      <c r="K680" s="62"/>
      <c r="L680" s="62"/>
      <c r="M680" s="62"/>
      <c r="N680" s="62"/>
      <c r="O680" s="62"/>
      <c r="P680" s="62"/>
      <c r="Q680" s="62"/>
      <c r="R680" s="62"/>
    </row>
    <row r="681" spans="10:18">
      <c r="J681" s="62"/>
      <c r="K681" s="62"/>
      <c r="L681" s="62"/>
      <c r="M681" s="62"/>
      <c r="N681" s="62"/>
      <c r="O681" s="62"/>
      <c r="P681" s="62"/>
      <c r="Q681" s="62"/>
      <c r="R681" s="62"/>
    </row>
    <row r="682" spans="10:18">
      <c r="J682" s="62"/>
      <c r="K682" s="62"/>
      <c r="L682" s="62"/>
      <c r="M682" s="62"/>
      <c r="N682" s="62"/>
      <c r="O682" s="62"/>
      <c r="P682" s="62"/>
      <c r="Q682" s="62"/>
      <c r="R682" s="62"/>
    </row>
    <row r="683" spans="10:18">
      <c r="J683" s="62"/>
      <c r="K683" s="62"/>
      <c r="L683" s="62"/>
      <c r="M683" s="62"/>
      <c r="N683" s="62"/>
      <c r="O683" s="62"/>
      <c r="P683" s="62"/>
      <c r="Q683" s="62"/>
      <c r="R683" s="62"/>
    </row>
    <row r="684" spans="10:18">
      <c r="J684" s="62"/>
      <c r="K684" s="62"/>
      <c r="L684" s="62"/>
      <c r="M684" s="62"/>
      <c r="N684" s="62"/>
      <c r="O684" s="62"/>
      <c r="P684" s="62"/>
      <c r="Q684" s="62"/>
      <c r="R684" s="62"/>
    </row>
    <row r="685" spans="10:18">
      <c r="J685" s="62"/>
      <c r="K685" s="62"/>
      <c r="L685" s="62"/>
      <c r="M685" s="62"/>
      <c r="N685" s="62"/>
      <c r="O685" s="62"/>
      <c r="P685" s="62"/>
      <c r="Q685" s="62"/>
      <c r="R685" s="62"/>
    </row>
    <row r="686" spans="10:18">
      <c r="J686" s="62"/>
      <c r="K686" s="62"/>
      <c r="L686" s="62"/>
      <c r="M686" s="62"/>
      <c r="N686" s="62"/>
      <c r="O686" s="62"/>
      <c r="P686" s="62"/>
      <c r="Q686" s="62"/>
      <c r="R686" s="62"/>
    </row>
    <row r="687" spans="10:18">
      <c r="J687" s="62"/>
      <c r="K687" s="62"/>
      <c r="L687" s="62"/>
      <c r="M687" s="62"/>
      <c r="N687" s="62"/>
      <c r="O687" s="62"/>
      <c r="P687" s="62"/>
      <c r="Q687" s="62"/>
      <c r="R687" s="62"/>
    </row>
  </sheetData>
  <mergeCells count="309">
    <mergeCell ref="L9:M9"/>
    <mergeCell ref="L19:M19"/>
    <mergeCell ref="L20:M20"/>
    <mergeCell ref="L21:M21"/>
    <mergeCell ref="L22:M22"/>
    <mergeCell ref="L23:M23"/>
    <mergeCell ref="L24:M24"/>
    <mergeCell ref="L12:M12"/>
    <mergeCell ref="L13:M13"/>
    <mergeCell ref="L14:M14"/>
    <mergeCell ref="L15:M15"/>
    <mergeCell ref="L16:M16"/>
    <mergeCell ref="L17:M17"/>
    <mergeCell ref="L53:M53"/>
    <mergeCell ref="L97:M97"/>
    <mergeCell ref="L56:M56"/>
    <mergeCell ref="L57:M57"/>
    <mergeCell ref="L58:M58"/>
    <mergeCell ref="L59:M59"/>
    <mergeCell ref="L64:M64"/>
    <mergeCell ref="L18:M18"/>
    <mergeCell ref="L25:M25"/>
    <mergeCell ref="L66:M66"/>
    <mergeCell ref="L67:M67"/>
    <mergeCell ref="L68:M68"/>
    <mergeCell ref="L65:M65"/>
    <mergeCell ref="L60:M60"/>
    <mergeCell ref="L61:M61"/>
    <mergeCell ref="L62:M62"/>
    <mergeCell ref="L63:M63"/>
    <mergeCell ref="L69:M69"/>
    <mergeCell ref="L113:M113"/>
    <mergeCell ref="L158:M158"/>
    <mergeCell ref="L141:M141"/>
    <mergeCell ref="L100:M100"/>
    <mergeCell ref="L101:M101"/>
    <mergeCell ref="L102:M102"/>
    <mergeCell ref="L103:M103"/>
    <mergeCell ref="L104:M104"/>
    <mergeCell ref="L105:M105"/>
    <mergeCell ref="L106:M106"/>
    <mergeCell ref="L152:M152"/>
    <mergeCell ref="L153:M153"/>
    <mergeCell ref="L154:M154"/>
    <mergeCell ref="L155:M155"/>
    <mergeCell ref="L156:M156"/>
    <mergeCell ref="L157:M157"/>
    <mergeCell ref="L108:M108"/>
    <mergeCell ref="L109:M109"/>
    <mergeCell ref="L110:M110"/>
    <mergeCell ref="L111:M111"/>
    <mergeCell ref="L112:M112"/>
    <mergeCell ref="L107:M107"/>
    <mergeCell ref="L201:M201"/>
    <mergeCell ref="L185:M185"/>
    <mergeCell ref="L144:M144"/>
    <mergeCell ref="L145:M145"/>
    <mergeCell ref="L146:M146"/>
    <mergeCell ref="L147:M147"/>
    <mergeCell ref="L148:M148"/>
    <mergeCell ref="L149:M149"/>
    <mergeCell ref="L150:M150"/>
    <mergeCell ref="L151:M151"/>
    <mergeCell ref="L195:M195"/>
    <mergeCell ref="L196:M196"/>
    <mergeCell ref="L197:M197"/>
    <mergeCell ref="L198:M198"/>
    <mergeCell ref="L199:M199"/>
    <mergeCell ref="L200:M200"/>
    <mergeCell ref="L241:M241"/>
    <mergeCell ref="L242:M242"/>
    <mergeCell ref="L243:M243"/>
    <mergeCell ref="L244:M244"/>
    <mergeCell ref="L245:M245"/>
    <mergeCell ref="L229:M229"/>
    <mergeCell ref="L273:M273"/>
    <mergeCell ref="L232:M232"/>
    <mergeCell ref="L233:M233"/>
    <mergeCell ref="L234:M234"/>
    <mergeCell ref="L235:M235"/>
    <mergeCell ref="L236:M236"/>
    <mergeCell ref="L237:M237"/>
    <mergeCell ref="L238:M238"/>
    <mergeCell ref="L239:M239"/>
    <mergeCell ref="L240:M240"/>
    <mergeCell ref="L285:M285"/>
    <mergeCell ref="L286:M286"/>
    <mergeCell ref="L287:M287"/>
    <mergeCell ref="L288:M288"/>
    <mergeCell ref="L289:M289"/>
    <mergeCell ref="L290:M290"/>
    <mergeCell ref="L317:M317"/>
    <mergeCell ref="L276:M276"/>
    <mergeCell ref="L277:M277"/>
    <mergeCell ref="L278:M278"/>
    <mergeCell ref="L279:M279"/>
    <mergeCell ref="L280:M280"/>
    <mergeCell ref="L281:M281"/>
    <mergeCell ref="L282:M282"/>
    <mergeCell ref="L283:M283"/>
    <mergeCell ref="L284:M284"/>
    <mergeCell ref="L320:M320"/>
    <mergeCell ref="L321:M321"/>
    <mergeCell ref="L322:M322"/>
    <mergeCell ref="L323:M323"/>
    <mergeCell ref="L324:M324"/>
    <mergeCell ref="L325:M325"/>
    <mergeCell ref="L326:M326"/>
    <mergeCell ref="L327:M327"/>
    <mergeCell ref="L371:M371"/>
    <mergeCell ref="L411:M411"/>
    <mergeCell ref="L412:M412"/>
    <mergeCell ref="L413:M413"/>
    <mergeCell ref="L328:M328"/>
    <mergeCell ref="L329:M329"/>
    <mergeCell ref="L330:M330"/>
    <mergeCell ref="L331:M331"/>
    <mergeCell ref="L332:M332"/>
    <mergeCell ref="L333:M333"/>
    <mergeCell ref="L377:M377"/>
    <mergeCell ref="L361:M361"/>
    <mergeCell ref="L372:M372"/>
    <mergeCell ref="L373:M373"/>
    <mergeCell ref="L374:M374"/>
    <mergeCell ref="L375:M375"/>
    <mergeCell ref="L376:M376"/>
    <mergeCell ref="L456:M456"/>
    <mergeCell ref="L457:M457"/>
    <mergeCell ref="L458:M458"/>
    <mergeCell ref="L459:M459"/>
    <mergeCell ref="L460:M460"/>
    <mergeCell ref="L420:M420"/>
    <mergeCell ref="L421:M421"/>
    <mergeCell ref="L405:M405"/>
    <mergeCell ref="L364:M364"/>
    <mergeCell ref="L365:M365"/>
    <mergeCell ref="L366:M366"/>
    <mergeCell ref="L367:M367"/>
    <mergeCell ref="L368:M368"/>
    <mergeCell ref="L369:M369"/>
    <mergeCell ref="L370:M370"/>
    <mergeCell ref="L414:M414"/>
    <mergeCell ref="L415:M415"/>
    <mergeCell ref="L416:M416"/>
    <mergeCell ref="L417:M417"/>
    <mergeCell ref="L418:M418"/>
    <mergeCell ref="L419:M419"/>
    <mergeCell ref="L408:M408"/>
    <mergeCell ref="L409:M409"/>
    <mergeCell ref="L410:M410"/>
    <mergeCell ref="L597:M597"/>
    <mergeCell ref="L598:M598"/>
    <mergeCell ref="L581:M581"/>
    <mergeCell ref="L582:M582"/>
    <mergeCell ref="L588:M588"/>
    <mergeCell ref="L589:M589"/>
    <mergeCell ref="L590:M590"/>
    <mergeCell ref="L591:M591"/>
    <mergeCell ref="L592:M592"/>
    <mergeCell ref="L593:M593"/>
    <mergeCell ref="L594:M594"/>
    <mergeCell ref="L595:M595"/>
    <mergeCell ref="L596:M596"/>
    <mergeCell ref="L586:M586"/>
    <mergeCell ref="L587:M587"/>
    <mergeCell ref="L540:M540"/>
    <mergeCell ref="J11:M11"/>
    <mergeCell ref="J55:M55"/>
    <mergeCell ref="J99:M99"/>
    <mergeCell ref="J143:M143"/>
    <mergeCell ref="J187:M187"/>
    <mergeCell ref="J231:M231"/>
    <mergeCell ref="L188:M188"/>
    <mergeCell ref="L192:M192"/>
    <mergeCell ref="L193:M193"/>
    <mergeCell ref="L194:M194"/>
    <mergeCell ref="L191:M191"/>
    <mergeCell ref="G179:K183"/>
    <mergeCell ref="F187:H187"/>
    <mergeCell ref="F583:H583"/>
    <mergeCell ref="G531:K535"/>
    <mergeCell ref="F319:H319"/>
    <mergeCell ref="G575:K579"/>
    <mergeCell ref="L548:M548"/>
    <mergeCell ref="L549:M549"/>
    <mergeCell ref="L550:M550"/>
    <mergeCell ref="L551:M551"/>
    <mergeCell ref="L541:M541"/>
    <mergeCell ref="L542:M542"/>
    <mergeCell ref="L543:M543"/>
    <mergeCell ref="L544:M544"/>
    <mergeCell ref="O583:Q583"/>
    <mergeCell ref="J539:M539"/>
    <mergeCell ref="J583:M583"/>
    <mergeCell ref="L584:M584"/>
    <mergeCell ref="L585:M585"/>
    <mergeCell ref="L552:M552"/>
    <mergeCell ref="L553:M553"/>
    <mergeCell ref="AC583:AE583"/>
    <mergeCell ref="W99:Y99"/>
    <mergeCell ref="Z99:AB99"/>
    <mergeCell ref="AC99:AE99"/>
    <mergeCell ref="X135:AA139"/>
    <mergeCell ref="W143:Y143"/>
    <mergeCell ref="Z143:AB143"/>
    <mergeCell ref="AC143:AE143"/>
    <mergeCell ref="X531:AA535"/>
    <mergeCell ref="W539:Y539"/>
    <mergeCell ref="AC539:AE539"/>
    <mergeCell ref="X575:AA579"/>
    <mergeCell ref="W583:Y583"/>
    <mergeCell ref="Z583:AB583"/>
    <mergeCell ref="Z539:AB539"/>
    <mergeCell ref="F275:H275"/>
    <mergeCell ref="O275:Q275"/>
    <mergeCell ref="G311:K315"/>
    <mergeCell ref="F495:H495"/>
    <mergeCell ref="G530:K530"/>
    <mergeCell ref="X3:AA7"/>
    <mergeCell ref="W11:Y11"/>
    <mergeCell ref="Z11:AB11"/>
    <mergeCell ref="AC11:AE11"/>
    <mergeCell ref="X47:AA51"/>
    <mergeCell ref="W55:Y55"/>
    <mergeCell ref="Z55:AB55"/>
    <mergeCell ref="AC55:AE55"/>
    <mergeCell ref="X91:AA95"/>
    <mergeCell ref="O495:Q495"/>
    <mergeCell ref="L505:M505"/>
    <mergeCell ref="L506:M506"/>
    <mergeCell ref="L507:M507"/>
    <mergeCell ref="L508:M508"/>
    <mergeCell ref="L509:M509"/>
    <mergeCell ref="L510:M510"/>
    <mergeCell ref="L499:M499"/>
    <mergeCell ref="L500:M500"/>
    <mergeCell ref="L501:M501"/>
    <mergeCell ref="O539:Q539"/>
    <mergeCell ref="L537:M537"/>
    <mergeCell ref="L496:M496"/>
    <mergeCell ref="L497:M497"/>
    <mergeCell ref="L498:M498"/>
    <mergeCell ref="J275:M275"/>
    <mergeCell ref="J363:M363"/>
    <mergeCell ref="J407:M407"/>
    <mergeCell ref="J451:M451"/>
    <mergeCell ref="O451:Q451"/>
    <mergeCell ref="L502:M502"/>
    <mergeCell ref="L503:M503"/>
    <mergeCell ref="L504:M504"/>
    <mergeCell ref="L461:M461"/>
    <mergeCell ref="L462:M462"/>
    <mergeCell ref="L463:M463"/>
    <mergeCell ref="L464:M464"/>
    <mergeCell ref="L465:M465"/>
    <mergeCell ref="L449:M449"/>
    <mergeCell ref="L493:M493"/>
    <mergeCell ref="L452:M452"/>
    <mergeCell ref="L453:M453"/>
    <mergeCell ref="L454:M454"/>
    <mergeCell ref="L455:M455"/>
    <mergeCell ref="O11:Q11"/>
    <mergeCell ref="G47:K51"/>
    <mergeCell ref="F55:H55"/>
    <mergeCell ref="O55:Q55"/>
    <mergeCell ref="G487:K491"/>
    <mergeCell ref="G91:K95"/>
    <mergeCell ref="F99:H99"/>
    <mergeCell ref="O99:Q99"/>
    <mergeCell ref="G310:K310"/>
    <mergeCell ref="G354:K354"/>
    <mergeCell ref="G442:K442"/>
    <mergeCell ref="G486:K486"/>
    <mergeCell ref="O143:Q143"/>
    <mergeCell ref="G398:K398"/>
    <mergeCell ref="F407:H407"/>
    <mergeCell ref="O407:Q407"/>
    <mergeCell ref="O187:Q187"/>
    <mergeCell ref="G223:K227"/>
    <mergeCell ref="G399:K403"/>
    <mergeCell ref="J319:M319"/>
    <mergeCell ref="F231:H231"/>
    <mergeCell ref="O231:Q231"/>
    <mergeCell ref="O319:Q319"/>
    <mergeCell ref="O363:Q363"/>
    <mergeCell ref="G574:K574"/>
    <mergeCell ref="G443:K447"/>
    <mergeCell ref="F451:H451"/>
    <mergeCell ref="J495:M495"/>
    <mergeCell ref="L545:M545"/>
    <mergeCell ref="L546:M546"/>
    <mergeCell ref="L547:M547"/>
    <mergeCell ref="G2:K2"/>
    <mergeCell ref="G46:K46"/>
    <mergeCell ref="G90:K90"/>
    <mergeCell ref="G134:K134"/>
    <mergeCell ref="G178:K178"/>
    <mergeCell ref="G222:K222"/>
    <mergeCell ref="G3:K7"/>
    <mergeCell ref="F11:H11"/>
    <mergeCell ref="G135:K139"/>
    <mergeCell ref="F143:H143"/>
    <mergeCell ref="L189:M189"/>
    <mergeCell ref="L190:M190"/>
    <mergeCell ref="G267:K271"/>
    <mergeCell ref="G266:K266"/>
    <mergeCell ref="G355:K359"/>
    <mergeCell ref="F363:H363"/>
    <mergeCell ref="F539:H539"/>
  </mergeCells>
  <pageMargins left="0.75" right="0.5" top="1" bottom="0.5" header="0.3" footer="0.3"/>
  <pageSetup scale="95" orientation="landscape" r:id="rId1"/>
  <rowBreaks count="14" manualBreakCount="14">
    <brk id="44" max="16383" man="1"/>
    <brk id="88" max="16383" man="1"/>
    <brk id="132" max="16383" man="1"/>
    <brk id="176" max="16383" man="1"/>
    <brk id="220" max="16383" man="1"/>
    <brk id="264" max="16383" man="1"/>
    <brk id="308" max="16383" man="1"/>
    <brk id="352" max="16383" man="1"/>
    <brk id="396" max="16383" man="1"/>
    <brk id="440" max="16383" man="1"/>
    <brk id="484" max="16383" man="1"/>
    <brk id="528" max="16383" man="1"/>
    <brk id="572" max="16383" man="1"/>
    <brk id="616" max="16383" man="1"/>
  </rowBreaks>
  <colBreaks count="1" manualBreakCount="1">
    <brk id="17" max="1048575" man="1"/>
  </colBreaks>
</worksheet>
</file>

<file path=xl/worksheets/sheet3.xml><?xml version="1.0" encoding="utf-8"?>
<worksheet xmlns="http://schemas.openxmlformats.org/spreadsheetml/2006/main" xmlns:r="http://schemas.openxmlformats.org/officeDocument/2006/relationships">
  <dimension ref="A1:AA627"/>
  <sheetViews>
    <sheetView view="pageBreakPreview" topLeftCell="A87" zoomScaleNormal="100" zoomScaleSheetLayoutView="100" workbookViewId="0">
      <selection activeCell="A87" sqref="A87"/>
    </sheetView>
  </sheetViews>
  <sheetFormatPr defaultColWidth="9.140625" defaultRowHeight="12"/>
  <cols>
    <col min="1" max="1" width="5.7109375" style="84" customWidth="1"/>
    <col min="2" max="2" width="9.7109375" style="84" customWidth="1"/>
    <col min="3" max="3" width="9.28515625" style="84" customWidth="1"/>
    <col min="4" max="4" width="8.5703125" style="84" customWidth="1"/>
    <col min="5" max="5" width="1.42578125" style="84" customWidth="1"/>
    <col min="6" max="8" width="10.140625" style="84" customWidth="1"/>
    <col min="9" max="9" width="1.42578125" style="84" customWidth="1"/>
    <col min="10" max="10" width="10.140625" style="84" customWidth="1"/>
    <col min="11" max="11" width="10.28515625" style="84" customWidth="1"/>
    <col min="12" max="12" width="7.140625" style="84" customWidth="1"/>
    <col min="13" max="13" width="3.7109375" style="84" customWidth="1"/>
    <col min="14" max="14" width="1.42578125" style="84" customWidth="1"/>
    <col min="15" max="16" width="10.140625" style="84" customWidth="1"/>
    <col min="17" max="17" width="10.5703125" style="84" customWidth="1"/>
    <col min="18" max="16384" width="9.140625" style="84"/>
  </cols>
  <sheetData>
    <row r="1" spans="1:18" ht="13.5" hidden="1" customHeight="1">
      <c r="A1" s="3"/>
      <c r="B1" s="3"/>
      <c r="C1" s="82"/>
      <c r="D1" s="4"/>
      <c r="E1" s="4"/>
      <c r="F1" s="3"/>
      <c r="G1" s="3"/>
      <c r="H1" s="3"/>
      <c r="I1" s="3"/>
      <c r="J1" s="3"/>
      <c r="K1" s="3"/>
      <c r="L1" s="3"/>
      <c r="M1" s="3"/>
      <c r="N1" s="3"/>
      <c r="O1" s="3"/>
      <c r="P1" s="3"/>
      <c r="Q1" s="61"/>
    </row>
    <row r="2" spans="1:18" ht="12.75" hidden="1" customHeight="1">
      <c r="A2" s="22" t="s">
        <v>88</v>
      </c>
      <c r="B2" s="22"/>
      <c r="C2" s="83"/>
      <c r="D2" s="14"/>
      <c r="E2" s="14"/>
      <c r="F2" s="22"/>
      <c r="G2" s="95" t="s">
        <v>89</v>
      </c>
      <c r="H2" s="95"/>
      <c r="I2" s="95"/>
      <c r="J2" s="95"/>
      <c r="K2" s="95"/>
      <c r="L2" s="22"/>
      <c r="M2" s="22"/>
      <c r="N2" s="22"/>
      <c r="O2" s="22"/>
      <c r="P2" s="22" t="s">
        <v>91</v>
      </c>
      <c r="Q2" s="22"/>
      <c r="R2" s="68"/>
    </row>
    <row r="3" spans="1:18" ht="15" hidden="1" customHeight="1">
      <c r="A3" s="17" t="s">
        <v>2</v>
      </c>
      <c r="B3" s="10"/>
      <c r="C3" s="10"/>
      <c r="D3" s="10"/>
      <c r="E3" s="10"/>
      <c r="F3" s="10"/>
      <c r="G3" s="99" t="s">
        <v>3</v>
      </c>
      <c r="H3" s="99"/>
      <c r="I3" s="99"/>
      <c r="J3" s="99"/>
      <c r="K3" s="99"/>
      <c r="M3" s="17" t="s">
        <v>92</v>
      </c>
      <c r="N3" s="17"/>
      <c r="O3" s="10"/>
      <c r="P3" s="10"/>
      <c r="Q3" s="10"/>
    </row>
    <row r="4" spans="1:18" hidden="1">
      <c r="A4" s="3"/>
      <c r="B4" s="62"/>
      <c r="C4" s="62"/>
      <c r="D4" s="62"/>
      <c r="E4" s="62"/>
      <c r="F4" s="62"/>
      <c r="G4" s="100"/>
      <c r="H4" s="100"/>
      <c r="I4" s="100"/>
      <c r="J4" s="100"/>
      <c r="K4" s="100"/>
      <c r="M4" s="22"/>
      <c r="N4" s="3" t="s">
        <v>5</v>
      </c>
      <c r="P4" s="62"/>
      <c r="Q4" s="62"/>
    </row>
    <row r="5" spans="1:18" hidden="1">
      <c r="A5" s="3" t="s">
        <v>6</v>
      </c>
      <c r="B5" s="3"/>
      <c r="C5" s="82"/>
      <c r="D5" s="4"/>
      <c r="E5" s="4"/>
      <c r="F5" s="3"/>
      <c r="G5" s="100"/>
      <c r="H5" s="100"/>
      <c r="I5" s="100"/>
      <c r="J5" s="100"/>
      <c r="K5" s="100"/>
      <c r="M5" s="83"/>
      <c r="N5" s="3" t="s">
        <v>7</v>
      </c>
      <c r="P5" s="3"/>
      <c r="Q5" s="3"/>
    </row>
    <row r="6" spans="1:18" hidden="1">
      <c r="A6" s="3"/>
      <c r="B6" s="62"/>
      <c r="D6" s="4"/>
      <c r="E6" s="4"/>
      <c r="F6" s="3"/>
      <c r="G6" s="100"/>
      <c r="H6" s="100"/>
      <c r="I6" s="100"/>
      <c r="J6" s="100"/>
      <c r="K6" s="100"/>
      <c r="M6" s="83" t="s">
        <v>44</v>
      </c>
      <c r="N6" s="3" t="s">
        <v>87</v>
      </c>
      <c r="P6" s="3"/>
      <c r="Q6" s="3"/>
    </row>
    <row r="7" spans="1:18" hidden="1">
      <c r="A7" s="22" t="s">
        <v>90</v>
      </c>
      <c r="B7" s="63"/>
      <c r="C7" s="83"/>
      <c r="D7" s="14"/>
      <c r="E7" s="14"/>
      <c r="F7" s="22"/>
      <c r="G7" s="101"/>
      <c r="H7" s="101"/>
      <c r="I7" s="101"/>
      <c r="J7" s="101"/>
      <c r="K7" s="101"/>
      <c r="M7" s="6" t="s">
        <v>103</v>
      </c>
      <c r="N7" s="6"/>
      <c r="O7" s="63"/>
      <c r="P7" s="22"/>
      <c r="Q7" s="22"/>
    </row>
    <row r="8" spans="1:18" ht="12.75" hidden="1" customHeight="1">
      <c r="A8" s="17"/>
      <c r="B8" s="17"/>
      <c r="C8" s="18"/>
      <c r="D8" s="19"/>
      <c r="E8" s="19"/>
      <c r="F8" s="17"/>
      <c r="G8" s="11"/>
      <c r="H8" s="11"/>
      <c r="I8" s="11"/>
      <c r="J8" s="11"/>
      <c r="K8" s="11"/>
      <c r="L8" s="17"/>
      <c r="M8" s="17"/>
      <c r="N8" s="17"/>
      <c r="O8" s="17"/>
      <c r="P8" s="17"/>
      <c r="Q8" s="17"/>
    </row>
    <row r="9" spans="1:18" ht="12.75" hidden="1" customHeight="1">
      <c r="A9" s="79" t="s">
        <v>11</v>
      </c>
      <c r="B9" s="79" t="s">
        <v>12</v>
      </c>
      <c r="C9" s="79" t="s">
        <v>13</v>
      </c>
      <c r="D9" s="79" t="s">
        <v>14</v>
      </c>
      <c r="E9" s="79"/>
      <c r="F9" s="79" t="s">
        <v>15</v>
      </c>
      <c r="G9" s="79" t="s">
        <v>16</v>
      </c>
      <c r="H9" s="79" t="s">
        <v>17</v>
      </c>
      <c r="I9" s="79"/>
      <c r="J9" s="79" t="s">
        <v>18</v>
      </c>
      <c r="K9" s="79" t="s">
        <v>19</v>
      </c>
      <c r="L9" s="105" t="s">
        <v>20</v>
      </c>
      <c r="M9" s="105"/>
      <c r="N9" s="79"/>
      <c r="O9" s="79" t="s">
        <v>21</v>
      </c>
      <c r="P9" s="79" t="s">
        <v>22</v>
      </c>
      <c r="Q9" s="79" t="s">
        <v>23</v>
      </c>
    </row>
    <row r="10" spans="1:18" ht="12.75" hidden="1" customHeight="1">
      <c r="B10" s="82"/>
      <c r="D10" s="28"/>
      <c r="E10" s="28"/>
      <c r="F10" s="81"/>
      <c r="G10" s="81"/>
      <c r="H10" s="81"/>
      <c r="I10" s="81"/>
      <c r="J10" s="81"/>
      <c r="K10" s="81"/>
      <c r="L10" s="81"/>
      <c r="M10" s="81"/>
      <c r="N10" s="81"/>
      <c r="O10" s="81"/>
      <c r="P10" s="81"/>
      <c r="Q10" s="81"/>
    </row>
    <row r="11" spans="1:18" ht="12.75" hidden="1" customHeight="1">
      <c r="B11" s="81"/>
      <c r="F11" s="95" t="s">
        <v>24</v>
      </c>
      <c r="G11" s="95"/>
      <c r="H11" s="95"/>
      <c r="I11" s="82"/>
      <c r="J11" s="95" t="s">
        <v>25</v>
      </c>
      <c r="K11" s="95"/>
      <c r="L11" s="95"/>
      <c r="M11" s="95"/>
      <c r="N11" s="82"/>
      <c r="O11" s="95" t="s">
        <v>26</v>
      </c>
      <c r="P11" s="95"/>
      <c r="Q11" s="95"/>
    </row>
    <row r="12" spans="1:18" ht="28.5" hidden="1" customHeight="1">
      <c r="A12" s="15" t="s">
        <v>29</v>
      </c>
      <c r="B12" s="83" t="s">
        <v>30</v>
      </c>
      <c r="C12" s="83" t="s">
        <v>31</v>
      </c>
      <c r="D12" s="14" t="s">
        <v>32</v>
      </c>
      <c r="E12" s="4"/>
      <c r="F12" s="83" t="s">
        <v>33</v>
      </c>
      <c r="G12" s="16" t="s">
        <v>34</v>
      </c>
      <c r="H12" s="83" t="s">
        <v>35</v>
      </c>
      <c r="I12" s="82"/>
      <c r="J12" s="83" t="s">
        <v>33</v>
      </c>
      <c r="K12" s="16" t="s">
        <v>34</v>
      </c>
      <c r="L12" s="102" t="s">
        <v>35</v>
      </c>
      <c r="M12" s="102"/>
      <c r="N12" s="82"/>
      <c r="O12" s="83" t="s">
        <v>33</v>
      </c>
      <c r="P12" s="16" t="s">
        <v>34</v>
      </c>
      <c r="Q12" s="83" t="s">
        <v>35</v>
      </c>
    </row>
    <row r="13" spans="1:18" ht="12.75" hidden="1" customHeight="1">
      <c r="A13" s="81">
        <v>1</v>
      </c>
      <c r="B13" s="58" t="s">
        <v>46</v>
      </c>
      <c r="C13" s="58" t="s">
        <v>86</v>
      </c>
      <c r="D13" s="57">
        <v>40238</v>
      </c>
      <c r="E13" s="57"/>
      <c r="F13" s="71">
        <v>4292</v>
      </c>
      <c r="G13" s="71">
        <v>354</v>
      </c>
      <c r="H13" s="78">
        <f t="shared" ref="H13:H22" si="0">IF(F13=0,0,G13*1000/F13)</f>
        <v>82.479030754892818</v>
      </c>
      <c r="I13" s="78"/>
      <c r="J13" s="49">
        <v>718</v>
      </c>
      <c r="K13" s="49">
        <v>65</v>
      </c>
      <c r="L13" s="109">
        <f t="shared" ref="L13:L22" si="1">IF(J13=0,0,K13*1000/J13)</f>
        <v>90.529247910863504</v>
      </c>
      <c r="M13" s="109"/>
      <c r="N13" s="78"/>
      <c r="O13" s="50">
        <v>59</v>
      </c>
      <c r="P13" s="50">
        <v>5</v>
      </c>
      <c r="Q13" s="78">
        <f t="shared" ref="Q13:Q22" si="2">IF(O13=0,0,P13*1000/O13)</f>
        <v>84.745762711864401</v>
      </c>
    </row>
    <row r="14" spans="1:18" ht="12.75" hidden="1" customHeight="1">
      <c r="A14" s="81">
        <v>2</v>
      </c>
      <c r="B14" s="58" t="s">
        <v>46</v>
      </c>
      <c r="C14" s="58" t="s">
        <v>86</v>
      </c>
      <c r="D14" s="57">
        <v>40269</v>
      </c>
      <c r="E14" s="57"/>
      <c r="F14" s="71">
        <f t="shared" ref="F14:F25" si="3">O56</f>
        <v>4951</v>
      </c>
      <c r="G14" s="71">
        <f t="shared" ref="G14:G25" si="4">P56</f>
        <v>414</v>
      </c>
      <c r="H14" s="78">
        <f t="shared" si="0"/>
        <v>83.619470813976974</v>
      </c>
      <c r="I14" s="78"/>
      <c r="J14" s="49">
        <v>0</v>
      </c>
      <c r="K14" s="49">
        <v>0</v>
      </c>
      <c r="L14" s="103">
        <f t="shared" si="1"/>
        <v>0</v>
      </c>
      <c r="M14" s="103"/>
      <c r="N14" s="78"/>
      <c r="O14" s="50">
        <v>173</v>
      </c>
      <c r="P14" s="50">
        <v>14</v>
      </c>
      <c r="Q14" s="78">
        <f t="shared" si="2"/>
        <v>80.924855491329481</v>
      </c>
    </row>
    <row r="15" spans="1:18" ht="12.75" hidden="1" customHeight="1">
      <c r="A15" s="81">
        <v>3</v>
      </c>
      <c r="B15" s="58" t="s">
        <v>46</v>
      </c>
      <c r="C15" s="58" t="s">
        <v>86</v>
      </c>
      <c r="D15" s="57">
        <v>40299</v>
      </c>
      <c r="E15" s="57"/>
      <c r="F15" s="71">
        <f t="shared" si="3"/>
        <v>4778</v>
      </c>
      <c r="G15" s="71">
        <f t="shared" si="4"/>
        <v>400</v>
      </c>
      <c r="H15" s="78">
        <f t="shared" si="0"/>
        <v>83.717036416910844</v>
      </c>
      <c r="I15" s="78"/>
      <c r="J15" s="49">
        <v>354</v>
      </c>
      <c r="K15" s="49">
        <v>32</v>
      </c>
      <c r="L15" s="103">
        <f t="shared" si="1"/>
        <v>90.395480225988706</v>
      </c>
      <c r="M15" s="103"/>
      <c r="N15" s="78"/>
      <c r="O15" s="50">
        <v>0</v>
      </c>
      <c r="P15" s="50">
        <v>0</v>
      </c>
      <c r="Q15" s="78">
        <f t="shared" si="2"/>
        <v>0</v>
      </c>
    </row>
    <row r="16" spans="1:18" ht="12.75" hidden="1" customHeight="1">
      <c r="A16" s="81">
        <v>4</v>
      </c>
      <c r="B16" s="58" t="s">
        <v>46</v>
      </c>
      <c r="C16" s="58" t="s">
        <v>86</v>
      </c>
      <c r="D16" s="57">
        <v>40330</v>
      </c>
      <c r="E16" s="57"/>
      <c r="F16" s="71">
        <f t="shared" si="3"/>
        <v>5132</v>
      </c>
      <c r="G16" s="71">
        <f t="shared" si="4"/>
        <v>432</v>
      </c>
      <c r="H16" s="78">
        <f t="shared" si="0"/>
        <v>84.177708495713176</v>
      </c>
      <c r="I16" s="78"/>
      <c r="J16" s="49">
        <v>353</v>
      </c>
      <c r="K16" s="49">
        <v>32</v>
      </c>
      <c r="L16" s="103">
        <f t="shared" si="1"/>
        <v>90.651558073654385</v>
      </c>
      <c r="M16" s="103"/>
      <c r="N16" s="78"/>
      <c r="O16" s="50">
        <v>157</v>
      </c>
      <c r="P16" s="50">
        <v>13</v>
      </c>
      <c r="Q16" s="78">
        <f t="shared" si="2"/>
        <v>82.802547770700642</v>
      </c>
    </row>
    <row r="17" spans="1:17" ht="12.75" hidden="1" customHeight="1">
      <c r="A17" s="81">
        <v>5</v>
      </c>
      <c r="B17" s="58" t="s">
        <v>46</v>
      </c>
      <c r="C17" s="58" t="s">
        <v>86</v>
      </c>
      <c r="D17" s="57">
        <v>40360</v>
      </c>
      <c r="E17" s="57"/>
      <c r="F17" s="71">
        <f t="shared" si="3"/>
        <v>5328</v>
      </c>
      <c r="G17" s="71">
        <f t="shared" si="4"/>
        <v>451</v>
      </c>
      <c r="H17" s="78">
        <f t="shared" si="0"/>
        <v>84.647147147147152</v>
      </c>
      <c r="I17" s="78"/>
      <c r="J17" s="49">
        <v>0</v>
      </c>
      <c r="K17" s="49">
        <v>0</v>
      </c>
      <c r="L17" s="103">
        <f t="shared" si="1"/>
        <v>0</v>
      </c>
      <c r="M17" s="103"/>
      <c r="N17" s="78"/>
      <c r="O17" s="50">
        <v>0</v>
      </c>
      <c r="P17" s="50">
        <v>0</v>
      </c>
      <c r="Q17" s="78">
        <f t="shared" si="2"/>
        <v>0</v>
      </c>
    </row>
    <row r="18" spans="1:17" ht="12.75" hidden="1" customHeight="1">
      <c r="A18" s="81">
        <v>6</v>
      </c>
      <c r="B18" s="58" t="s">
        <v>46</v>
      </c>
      <c r="C18" s="58" t="s">
        <v>86</v>
      </c>
      <c r="D18" s="57">
        <v>40391</v>
      </c>
      <c r="E18" s="57"/>
      <c r="F18" s="71">
        <f t="shared" si="3"/>
        <v>5328</v>
      </c>
      <c r="G18" s="71">
        <f t="shared" si="4"/>
        <v>451</v>
      </c>
      <c r="H18" s="78">
        <f t="shared" si="0"/>
        <v>84.647147147147152</v>
      </c>
      <c r="I18" s="78"/>
      <c r="J18" s="49">
        <v>-353</v>
      </c>
      <c r="K18" s="49">
        <v>-32</v>
      </c>
      <c r="L18" s="103">
        <f t="shared" si="1"/>
        <v>90.651558073654385</v>
      </c>
      <c r="M18" s="103"/>
      <c r="N18" s="78"/>
      <c r="O18" s="50">
        <v>0</v>
      </c>
      <c r="P18" s="50">
        <v>0</v>
      </c>
      <c r="Q18" s="78">
        <f t="shared" si="2"/>
        <v>0</v>
      </c>
    </row>
    <row r="19" spans="1:17" ht="12.75" hidden="1" customHeight="1">
      <c r="A19" s="81">
        <v>7</v>
      </c>
      <c r="B19" s="58" t="s">
        <v>46</v>
      </c>
      <c r="C19" s="58" t="s">
        <v>86</v>
      </c>
      <c r="D19" s="57">
        <v>40422</v>
      </c>
      <c r="E19" s="57"/>
      <c r="F19" s="71">
        <f t="shared" si="3"/>
        <v>4975</v>
      </c>
      <c r="G19" s="71">
        <f t="shared" si="4"/>
        <v>419</v>
      </c>
      <c r="H19" s="78">
        <f t="shared" si="0"/>
        <v>84.221105527638187</v>
      </c>
      <c r="I19" s="78"/>
      <c r="J19" s="49">
        <v>0</v>
      </c>
      <c r="K19" s="49">
        <v>0</v>
      </c>
      <c r="L19" s="103">
        <f t="shared" si="1"/>
        <v>0</v>
      </c>
      <c r="M19" s="103"/>
      <c r="N19" s="78"/>
      <c r="O19" s="50">
        <v>0</v>
      </c>
      <c r="P19" s="50">
        <v>0</v>
      </c>
      <c r="Q19" s="78">
        <f t="shared" si="2"/>
        <v>0</v>
      </c>
    </row>
    <row r="20" spans="1:17" ht="12.75" hidden="1" customHeight="1">
      <c r="A20" s="81">
        <v>8</v>
      </c>
      <c r="B20" s="58" t="s">
        <v>46</v>
      </c>
      <c r="C20" s="58" t="s">
        <v>86</v>
      </c>
      <c r="D20" s="57">
        <v>40452</v>
      </c>
      <c r="E20" s="57"/>
      <c r="F20" s="71">
        <f t="shared" si="3"/>
        <v>4709</v>
      </c>
      <c r="G20" s="71">
        <f t="shared" si="4"/>
        <v>397</v>
      </c>
      <c r="H20" s="78">
        <f t="shared" si="0"/>
        <v>84.306646846464218</v>
      </c>
      <c r="I20" s="78"/>
      <c r="J20" s="49">
        <v>1063</v>
      </c>
      <c r="K20" s="49">
        <v>107</v>
      </c>
      <c r="L20" s="103">
        <f t="shared" si="1"/>
        <v>100.6585136406397</v>
      </c>
      <c r="M20" s="103"/>
      <c r="N20" s="78"/>
      <c r="O20" s="50">
        <v>47</v>
      </c>
      <c r="P20" s="50">
        <v>4</v>
      </c>
      <c r="Q20" s="78">
        <f t="shared" si="2"/>
        <v>85.106382978723403</v>
      </c>
    </row>
    <row r="21" spans="1:17" ht="12.75" hidden="1" customHeight="1">
      <c r="A21" s="81">
        <v>9</v>
      </c>
      <c r="B21" s="58" t="s">
        <v>46</v>
      </c>
      <c r="C21" s="58" t="s">
        <v>86</v>
      </c>
      <c r="D21" s="57">
        <v>40483</v>
      </c>
      <c r="E21" s="57"/>
      <c r="F21" s="71">
        <f t="shared" si="3"/>
        <v>5725</v>
      </c>
      <c r="G21" s="71">
        <f t="shared" si="4"/>
        <v>500</v>
      </c>
      <c r="H21" s="78">
        <f t="shared" si="0"/>
        <v>87.336244541484717</v>
      </c>
      <c r="I21" s="78"/>
      <c r="J21" s="49">
        <v>0</v>
      </c>
      <c r="K21" s="49">
        <v>0</v>
      </c>
      <c r="L21" s="103">
        <f t="shared" si="1"/>
        <v>0</v>
      </c>
      <c r="M21" s="103"/>
      <c r="N21" s="78"/>
      <c r="O21" s="50">
        <v>0</v>
      </c>
      <c r="P21" s="50">
        <v>0</v>
      </c>
      <c r="Q21" s="78">
        <f t="shared" si="2"/>
        <v>0</v>
      </c>
    </row>
    <row r="22" spans="1:17" ht="12.75" hidden="1" customHeight="1">
      <c r="A22" s="81">
        <v>10</v>
      </c>
      <c r="B22" s="58" t="s">
        <v>46</v>
      </c>
      <c r="C22" s="58" t="s">
        <v>86</v>
      </c>
      <c r="D22" s="57">
        <v>40513</v>
      </c>
      <c r="E22" s="57"/>
      <c r="F22" s="71">
        <f t="shared" si="3"/>
        <v>5603</v>
      </c>
      <c r="G22" s="71">
        <f t="shared" si="4"/>
        <v>490</v>
      </c>
      <c r="H22" s="78">
        <f t="shared" si="0"/>
        <v>87.4531500981617</v>
      </c>
      <c r="I22" s="78"/>
      <c r="J22" s="49">
        <v>179</v>
      </c>
      <c r="K22" s="49">
        <v>19</v>
      </c>
      <c r="L22" s="103">
        <f t="shared" si="1"/>
        <v>106.14525139664805</v>
      </c>
      <c r="M22" s="103"/>
      <c r="N22" s="78"/>
      <c r="O22" s="50">
        <v>0</v>
      </c>
      <c r="P22" s="50">
        <v>0</v>
      </c>
      <c r="Q22" s="78">
        <f t="shared" si="2"/>
        <v>0</v>
      </c>
    </row>
    <row r="23" spans="1:17" ht="12.75" hidden="1" customHeight="1">
      <c r="A23" s="81">
        <v>11</v>
      </c>
      <c r="B23" s="58" t="s">
        <v>46</v>
      </c>
      <c r="C23" s="58" t="s">
        <v>86</v>
      </c>
      <c r="D23" s="57">
        <v>40544</v>
      </c>
      <c r="E23" s="57"/>
      <c r="F23" s="71">
        <f t="shared" si="3"/>
        <v>5782</v>
      </c>
      <c r="G23" s="71">
        <f t="shared" si="4"/>
        <v>509</v>
      </c>
      <c r="H23" s="78">
        <f>IF(F23=0,0,G23*1000/F23)</f>
        <v>88.031822898650987</v>
      </c>
      <c r="I23" s="78"/>
      <c r="J23" s="49">
        <v>0</v>
      </c>
      <c r="K23" s="49">
        <v>0</v>
      </c>
      <c r="L23" s="103">
        <f>IF(J23=0,0,K23*1000/J23)</f>
        <v>0</v>
      </c>
      <c r="M23" s="103"/>
      <c r="N23" s="78"/>
      <c r="O23" s="50">
        <v>0</v>
      </c>
      <c r="P23" s="50">
        <v>0</v>
      </c>
      <c r="Q23" s="78">
        <f>IF(O23=0,0,P23*1000/O23)</f>
        <v>0</v>
      </c>
    </row>
    <row r="24" spans="1:17" ht="12.75" hidden="1" customHeight="1">
      <c r="A24" s="81">
        <v>12</v>
      </c>
      <c r="B24" s="58" t="s">
        <v>46</v>
      </c>
      <c r="C24" s="58" t="s">
        <v>86</v>
      </c>
      <c r="D24" s="57">
        <v>40575</v>
      </c>
      <c r="E24" s="57"/>
      <c r="F24" s="71">
        <f t="shared" si="3"/>
        <v>5782</v>
      </c>
      <c r="G24" s="71">
        <f t="shared" si="4"/>
        <v>509</v>
      </c>
      <c r="H24" s="78">
        <f>IF(F24=0,0,G24*1000/F24)</f>
        <v>88.031822898650987</v>
      </c>
      <c r="I24" s="78"/>
      <c r="J24" s="49">
        <v>0</v>
      </c>
      <c r="K24" s="49">
        <v>0</v>
      </c>
      <c r="L24" s="103">
        <f>IF(J24=0,0,K24*1000/J24)</f>
        <v>0</v>
      </c>
      <c r="M24" s="103"/>
      <c r="N24" s="78"/>
      <c r="O24" s="50">
        <v>329</v>
      </c>
      <c r="P24" s="50">
        <v>29</v>
      </c>
      <c r="Q24" s="78">
        <f>IF(O24=0,0,P24*1000/O24)</f>
        <v>88.145896656534958</v>
      </c>
    </row>
    <row r="25" spans="1:17" ht="12.75" hidden="1" customHeight="1">
      <c r="A25" s="81">
        <v>13</v>
      </c>
      <c r="B25" s="58" t="s">
        <v>46</v>
      </c>
      <c r="C25" s="58" t="s">
        <v>86</v>
      </c>
      <c r="D25" s="57">
        <v>40603</v>
      </c>
      <c r="E25" s="57"/>
      <c r="F25" s="71">
        <f t="shared" si="3"/>
        <v>5453</v>
      </c>
      <c r="G25" s="71">
        <f t="shared" si="4"/>
        <v>480</v>
      </c>
      <c r="H25" s="78">
        <f>IF(F25=0,0,G25*1000/F25)</f>
        <v>88.024940399779936</v>
      </c>
      <c r="I25" s="78"/>
      <c r="J25" s="49">
        <v>0</v>
      </c>
      <c r="K25" s="49">
        <v>0</v>
      </c>
      <c r="L25" s="103">
        <f>IF(J25=0,0,K25*1000/J25)</f>
        <v>0</v>
      </c>
      <c r="M25" s="103"/>
      <c r="N25" s="78"/>
      <c r="O25" s="50">
        <v>173</v>
      </c>
      <c r="P25" s="50">
        <v>15</v>
      </c>
      <c r="Q25" s="78">
        <f>IF(O25=0,0,P25*1000/O25)</f>
        <v>86.705202312138724</v>
      </c>
    </row>
    <row r="26" spans="1:17" ht="12.75" hidden="1" customHeight="1">
      <c r="B26" s="58"/>
      <c r="C26" s="58"/>
      <c r="D26" s="57"/>
      <c r="E26" s="57"/>
      <c r="F26" s="69"/>
      <c r="G26" s="69"/>
      <c r="O26" s="69"/>
      <c r="P26" s="69"/>
    </row>
    <row r="27" spans="1:17" ht="12.75" hidden="1" customHeight="1">
      <c r="B27" s="58"/>
      <c r="C27" s="58"/>
      <c r="D27" s="57"/>
      <c r="E27" s="57"/>
      <c r="O27" s="69"/>
      <c r="P27" s="69"/>
    </row>
    <row r="28" spans="1:17" ht="12.75" hidden="1" customHeight="1">
      <c r="B28" s="58"/>
      <c r="C28" s="58"/>
      <c r="D28" s="57"/>
      <c r="E28" s="57"/>
    </row>
    <row r="29" spans="1:17" ht="12.75" hidden="1" customHeight="1">
      <c r="B29" s="58"/>
      <c r="C29" s="58"/>
      <c r="D29" s="57"/>
      <c r="E29" s="57"/>
    </row>
    <row r="30" spans="1:17" ht="12.75" hidden="1" customHeight="1">
      <c r="B30" s="58"/>
      <c r="C30" s="58"/>
      <c r="D30" s="57"/>
      <c r="E30" s="57"/>
    </row>
    <row r="31" spans="1:17" ht="12.75" hidden="1" customHeight="1">
      <c r="B31" s="58"/>
      <c r="C31" s="58"/>
      <c r="D31" s="57"/>
      <c r="E31" s="57"/>
    </row>
    <row r="32" spans="1:17" ht="12.75" hidden="1" customHeight="1">
      <c r="B32" s="58"/>
      <c r="C32" s="58"/>
      <c r="D32" s="57"/>
      <c r="E32" s="57"/>
    </row>
    <row r="33" spans="1:18" ht="12.75" hidden="1" customHeight="1"/>
    <row r="34" spans="1:18" ht="12.75" hidden="1" customHeight="1"/>
    <row r="35" spans="1:18" ht="12.75" hidden="1" customHeight="1"/>
    <row r="36" spans="1:18" ht="12.75" hidden="1" customHeight="1"/>
    <row r="37" spans="1:18" ht="12.75" hidden="1" customHeight="1"/>
    <row r="38" spans="1:18" ht="12.75" hidden="1" customHeight="1"/>
    <row r="39" spans="1:18" ht="12.75" hidden="1" customHeight="1"/>
    <row r="40" spans="1:18" ht="12.75" hidden="1" customHeight="1"/>
    <row r="41" spans="1:18" ht="12.75" hidden="1" customHeight="1"/>
    <row r="42" spans="1:18" ht="12.75" hidden="1" customHeight="1">
      <c r="Q42" s="63"/>
    </row>
    <row r="43" spans="1:18" s="62" customFormat="1" ht="12.75" hidden="1" customHeight="1">
      <c r="A43" s="17" t="s">
        <v>36</v>
      </c>
      <c r="B43" s="17"/>
      <c r="C43" s="18"/>
      <c r="D43" s="19"/>
      <c r="E43" s="19"/>
      <c r="F43" s="17"/>
      <c r="G43" s="17"/>
      <c r="H43" s="17"/>
      <c r="I43" s="17"/>
      <c r="J43" s="17"/>
      <c r="K43" s="17"/>
      <c r="L43" s="17"/>
      <c r="M43" s="17"/>
      <c r="N43" s="17"/>
      <c r="O43" s="17"/>
      <c r="P43" s="20" t="s">
        <v>37</v>
      </c>
    </row>
    <row r="44" spans="1:18" ht="12.75" hidden="1" customHeight="1">
      <c r="A44" s="3"/>
      <c r="B44" s="3"/>
      <c r="C44" s="82"/>
      <c r="D44" s="4"/>
      <c r="E44" s="4"/>
      <c r="F44" s="3"/>
      <c r="G44" s="3"/>
      <c r="H44" s="3"/>
      <c r="I44" s="3"/>
      <c r="J44" s="3"/>
      <c r="K44" s="3"/>
      <c r="L44" s="3"/>
      <c r="M44" s="3"/>
      <c r="N44" s="3"/>
      <c r="O44" s="3"/>
      <c r="P44" s="3"/>
      <c r="Q44" s="61"/>
    </row>
    <row r="45" spans="1:18" ht="12.75" hidden="1" customHeight="1">
      <c r="A45" s="22" t="s">
        <v>88</v>
      </c>
      <c r="B45" s="22"/>
      <c r="C45" s="83"/>
      <c r="D45" s="14"/>
      <c r="E45" s="14"/>
      <c r="F45" s="22"/>
      <c r="G45" s="95" t="s">
        <v>89</v>
      </c>
      <c r="H45" s="95"/>
      <c r="I45" s="95"/>
      <c r="J45" s="95"/>
      <c r="K45" s="95"/>
      <c r="L45" s="22"/>
      <c r="M45" s="22"/>
      <c r="N45" s="22"/>
      <c r="O45" s="22"/>
      <c r="P45" s="22" t="s">
        <v>91</v>
      </c>
      <c r="Q45" s="22"/>
      <c r="R45" s="68"/>
    </row>
    <row r="46" spans="1:18" ht="15" hidden="1" customHeight="1">
      <c r="A46" s="17" t="s">
        <v>2</v>
      </c>
      <c r="B46" s="10"/>
      <c r="C46" s="10"/>
      <c r="D46" s="10"/>
      <c r="E46" s="10"/>
      <c r="F46" s="10"/>
      <c r="G46" s="99" t="s">
        <v>3</v>
      </c>
      <c r="H46" s="99"/>
      <c r="I46" s="99"/>
      <c r="J46" s="99"/>
      <c r="K46" s="99"/>
      <c r="M46" s="17" t="s">
        <v>92</v>
      </c>
      <c r="N46" s="17"/>
      <c r="O46" s="10"/>
      <c r="P46" s="10"/>
      <c r="Q46" s="10"/>
    </row>
    <row r="47" spans="1:18" hidden="1">
      <c r="A47" s="3"/>
      <c r="B47" s="62"/>
      <c r="C47" s="62"/>
      <c r="D47" s="62"/>
      <c r="E47" s="62"/>
      <c r="F47" s="62"/>
      <c r="G47" s="100"/>
      <c r="H47" s="100"/>
      <c r="I47" s="100"/>
      <c r="J47" s="100"/>
      <c r="K47" s="100"/>
      <c r="M47" s="22"/>
      <c r="N47" s="3" t="s">
        <v>5</v>
      </c>
      <c r="P47" s="62"/>
      <c r="Q47" s="62"/>
    </row>
    <row r="48" spans="1:18" hidden="1">
      <c r="A48" s="3" t="s">
        <v>6</v>
      </c>
      <c r="B48" s="3"/>
      <c r="C48" s="82"/>
      <c r="D48" s="4"/>
      <c r="E48" s="4"/>
      <c r="F48" s="3"/>
      <c r="G48" s="100"/>
      <c r="H48" s="100"/>
      <c r="I48" s="100"/>
      <c r="J48" s="100"/>
      <c r="K48" s="100"/>
      <c r="M48" s="83"/>
      <c r="N48" s="3" t="s">
        <v>7</v>
      </c>
      <c r="P48" s="3"/>
      <c r="Q48" s="3"/>
    </row>
    <row r="49" spans="1:19" hidden="1">
      <c r="A49" s="3"/>
      <c r="B49" s="62"/>
      <c r="D49" s="4"/>
      <c r="E49" s="4"/>
      <c r="F49" s="3"/>
      <c r="G49" s="100"/>
      <c r="H49" s="100"/>
      <c r="I49" s="100"/>
      <c r="J49" s="100"/>
      <c r="K49" s="100"/>
      <c r="M49" s="83" t="s">
        <v>44</v>
      </c>
      <c r="N49" s="3" t="s">
        <v>87</v>
      </c>
      <c r="P49" s="3"/>
      <c r="Q49" s="3"/>
    </row>
    <row r="50" spans="1:19" hidden="1">
      <c r="A50" s="22" t="s">
        <v>90</v>
      </c>
      <c r="B50" s="63"/>
      <c r="C50" s="83"/>
      <c r="D50" s="14"/>
      <c r="E50" s="14"/>
      <c r="F50" s="22"/>
      <c r="G50" s="101"/>
      <c r="H50" s="101"/>
      <c r="I50" s="101"/>
      <c r="J50" s="101"/>
      <c r="K50" s="101"/>
      <c r="M50" s="6" t="s">
        <v>103</v>
      </c>
      <c r="N50" s="6"/>
      <c r="O50" s="63"/>
      <c r="P50" s="22"/>
      <c r="Q50" s="22"/>
    </row>
    <row r="51" spans="1:19" ht="12.75" hidden="1" customHeight="1">
      <c r="A51" s="17"/>
      <c r="B51" s="17"/>
      <c r="C51" s="18"/>
      <c r="D51" s="19"/>
      <c r="E51" s="19"/>
      <c r="F51" s="17"/>
      <c r="G51" s="11"/>
      <c r="H51" s="11"/>
      <c r="I51" s="11"/>
      <c r="J51" s="11"/>
      <c r="K51" s="11"/>
      <c r="L51" s="17"/>
      <c r="M51" s="17"/>
      <c r="N51" s="17"/>
      <c r="O51" s="17"/>
      <c r="P51" s="17"/>
      <c r="Q51" s="17"/>
    </row>
    <row r="52" spans="1:19" ht="12.75" hidden="1" customHeight="1">
      <c r="A52" s="79" t="s">
        <v>11</v>
      </c>
      <c r="B52" s="79" t="s">
        <v>12</v>
      </c>
      <c r="C52" s="79" t="s">
        <v>13</v>
      </c>
      <c r="D52" s="79" t="s">
        <v>14</v>
      </c>
      <c r="E52" s="79"/>
      <c r="F52" s="79" t="s">
        <v>15</v>
      </c>
      <c r="G52" s="79" t="s">
        <v>16</v>
      </c>
      <c r="H52" s="79" t="s">
        <v>17</v>
      </c>
      <c r="I52" s="79"/>
      <c r="J52" s="79" t="s">
        <v>18</v>
      </c>
      <c r="K52" s="79" t="s">
        <v>19</v>
      </c>
      <c r="L52" s="105" t="s">
        <v>20</v>
      </c>
      <c r="M52" s="105"/>
      <c r="N52" s="79"/>
      <c r="O52" s="79" t="s">
        <v>21</v>
      </c>
      <c r="P52" s="79" t="s">
        <v>22</v>
      </c>
      <c r="Q52" s="79" t="s">
        <v>23</v>
      </c>
    </row>
    <row r="53" spans="1:19" ht="12.75" hidden="1" customHeight="1">
      <c r="B53" s="82"/>
      <c r="D53" s="28"/>
      <c r="E53" s="28"/>
      <c r="F53" s="81"/>
      <c r="G53" s="81"/>
      <c r="H53" s="81"/>
      <c r="I53" s="81"/>
      <c r="J53" s="81"/>
      <c r="K53" s="81"/>
      <c r="L53" s="81"/>
      <c r="M53" s="81"/>
      <c r="N53" s="81"/>
      <c r="O53" s="81"/>
      <c r="P53" s="81"/>
      <c r="Q53" s="81"/>
    </row>
    <row r="54" spans="1:19" ht="12.75" hidden="1" customHeight="1">
      <c r="B54" s="81"/>
      <c r="F54" s="95" t="s">
        <v>41</v>
      </c>
      <c r="G54" s="95"/>
      <c r="H54" s="95"/>
      <c r="I54" s="82"/>
      <c r="J54" s="95" t="s">
        <v>42</v>
      </c>
      <c r="K54" s="95"/>
      <c r="L54" s="95"/>
      <c r="M54" s="95"/>
      <c r="N54" s="82"/>
      <c r="O54" s="95" t="s">
        <v>43</v>
      </c>
      <c r="P54" s="95"/>
      <c r="Q54" s="95"/>
    </row>
    <row r="55" spans="1:19" ht="28.5" hidden="1" customHeight="1">
      <c r="A55" s="15" t="s">
        <v>29</v>
      </c>
      <c r="B55" s="83" t="s">
        <v>30</v>
      </c>
      <c r="C55" s="83" t="s">
        <v>31</v>
      </c>
      <c r="D55" s="14" t="s">
        <v>32</v>
      </c>
      <c r="E55" s="4"/>
      <c r="F55" s="83" t="s">
        <v>33</v>
      </c>
      <c r="G55" s="16" t="s">
        <v>34</v>
      </c>
      <c r="H55" s="83" t="s">
        <v>35</v>
      </c>
      <c r="I55" s="82"/>
      <c r="J55" s="83" t="s">
        <v>33</v>
      </c>
      <c r="K55" s="16" t="s">
        <v>34</v>
      </c>
      <c r="L55" s="102" t="s">
        <v>35</v>
      </c>
      <c r="M55" s="102"/>
      <c r="N55" s="82"/>
      <c r="O55" s="83" t="s">
        <v>33</v>
      </c>
      <c r="P55" s="16" t="s">
        <v>34</v>
      </c>
      <c r="Q55" s="83" t="s">
        <v>35</v>
      </c>
      <c r="S55" s="40"/>
    </row>
    <row r="56" spans="1:19" ht="12.75" hidden="1" customHeight="1">
      <c r="A56" s="81">
        <v>1</v>
      </c>
      <c r="B56" s="58" t="s">
        <v>46</v>
      </c>
      <c r="C56" s="58" t="s">
        <v>86</v>
      </c>
      <c r="D56" s="57">
        <v>40238</v>
      </c>
      <c r="E56" s="57"/>
      <c r="F56" s="71">
        <v>0</v>
      </c>
      <c r="G56" s="71">
        <v>0</v>
      </c>
      <c r="H56" s="78">
        <f t="shared" ref="H56:H65" si="5">IF(F56=0,0,G56*1000/F56)</f>
        <v>0</v>
      </c>
      <c r="I56" s="78"/>
      <c r="J56" s="71">
        <v>0</v>
      </c>
      <c r="K56" s="71">
        <v>0</v>
      </c>
      <c r="L56" s="109">
        <f t="shared" ref="L56:L68" si="6">IF(J56=0,0,K56*1000/J56)</f>
        <v>0</v>
      </c>
      <c r="M56" s="109"/>
      <c r="N56" s="78"/>
      <c r="O56" s="71">
        <f t="shared" ref="O56:O68" si="7">F13+J13-O13-F56+J56</f>
        <v>4951</v>
      </c>
      <c r="P56" s="71">
        <f t="shared" ref="P56:P68" si="8">G13+K13-P13-G56+K56</f>
        <v>414</v>
      </c>
      <c r="Q56" s="78">
        <f t="shared" ref="Q56:Q65" si="9">IF(O56=0,0,P56*1000/O56)</f>
        <v>83.619470813976974</v>
      </c>
    </row>
    <row r="57" spans="1:19" ht="12.75" hidden="1" customHeight="1">
      <c r="A57" s="81">
        <v>2</v>
      </c>
      <c r="B57" s="58" t="s">
        <v>46</v>
      </c>
      <c r="C57" s="58" t="s">
        <v>86</v>
      </c>
      <c r="D57" s="57">
        <v>40269</v>
      </c>
      <c r="E57" s="57"/>
      <c r="F57" s="71">
        <v>0</v>
      </c>
      <c r="G57" s="71">
        <v>0</v>
      </c>
      <c r="H57" s="78">
        <f t="shared" si="5"/>
        <v>0</v>
      </c>
      <c r="I57" s="78"/>
      <c r="J57" s="71">
        <v>0</v>
      </c>
      <c r="K57" s="46">
        <v>0</v>
      </c>
      <c r="L57" s="103">
        <f t="shared" si="6"/>
        <v>0</v>
      </c>
      <c r="M57" s="103"/>
      <c r="N57" s="78"/>
      <c r="O57" s="71">
        <f t="shared" si="7"/>
        <v>4778</v>
      </c>
      <c r="P57" s="71">
        <f t="shared" si="8"/>
        <v>400</v>
      </c>
      <c r="Q57" s="78">
        <f t="shared" si="9"/>
        <v>83.717036416910844</v>
      </c>
    </row>
    <row r="58" spans="1:19" ht="12.75" hidden="1" customHeight="1">
      <c r="A58" s="81">
        <v>3</v>
      </c>
      <c r="B58" s="58" t="s">
        <v>46</v>
      </c>
      <c r="C58" s="58" t="s">
        <v>86</v>
      </c>
      <c r="D58" s="57">
        <v>40299</v>
      </c>
      <c r="E58" s="57"/>
      <c r="F58" s="71">
        <v>0</v>
      </c>
      <c r="G58" s="71">
        <v>0</v>
      </c>
      <c r="H58" s="78">
        <f t="shared" si="5"/>
        <v>0</v>
      </c>
      <c r="I58" s="78"/>
      <c r="J58" s="71">
        <v>0</v>
      </c>
      <c r="K58" s="71">
        <v>0</v>
      </c>
      <c r="L58" s="103">
        <f t="shared" si="6"/>
        <v>0</v>
      </c>
      <c r="M58" s="103"/>
      <c r="N58" s="78"/>
      <c r="O58" s="71">
        <f t="shared" si="7"/>
        <v>5132</v>
      </c>
      <c r="P58" s="71">
        <f t="shared" si="8"/>
        <v>432</v>
      </c>
      <c r="Q58" s="78">
        <f t="shared" si="9"/>
        <v>84.177708495713176</v>
      </c>
    </row>
    <row r="59" spans="1:19" ht="12.75" hidden="1" customHeight="1">
      <c r="A59" s="81">
        <v>4</v>
      </c>
      <c r="B59" s="58" t="s">
        <v>46</v>
      </c>
      <c r="C59" s="58" t="s">
        <v>86</v>
      </c>
      <c r="D59" s="57">
        <v>40330</v>
      </c>
      <c r="E59" s="57"/>
      <c r="F59" s="71">
        <v>0</v>
      </c>
      <c r="G59" s="71">
        <v>0</v>
      </c>
      <c r="H59" s="78">
        <f t="shared" si="5"/>
        <v>0</v>
      </c>
      <c r="I59" s="78"/>
      <c r="J59" s="71">
        <v>0</v>
      </c>
      <c r="K59" s="71">
        <v>0</v>
      </c>
      <c r="L59" s="103">
        <f t="shared" si="6"/>
        <v>0</v>
      </c>
      <c r="M59" s="103"/>
      <c r="N59" s="78"/>
      <c r="O59" s="71">
        <f t="shared" si="7"/>
        <v>5328</v>
      </c>
      <c r="P59" s="71">
        <f t="shared" si="8"/>
        <v>451</v>
      </c>
      <c r="Q59" s="78">
        <f t="shared" si="9"/>
        <v>84.647147147147152</v>
      </c>
    </row>
    <row r="60" spans="1:19" ht="12.75" hidden="1" customHeight="1">
      <c r="A60" s="81">
        <v>5</v>
      </c>
      <c r="B60" s="58" t="s">
        <v>46</v>
      </c>
      <c r="C60" s="58" t="s">
        <v>86</v>
      </c>
      <c r="D60" s="57">
        <v>40360</v>
      </c>
      <c r="E60" s="57"/>
      <c r="F60" s="71">
        <v>0</v>
      </c>
      <c r="G60" s="71">
        <v>0</v>
      </c>
      <c r="H60" s="78">
        <f t="shared" si="5"/>
        <v>0</v>
      </c>
      <c r="I60" s="78"/>
      <c r="J60" s="71">
        <v>0</v>
      </c>
      <c r="K60" s="71">
        <v>0</v>
      </c>
      <c r="L60" s="103">
        <f t="shared" si="6"/>
        <v>0</v>
      </c>
      <c r="M60" s="103"/>
      <c r="N60" s="78"/>
      <c r="O60" s="71">
        <f t="shared" si="7"/>
        <v>5328</v>
      </c>
      <c r="P60" s="71">
        <f t="shared" si="8"/>
        <v>451</v>
      </c>
      <c r="Q60" s="78">
        <f t="shared" si="9"/>
        <v>84.647147147147152</v>
      </c>
    </row>
    <row r="61" spans="1:19" ht="12.75" hidden="1" customHeight="1">
      <c r="A61" s="81">
        <v>6</v>
      </c>
      <c r="B61" s="58" t="s">
        <v>46</v>
      </c>
      <c r="C61" s="58" t="s">
        <v>86</v>
      </c>
      <c r="D61" s="57">
        <v>40391</v>
      </c>
      <c r="E61" s="57"/>
      <c r="F61" s="71">
        <v>0</v>
      </c>
      <c r="G61" s="71">
        <v>0</v>
      </c>
      <c r="H61" s="78">
        <f t="shared" si="5"/>
        <v>0</v>
      </c>
      <c r="I61" s="78"/>
      <c r="J61" s="71">
        <v>0</v>
      </c>
      <c r="K61" s="71">
        <v>0</v>
      </c>
      <c r="L61" s="103">
        <f t="shared" si="6"/>
        <v>0</v>
      </c>
      <c r="M61" s="103"/>
      <c r="N61" s="78"/>
      <c r="O61" s="71">
        <f t="shared" si="7"/>
        <v>4975</v>
      </c>
      <c r="P61" s="71">
        <f t="shared" si="8"/>
        <v>419</v>
      </c>
      <c r="Q61" s="78">
        <f t="shared" si="9"/>
        <v>84.221105527638187</v>
      </c>
    </row>
    <row r="62" spans="1:19" ht="12.75" hidden="1" customHeight="1">
      <c r="A62" s="81">
        <v>7</v>
      </c>
      <c r="B62" s="58" t="s">
        <v>46</v>
      </c>
      <c r="C62" s="58" t="s">
        <v>86</v>
      </c>
      <c r="D62" s="57">
        <v>40422</v>
      </c>
      <c r="E62" s="57"/>
      <c r="F62" s="71">
        <v>0</v>
      </c>
      <c r="G62" s="71">
        <v>0</v>
      </c>
      <c r="H62" s="78">
        <f t="shared" si="5"/>
        <v>0</v>
      </c>
      <c r="I62" s="78"/>
      <c r="J62" s="71">
        <v>-266</v>
      </c>
      <c r="K62" s="71">
        <v>-22</v>
      </c>
      <c r="L62" s="103">
        <f t="shared" si="6"/>
        <v>82.706766917293237</v>
      </c>
      <c r="M62" s="103"/>
      <c r="N62" s="78"/>
      <c r="O62" s="71">
        <f t="shared" si="7"/>
        <v>4709</v>
      </c>
      <c r="P62" s="71">
        <f t="shared" si="8"/>
        <v>397</v>
      </c>
      <c r="Q62" s="78">
        <f t="shared" si="9"/>
        <v>84.306646846464218</v>
      </c>
    </row>
    <row r="63" spans="1:19" ht="12.75" hidden="1" customHeight="1">
      <c r="A63" s="81">
        <v>8</v>
      </c>
      <c r="B63" s="58" t="s">
        <v>46</v>
      </c>
      <c r="C63" s="58" t="s">
        <v>86</v>
      </c>
      <c r="D63" s="57">
        <v>40452</v>
      </c>
      <c r="E63" s="57"/>
      <c r="F63" s="71">
        <v>0</v>
      </c>
      <c r="G63" s="71">
        <v>0</v>
      </c>
      <c r="H63" s="78">
        <f t="shared" si="5"/>
        <v>0</v>
      </c>
      <c r="I63" s="78"/>
      <c r="J63" s="71">
        <v>0</v>
      </c>
      <c r="K63" s="71">
        <v>0</v>
      </c>
      <c r="L63" s="103">
        <f t="shared" si="6"/>
        <v>0</v>
      </c>
      <c r="M63" s="103"/>
      <c r="N63" s="78"/>
      <c r="O63" s="71">
        <f t="shared" si="7"/>
        <v>5725</v>
      </c>
      <c r="P63" s="71">
        <f t="shared" si="8"/>
        <v>500</v>
      </c>
      <c r="Q63" s="78">
        <f t="shared" si="9"/>
        <v>87.336244541484717</v>
      </c>
    </row>
    <row r="64" spans="1:19" ht="12.75" hidden="1" customHeight="1">
      <c r="A64" s="81">
        <v>9</v>
      </c>
      <c r="B64" s="58" t="s">
        <v>46</v>
      </c>
      <c r="C64" s="58" t="s">
        <v>86</v>
      </c>
      <c r="D64" s="57">
        <v>40483</v>
      </c>
      <c r="E64" s="57"/>
      <c r="F64" s="71">
        <v>0</v>
      </c>
      <c r="G64" s="71">
        <v>0</v>
      </c>
      <c r="H64" s="78">
        <f t="shared" si="5"/>
        <v>0</v>
      </c>
      <c r="I64" s="78"/>
      <c r="J64" s="71">
        <v>-122</v>
      </c>
      <c r="K64" s="71">
        <v>-10</v>
      </c>
      <c r="L64" s="103">
        <f t="shared" si="6"/>
        <v>81.967213114754102</v>
      </c>
      <c r="M64" s="103"/>
      <c r="N64" s="78"/>
      <c r="O64" s="71">
        <f t="shared" si="7"/>
        <v>5603</v>
      </c>
      <c r="P64" s="71">
        <f t="shared" si="8"/>
        <v>490</v>
      </c>
      <c r="Q64" s="78">
        <f t="shared" si="9"/>
        <v>87.4531500981617</v>
      </c>
    </row>
    <row r="65" spans="1:17" ht="12.75" hidden="1" customHeight="1">
      <c r="A65" s="81">
        <v>10</v>
      </c>
      <c r="B65" s="58" t="s">
        <v>46</v>
      </c>
      <c r="C65" s="58" t="s">
        <v>86</v>
      </c>
      <c r="D65" s="57">
        <v>40513</v>
      </c>
      <c r="E65" s="57"/>
      <c r="F65" s="71">
        <v>0</v>
      </c>
      <c r="G65" s="71">
        <v>0</v>
      </c>
      <c r="H65" s="78">
        <f t="shared" si="5"/>
        <v>0</v>
      </c>
      <c r="I65" s="78"/>
      <c r="J65" s="71">
        <v>0</v>
      </c>
      <c r="K65" s="71">
        <v>0</v>
      </c>
      <c r="L65" s="103">
        <f t="shared" si="6"/>
        <v>0</v>
      </c>
      <c r="M65" s="103"/>
      <c r="N65" s="78"/>
      <c r="O65" s="71">
        <f t="shared" si="7"/>
        <v>5782</v>
      </c>
      <c r="P65" s="71">
        <f t="shared" si="8"/>
        <v>509</v>
      </c>
      <c r="Q65" s="78">
        <f t="shared" si="9"/>
        <v>88.031822898650987</v>
      </c>
    </row>
    <row r="66" spans="1:17" ht="12.75" hidden="1" customHeight="1">
      <c r="A66" s="81">
        <v>11</v>
      </c>
      <c r="B66" s="58" t="s">
        <v>46</v>
      </c>
      <c r="C66" s="58" t="s">
        <v>86</v>
      </c>
      <c r="D66" s="57">
        <v>40544</v>
      </c>
      <c r="E66" s="57"/>
      <c r="F66" s="71">
        <v>0</v>
      </c>
      <c r="G66" s="71">
        <v>0</v>
      </c>
      <c r="H66" s="78">
        <f>IF(F66=0,0,G66*1000/F66)</f>
        <v>0</v>
      </c>
      <c r="I66" s="78"/>
      <c r="J66" s="71">
        <v>0</v>
      </c>
      <c r="K66" s="71">
        <v>0</v>
      </c>
      <c r="L66" s="103">
        <f t="shared" si="6"/>
        <v>0</v>
      </c>
      <c r="M66" s="103"/>
      <c r="N66" s="78"/>
      <c r="O66" s="71">
        <f t="shared" si="7"/>
        <v>5782</v>
      </c>
      <c r="P66" s="71">
        <f t="shared" si="8"/>
        <v>509</v>
      </c>
      <c r="Q66" s="78">
        <f>IF(O66=0,0,P66*1000/O66)</f>
        <v>88.031822898650987</v>
      </c>
    </row>
    <row r="67" spans="1:17" ht="12.75" hidden="1" customHeight="1">
      <c r="A67" s="81">
        <v>12</v>
      </c>
      <c r="B67" s="58" t="s">
        <v>46</v>
      </c>
      <c r="C67" s="58" t="s">
        <v>86</v>
      </c>
      <c r="D67" s="57">
        <v>40575</v>
      </c>
      <c r="E67" s="57"/>
      <c r="F67" s="71">
        <v>0</v>
      </c>
      <c r="G67" s="71">
        <v>0</v>
      </c>
      <c r="H67" s="78">
        <f>IF(F67=0,0,G67*1000/F67)</f>
        <v>0</v>
      </c>
      <c r="I67" s="78"/>
      <c r="J67" s="71">
        <v>0</v>
      </c>
      <c r="K67" s="71">
        <v>0</v>
      </c>
      <c r="L67" s="103">
        <f t="shared" si="6"/>
        <v>0</v>
      </c>
      <c r="M67" s="103"/>
      <c r="N67" s="78"/>
      <c r="O67" s="71">
        <f t="shared" si="7"/>
        <v>5453</v>
      </c>
      <c r="P67" s="71">
        <f t="shared" si="8"/>
        <v>480</v>
      </c>
      <c r="Q67" s="78">
        <f>IF(O67=0,0,P67*1000/O67)</f>
        <v>88.024940399779936</v>
      </c>
    </row>
    <row r="68" spans="1:17" ht="12.75" hidden="1" customHeight="1">
      <c r="A68" s="81">
        <v>13</v>
      </c>
      <c r="B68" s="58" t="s">
        <v>46</v>
      </c>
      <c r="C68" s="58" t="s">
        <v>86</v>
      </c>
      <c r="D68" s="57">
        <v>40603</v>
      </c>
      <c r="E68" s="57"/>
      <c r="F68" s="71">
        <v>0</v>
      </c>
      <c r="G68" s="71">
        <v>0</v>
      </c>
      <c r="H68" s="78">
        <f>IF(F68=0,0,G68*1000/F68)</f>
        <v>0</v>
      </c>
      <c r="I68" s="78"/>
      <c r="J68" s="71">
        <v>0</v>
      </c>
      <c r="K68" s="71">
        <v>0</v>
      </c>
      <c r="L68" s="103">
        <f t="shared" si="6"/>
        <v>0</v>
      </c>
      <c r="M68" s="103"/>
      <c r="N68" s="78"/>
      <c r="O68" s="71">
        <f t="shared" si="7"/>
        <v>5280</v>
      </c>
      <c r="P68" s="71">
        <f t="shared" si="8"/>
        <v>465</v>
      </c>
      <c r="Q68" s="78">
        <f>IF(O68=0,0,P68*1000/O68)</f>
        <v>88.068181818181813</v>
      </c>
    </row>
    <row r="69" spans="1:17" ht="12.75" hidden="1" customHeight="1">
      <c r="J69" s="69"/>
      <c r="K69" s="69"/>
      <c r="L69" s="110"/>
      <c r="M69" s="110"/>
      <c r="O69" s="69"/>
      <c r="P69" s="69"/>
    </row>
    <row r="70" spans="1:17" ht="12.75" hidden="1" customHeight="1">
      <c r="A70" s="81">
        <v>14</v>
      </c>
      <c r="B70" s="58" t="s">
        <v>66</v>
      </c>
      <c r="C70" s="58"/>
      <c r="D70" s="57"/>
      <c r="E70" s="57"/>
      <c r="F70" s="28"/>
      <c r="G70" s="28"/>
      <c r="H70" s="78"/>
      <c r="I70" s="78"/>
      <c r="J70" s="46"/>
      <c r="K70" s="46"/>
      <c r="L70" s="78"/>
      <c r="M70" s="78"/>
      <c r="N70" s="78"/>
      <c r="O70" s="71">
        <f>SUM(O56:O68)</f>
        <v>68826</v>
      </c>
      <c r="P70" s="71">
        <f>SUM(P56:P68)</f>
        <v>5917</v>
      </c>
      <c r="Q70" s="78"/>
    </row>
    <row r="71" spans="1:17" ht="12.75" hidden="1" customHeight="1">
      <c r="J71" s="69"/>
      <c r="K71" s="69"/>
      <c r="O71" s="69"/>
      <c r="P71" s="69"/>
    </row>
    <row r="72" spans="1:17" ht="12.75" hidden="1" customHeight="1">
      <c r="A72" s="81">
        <v>15</v>
      </c>
      <c r="B72" s="58" t="s">
        <v>46</v>
      </c>
      <c r="C72" s="58" t="s">
        <v>86</v>
      </c>
      <c r="D72" s="57" t="s">
        <v>40</v>
      </c>
      <c r="E72" s="57"/>
      <c r="O72" s="23">
        <f>ROUND(AVERAGE(O56:O68),0)</f>
        <v>5294</v>
      </c>
      <c r="P72" s="23">
        <f>ROUND(AVERAGE(P56:P68),0)</f>
        <v>455</v>
      </c>
      <c r="Q72" s="78">
        <f>IF(O72=0,0,P72*1000/O72)</f>
        <v>85.946354363430302</v>
      </c>
    </row>
    <row r="73" spans="1:17" ht="12.75" hidden="1" customHeight="1">
      <c r="O73" s="69"/>
      <c r="P73" s="69"/>
    </row>
    <row r="74" spans="1:17" ht="12.75" hidden="1" customHeight="1"/>
    <row r="75" spans="1:17" ht="12.75" hidden="1" customHeight="1"/>
    <row r="76" spans="1:17" ht="12.75" hidden="1" customHeight="1"/>
    <row r="77" spans="1:17" ht="12.75" hidden="1" customHeight="1"/>
    <row r="78" spans="1:17" ht="12.75" hidden="1" customHeight="1"/>
    <row r="79" spans="1:17" ht="12.75" hidden="1" customHeight="1"/>
    <row r="80" spans="1:17" ht="12.75" hidden="1" customHeight="1"/>
    <row r="81" spans="1:18" ht="12.75" hidden="1" customHeight="1"/>
    <row r="82" spans="1:18" ht="12.75" hidden="1" customHeight="1"/>
    <row r="83" spans="1:18" ht="12.75" hidden="1" customHeight="1"/>
    <row r="84" spans="1:18" ht="12.75" hidden="1" customHeight="1"/>
    <row r="85" spans="1:18" ht="12.75" hidden="1" customHeight="1">
      <c r="Q85" s="63"/>
    </row>
    <row r="86" spans="1:18" s="62" customFormat="1" ht="13.5" hidden="1" customHeight="1">
      <c r="A86" s="17" t="s">
        <v>36</v>
      </c>
      <c r="B86" s="17"/>
      <c r="C86" s="18"/>
      <c r="D86" s="19"/>
      <c r="E86" s="19"/>
      <c r="F86" s="17"/>
      <c r="G86" s="17"/>
      <c r="H86" s="17"/>
      <c r="I86" s="17"/>
      <c r="J86" s="17"/>
      <c r="K86" s="17"/>
      <c r="L86" s="17"/>
      <c r="M86" s="17"/>
      <c r="N86" s="17"/>
      <c r="O86" s="17"/>
      <c r="P86" s="20" t="s">
        <v>37</v>
      </c>
      <c r="R86" s="73"/>
    </row>
    <row r="87" spans="1:18" ht="13.5" customHeight="1">
      <c r="A87" s="3"/>
      <c r="B87" s="3"/>
      <c r="C87" s="82"/>
      <c r="D87" s="4"/>
      <c r="E87" s="4"/>
      <c r="F87" s="3"/>
      <c r="G87" s="3"/>
      <c r="H87" s="3"/>
      <c r="I87" s="3"/>
      <c r="J87" s="3"/>
      <c r="K87" s="3"/>
      <c r="L87" s="3"/>
      <c r="M87" s="3"/>
      <c r="N87" s="3"/>
      <c r="O87" s="3"/>
      <c r="P87" s="3"/>
      <c r="Q87" s="61"/>
      <c r="R87" s="66"/>
    </row>
    <row r="88" spans="1:18" ht="12.75" customHeight="1">
      <c r="A88" s="22" t="s">
        <v>88</v>
      </c>
      <c r="B88" s="22"/>
      <c r="C88" s="83"/>
      <c r="D88" s="14"/>
      <c r="E88" s="14"/>
      <c r="F88" s="22"/>
      <c r="G88" s="95" t="s">
        <v>89</v>
      </c>
      <c r="H88" s="95"/>
      <c r="I88" s="95"/>
      <c r="J88" s="95"/>
      <c r="K88" s="95"/>
      <c r="L88" s="22"/>
      <c r="M88" s="22"/>
      <c r="N88" s="22"/>
      <c r="O88" s="22"/>
      <c r="P88" s="22" t="s">
        <v>119</v>
      </c>
      <c r="Q88" s="22"/>
    </row>
    <row r="89" spans="1:18" ht="15" customHeight="1">
      <c r="A89" s="17" t="s">
        <v>2</v>
      </c>
      <c r="B89" s="10"/>
      <c r="C89" s="10"/>
      <c r="D89" s="10"/>
      <c r="E89" s="10"/>
      <c r="F89" s="10"/>
      <c r="G89" s="99" t="s">
        <v>3</v>
      </c>
      <c r="H89" s="99"/>
      <c r="I89" s="99"/>
      <c r="J89" s="99"/>
      <c r="K89" s="99"/>
      <c r="M89" s="17" t="s">
        <v>92</v>
      </c>
      <c r="N89" s="17"/>
      <c r="O89" s="10"/>
      <c r="P89" s="10"/>
      <c r="Q89" s="10"/>
    </row>
    <row r="90" spans="1:18">
      <c r="A90" s="3"/>
      <c r="B90" s="62"/>
      <c r="C90" s="62"/>
      <c r="D90" s="62"/>
      <c r="E90" s="62"/>
      <c r="F90" s="62"/>
      <c r="G90" s="100"/>
      <c r="H90" s="100"/>
      <c r="I90" s="100"/>
      <c r="J90" s="100"/>
      <c r="K90" s="100"/>
      <c r="M90" s="22"/>
      <c r="N90" s="3" t="s">
        <v>5</v>
      </c>
      <c r="P90" s="62"/>
      <c r="Q90" s="62"/>
    </row>
    <row r="91" spans="1:18">
      <c r="A91" s="3" t="s">
        <v>6</v>
      </c>
      <c r="B91" s="3"/>
      <c r="C91" s="82"/>
      <c r="D91" s="4"/>
      <c r="E91" s="4"/>
      <c r="F91" s="3"/>
      <c r="G91" s="100"/>
      <c r="H91" s="100"/>
      <c r="I91" s="100"/>
      <c r="J91" s="100"/>
      <c r="K91" s="100"/>
      <c r="M91" s="83"/>
      <c r="N91" s="3" t="s">
        <v>7</v>
      </c>
      <c r="P91" s="3"/>
      <c r="Q91" s="3"/>
    </row>
    <row r="92" spans="1:18">
      <c r="A92" s="3"/>
      <c r="B92" s="62"/>
      <c r="D92" s="4"/>
      <c r="E92" s="4"/>
      <c r="F92" s="3"/>
      <c r="G92" s="100"/>
      <c r="H92" s="100"/>
      <c r="I92" s="100"/>
      <c r="J92" s="100"/>
      <c r="K92" s="100"/>
      <c r="M92" s="83" t="s">
        <v>44</v>
      </c>
      <c r="N92" s="3" t="s">
        <v>87</v>
      </c>
      <c r="P92" s="3"/>
      <c r="Q92" s="3"/>
    </row>
    <row r="93" spans="1:18">
      <c r="A93" s="22" t="s">
        <v>90</v>
      </c>
      <c r="B93" s="63"/>
      <c r="C93" s="83"/>
      <c r="D93" s="14"/>
      <c r="E93" s="14"/>
      <c r="F93" s="22"/>
      <c r="G93" s="101"/>
      <c r="H93" s="101"/>
      <c r="I93" s="101"/>
      <c r="J93" s="101"/>
      <c r="K93" s="101"/>
      <c r="M93" s="6" t="s">
        <v>103</v>
      </c>
      <c r="N93" s="6"/>
      <c r="O93" s="63"/>
      <c r="P93" s="22"/>
      <c r="Q93" s="22"/>
    </row>
    <row r="94" spans="1:18" ht="12.75" customHeight="1">
      <c r="A94" s="17"/>
      <c r="B94" s="17"/>
      <c r="C94" s="18"/>
      <c r="D94" s="19"/>
      <c r="E94" s="19"/>
      <c r="F94" s="17"/>
      <c r="G94" s="11"/>
      <c r="H94" s="11"/>
      <c r="I94" s="11"/>
      <c r="J94" s="11"/>
      <c r="K94" s="11"/>
      <c r="L94" s="17"/>
      <c r="M94" s="17"/>
      <c r="N94" s="17"/>
      <c r="O94" s="17"/>
      <c r="P94" s="17"/>
      <c r="Q94" s="17"/>
    </row>
    <row r="95" spans="1:18" ht="12.75" customHeight="1">
      <c r="A95" s="79" t="s">
        <v>11</v>
      </c>
      <c r="B95" s="79" t="s">
        <v>12</v>
      </c>
      <c r="C95" s="79" t="s">
        <v>13</v>
      </c>
      <c r="D95" s="79" t="s">
        <v>14</v>
      </c>
      <c r="E95" s="79"/>
      <c r="F95" s="79" t="s">
        <v>15</v>
      </c>
      <c r="G95" s="79" t="s">
        <v>16</v>
      </c>
      <c r="H95" s="79" t="s">
        <v>17</v>
      </c>
      <c r="I95" s="79"/>
      <c r="J95" s="79" t="s">
        <v>18</v>
      </c>
      <c r="K95" s="79" t="s">
        <v>19</v>
      </c>
      <c r="L95" s="105" t="s">
        <v>20</v>
      </c>
      <c r="M95" s="105"/>
      <c r="N95" s="79"/>
      <c r="O95" s="79" t="s">
        <v>21</v>
      </c>
      <c r="P95" s="79" t="s">
        <v>22</v>
      </c>
      <c r="Q95" s="79" t="s">
        <v>23</v>
      </c>
    </row>
    <row r="96" spans="1:18" ht="12.75" customHeight="1">
      <c r="B96" s="82"/>
      <c r="D96" s="28"/>
      <c r="E96" s="28"/>
      <c r="F96" s="81"/>
      <c r="G96" s="81"/>
      <c r="H96" s="81"/>
      <c r="I96" s="81"/>
      <c r="J96" s="81"/>
      <c r="K96" s="81"/>
      <c r="L96" s="81"/>
      <c r="M96" s="81"/>
      <c r="N96" s="81"/>
      <c r="O96" s="81"/>
      <c r="P96" s="81"/>
      <c r="Q96" s="81"/>
    </row>
    <row r="97" spans="1:17" ht="12.75" customHeight="1">
      <c r="B97" s="81"/>
      <c r="F97" s="95" t="s">
        <v>24</v>
      </c>
      <c r="G97" s="95"/>
      <c r="H97" s="95"/>
      <c r="I97" s="82"/>
      <c r="J97" s="95" t="s">
        <v>25</v>
      </c>
      <c r="K97" s="95"/>
      <c r="L97" s="95"/>
      <c r="M97" s="95"/>
      <c r="N97" s="82"/>
      <c r="O97" s="95" t="s">
        <v>26</v>
      </c>
      <c r="P97" s="95"/>
      <c r="Q97" s="95"/>
    </row>
    <row r="98" spans="1:17" ht="28.5" customHeight="1">
      <c r="A98" s="15" t="s">
        <v>29</v>
      </c>
      <c r="B98" s="83" t="s">
        <v>30</v>
      </c>
      <c r="C98" s="83" t="s">
        <v>31</v>
      </c>
      <c r="D98" s="14" t="s">
        <v>32</v>
      </c>
      <c r="E98" s="4"/>
      <c r="F98" s="83" t="s">
        <v>33</v>
      </c>
      <c r="G98" s="16" t="s">
        <v>34</v>
      </c>
      <c r="H98" s="83" t="s">
        <v>35</v>
      </c>
      <c r="I98" s="82"/>
      <c r="J98" s="83" t="s">
        <v>33</v>
      </c>
      <c r="K98" s="16" t="s">
        <v>34</v>
      </c>
      <c r="L98" s="102" t="s">
        <v>35</v>
      </c>
      <c r="M98" s="102"/>
      <c r="N98" s="82"/>
      <c r="O98" s="83" t="s">
        <v>33</v>
      </c>
      <c r="P98" s="16" t="s">
        <v>34</v>
      </c>
      <c r="Q98" s="83" t="s">
        <v>35</v>
      </c>
    </row>
    <row r="99" spans="1:17" ht="12.75" customHeight="1">
      <c r="A99" s="81">
        <v>1</v>
      </c>
      <c r="B99" s="58" t="s">
        <v>71</v>
      </c>
      <c r="C99" s="58" t="s">
        <v>86</v>
      </c>
      <c r="D99" s="57">
        <v>40238</v>
      </c>
      <c r="E99" s="57"/>
      <c r="F99" s="71">
        <v>11711</v>
      </c>
      <c r="G99" s="71">
        <v>933</v>
      </c>
      <c r="H99" s="78">
        <f t="shared" ref="H99:H108" si="10">IF(F99=0,0,G99*1000/F99)</f>
        <v>79.668687558705486</v>
      </c>
      <c r="I99" s="78"/>
      <c r="J99" s="47">
        <v>0</v>
      </c>
      <c r="K99" s="47">
        <v>0</v>
      </c>
      <c r="L99" s="109">
        <f t="shared" ref="L99:L108" si="11">IF(J99=0,0,K99*1000/J99)</f>
        <v>0</v>
      </c>
      <c r="M99" s="109"/>
      <c r="N99" s="78"/>
      <c r="O99" s="48">
        <v>0</v>
      </c>
      <c r="P99" s="48">
        <v>0</v>
      </c>
      <c r="Q99" s="78">
        <f t="shared" ref="Q99:Q108" si="12">IF(O99=0,0,P99*1000/O99)</f>
        <v>0</v>
      </c>
    </row>
    <row r="100" spans="1:17" ht="12.75" customHeight="1">
      <c r="A100" s="81">
        <v>2</v>
      </c>
      <c r="B100" s="58" t="s">
        <v>71</v>
      </c>
      <c r="C100" s="58" t="s">
        <v>86</v>
      </c>
      <c r="D100" s="57">
        <v>40269</v>
      </c>
      <c r="E100" s="57"/>
      <c r="F100" s="71">
        <f t="shared" ref="F100:F111" si="13">O142</f>
        <v>11711</v>
      </c>
      <c r="G100" s="71">
        <f t="shared" ref="G100:G111" si="14">P142</f>
        <v>933</v>
      </c>
      <c r="H100" s="78">
        <f t="shared" si="10"/>
        <v>79.668687558705486</v>
      </c>
      <c r="I100" s="78"/>
      <c r="J100" s="47">
        <v>0</v>
      </c>
      <c r="K100" s="47">
        <v>0</v>
      </c>
      <c r="L100" s="103">
        <f t="shared" si="11"/>
        <v>0</v>
      </c>
      <c r="M100" s="103"/>
      <c r="N100" s="78"/>
      <c r="O100" s="48">
        <v>0</v>
      </c>
      <c r="P100" s="48">
        <v>0</v>
      </c>
      <c r="Q100" s="78">
        <f t="shared" si="12"/>
        <v>0</v>
      </c>
    </row>
    <row r="101" spans="1:17" ht="12.75" customHeight="1">
      <c r="A101" s="81">
        <v>3</v>
      </c>
      <c r="B101" s="58" t="s">
        <v>71</v>
      </c>
      <c r="C101" s="58" t="s">
        <v>86</v>
      </c>
      <c r="D101" s="57">
        <v>40299</v>
      </c>
      <c r="E101" s="57"/>
      <c r="F101" s="71">
        <f t="shared" si="13"/>
        <v>11711</v>
      </c>
      <c r="G101" s="71">
        <f t="shared" si="14"/>
        <v>933</v>
      </c>
      <c r="H101" s="78">
        <f t="shared" si="10"/>
        <v>79.668687558705486</v>
      </c>
      <c r="I101" s="78"/>
      <c r="J101" s="47">
        <v>0</v>
      </c>
      <c r="K101" s="47">
        <v>0</v>
      </c>
      <c r="L101" s="103">
        <f t="shared" si="11"/>
        <v>0</v>
      </c>
      <c r="M101" s="103"/>
      <c r="N101" s="78"/>
      <c r="O101" s="48">
        <v>0</v>
      </c>
      <c r="P101" s="48">
        <v>0</v>
      </c>
      <c r="Q101" s="78">
        <f t="shared" si="12"/>
        <v>0</v>
      </c>
    </row>
    <row r="102" spans="1:17" ht="12.75" customHeight="1">
      <c r="A102" s="81">
        <v>4</v>
      </c>
      <c r="B102" s="58" t="s">
        <v>71</v>
      </c>
      <c r="C102" s="58" t="s">
        <v>86</v>
      </c>
      <c r="D102" s="57">
        <v>40330</v>
      </c>
      <c r="E102" s="57"/>
      <c r="F102" s="71">
        <f t="shared" si="13"/>
        <v>11711</v>
      </c>
      <c r="G102" s="71">
        <f t="shared" si="14"/>
        <v>933</v>
      </c>
      <c r="H102" s="78">
        <f t="shared" si="10"/>
        <v>79.668687558705486</v>
      </c>
      <c r="I102" s="78"/>
      <c r="J102" s="47">
        <v>0</v>
      </c>
      <c r="K102" s="47">
        <v>0</v>
      </c>
      <c r="L102" s="103">
        <f t="shared" si="11"/>
        <v>0</v>
      </c>
      <c r="M102" s="103"/>
      <c r="N102" s="78"/>
      <c r="O102" s="48">
        <v>0</v>
      </c>
      <c r="P102" s="48">
        <v>0</v>
      </c>
      <c r="Q102" s="78">
        <f t="shared" si="12"/>
        <v>0</v>
      </c>
    </row>
    <row r="103" spans="1:17" ht="12.75" customHeight="1">
      <c r="A103" s="81">
        <v>5</v>
      </c>
      <c r="B103" s="58" t="s">
        <v>71</v>
      </c>
      <c r="C103" s="58" t="s">
        <v>86</v>
      </c>
      <c r="D103" s="57">
        <v>40360</v>
      </c>
      <c r="E103" s="57"/>
      <c r="F103" s="71">
        <f t="shared" si="13"/>
        <v>11711</v>
      </c>
      <c r="G103" s="71">
        <f t="shared" si="14"/>
        <v>933</v>
      </c>
      <c r="H103" s="78">
        <f t="shared" si="10"/>
        <v>79.668687558705486</v>
      </c>
      <c r="I103" s="78"/>
      <c r="J103" s="47">
        <v>0</v>
      </c>
      <c r="K103" s="47">
        <v>0</v>
      </c>
      <c r="L103" s="103">
        <f t="shared" si="11"/>
        <v>0</v>
      </c>
      <c r="M103" s="103"/>
      <c r="N103" s="78"/>
      <c r="O103" s="48">
        <v>0</v>
      </c>
      <c r="P103" s="48">
        <v>0</v>
      </c>
      <c r="Q103" s="78">
        <f t="shared" si="12"/>
        <v>0</v>
      </c>
    </row>
    <row r="104" spans="1:17" ht="12.75" customHeight="1">
      <c r="A104" s="81">
        <v>6</v>
      </c>
      <c r="B104" s="58" t="s">
        <v>71</v>
      </c>
      <c r="C104" s="58" t="s">
        <v>86</v>
      </c>
      <c r="D104" s="57">
        <v>40391</v>
      </c>
      <c r="E104" s="57"/>
      <c r="F104" s="71">
        <f t="shared" si="13"/>
        <v>11711</v>
      </c>
      <c r="G104" s="71">
        <f t="shared" si="14"/>
        <v>933</v>
      </c>
      <c r="H104" s="78">
        <f t="shared" si="10"/>
        <v>79.668687558705486</v>
      </c>
      <c r="I104" s="78"/>
      <c r="J104" s="47">
        <v>0</v>
      </c>
      <c r="K104" s="47">
        <v>0</v>
      </c>
      <c r="L104" s="103">
        <f t="shared" si="11"/>
        <v>0</v>
      </c>
      <c r="M104" s="103"/>
      <c r="N104" s="78"/>
      <c r="O104" s="48">
        <v>0</v>
      </c>
      <c r="P104" s="48">
        <v>0</v>
      </c>
      <c r="Q104" s="78">
        <f t="shared" si="12"/>
        <v>0</v>
      </c>
    </row>
    <row r="105" spans="1:17" ht="12.75" customHeight="1">
      <c r="A105" s="81">
        <v>7</v>
      </c>
      <c r="B105" s="58" t="s">
        <v>71</v>
      </c>
      <c r="C105" s="58" t="s">
        <v>86</v>
      </c>
      <c r="D105" s="57">
        <v>40422</v>
      </c>
      <c r="E105" s="57"/>
      <c r="F105" s="71">
        <f t="shared" si="13"/>
        <v>11711</v>
      </c>
      <c r="G105" s="71">
        <f t="shared" si="14"/>
        <v>933</v>
      </c>
      <c r="H105" s="78">
        <f t="shared" si="10"/>
        <v>79.668687558705486</v>
      </c>
      <c r="I105" s="78"/>
      <c r="J105" s="47">
        <v>0</v>
      </c>
      <c r="K105" s="47">
        <v>0</v>
      </c>
      <c r="L105" s="103">
        <f t="shared" si="11"/>
        <v>0</v>
      </c>
      <c r="M105" s="103"/>
      <c r="N105" s="78"/>
      <c r="O105" s="48">
        <v>0</v>
      </c>
      <c r="P105" s="48">
        <v>0</v>
      </c>
      <c r="Q105" s="78">
        <f t="shared" si="12"/>
        <v>0</v>
      </c>
    </row>
    <row r="106" spans="1:17" ht="12.75" customHeight="1">
      <c r="A106" s="81">
        <v>8</v>
      </c>
      <c r="B106" s="58" t="s">
        <v>71</v>
      </c>
      <c r="C106" s="58" t="s">
        <v>86</v>
      </c>
      <c r="D106" s="57">
        <v>40452</v>
      </c>
      <c r="E106" s="57"/>
      <c r="F106" s="71">
        <f t="shared" si="13"/>
        <v>11711</v>
      </c>
      <c r="G106" s="71">
        <f t="shared" si="14"/>
        <v>933</v>
      </c>
      <c r="H106" s="78">
        <f t="shared" si="10"/>
        <v>79.668687558705486</v>
      </c>
      <c r="I106" s="78"/>
      <c r="J106" s="47">
        <v>0</v>
      </c>
      <c r="K106" s="47">
        <v>0</v>
      </c>
      <c r="L106" s="103">
        <f t="shared" si="11"/>
        <v>0</v>
      </c>
      <c r="M106" s="103"/>
      <c r="N106" s="78"/>
      <c r="O106" s="48">
        <v>0</v>
      </c>
      <c r="P106" s="48">
        <v>0</v>
      </c>
      <c r="Q106" s="78">
        <f t="shared" si="12"/>
        <v>0</v>
      </c>
    </row>
    <row r="107" spans="1:17" ht="12.75" customHeight="1">
      <c r="A107" s="81">
        <v>9</v>
      </c>
      <c r="B107" s="58" t="s">
        <v>71</v>
      </c>
      <c r="C107" s="58" t="s">
        <v>86</v>
      </c>
      <c r="D107" s="57">
        <v>40483</v>
      </c>
      <c r="E107" s="57"/>
      <c r="F107" s="71">
        <f t="shared" si="13"/>
        <v>11711</v>
      </c>
      <c r="G107" s="71">
        <f t="shared" si="14"/>
        <v>933</v>
      </c>
      <c r="H107" s="78">
        <f t="shared" si="10"/>
        <v>79.668687558705486</v>
      </c>
      <c r="I107" s="78"/>
      <c r="J107" s="47">
        <v>0</v>
      </c>
      <c r="K107" s="47">
        <v>0</v>
      </c>
      <c r="L107" s="103">
        <f t="shared" si="11"/>
        <v>0</v>
      </c>
      <c r="M107" s="103"/>
      <c r="N107" s="78"/>
      <c r="O107" s="48">
        <v>198</v>
      </c>
      <c r="P107" s="48">
        <v>16</v>
      </c>
      <c r="Q107" s="78">
        <f t="shared" si="12"/>
        <v>80.808080808080803</v>
      </c>
    </row>
    <row r="108" spans="1:17" ht="12.75" customHeight="1">
      <c r="A108" s="81">
        <v>10</v>
      </c>
      <c r="B108" s="58" t="s">
        <v>71</v>
      </c>
      <c r="C108" s="58" t="s">
        <v>86</v>
      </c>
      <c r="D108" s="57">
        <v>40513</v>
      </c>
      <c r="E108" s="57"/>
      <c r="F108" s="71">
        <f t="shared" si="13"/>
        <v>11513</v>
      </c>
      <c r="G108" s="71">
        <f t="shared" si="14"/>
        <v>917</v>
      </c>
      <c r="H108" s="78">
        <f t="shared" si="10"/>
        <v>79.649092330409104</v>
      </c>
      <c r="I108" s="78"/>
      <c r="J108" s="47">
        <v>0</v>
      </c>
      <c r="K108" s="47">
        <v>0</v>
      </c>
      <c r="L108" s="103">
        <f t="shared" si="11"/>
        <v>0</v>
      </c>
      <c r="M108" s="103"/>
      <c r="N108" s="78"/>
      <c r="O108" s="48">
        <v>2744</v>
      </c>
      <c r="P108" s="48">
        <v>219</v>
      </c>
      <c r="Q108" s="78">
        <f t="shared" si="12"/>
        <v>79.81049562682216</v>
      </c>
    </row>
    <row r="109" spans="1:17" ht="12.75" customHeight="1">
      <c r="A109" s="81">
        <v>11</v>
      </c>
      <c r="B109" s="58" t="s">
        <v>71</v>
      </c>
      <c r="C109" s="58" t="s">
        <v>86</v>
      </c>
      <c r="D109" s="57">
        <v>40544</v>
      </c>
      <c r="E109" s="57"/>
      <c r="F109" s="71">
        <f t="shared" si="13"/>
        <v>8769</v>
      </c>
      <c r="G109" s="71">
        <f t="shared" si="14"/>
        <v>698</v>
      </c>
      <c r="H109" s="78">
        <f>IF(F109=0,0,G109*1000/F109)</f>
        <v>79.598585927699858</v>
      </c>
      <c r="I109" s="78"/>
      <c r="J109" s="47">
        <v>0</v>
      </c>
      <c r="K109" s="47">
        <v>0</v>
      </c>
      <c r="L109" s="103">
        <f>IF(J109=0,0,K109*1000/J109)</f>
        <v>0</v>
      </c>
      <c r="M109" s="103"/>
      <c r="N109" s="78"/>
      <c r="O109" s="48">
        <v>0</v>
      </c>
      <c r="P109" s="48">
        <v>0</v>
      </c>
      <c r="Q109" s="78">
        <f>IF(O109=0,0,P109*1000/O109)</f>
        <v>0</v>
      </c>
    </row>
    <row r="110" spans="1:17" ht="12.75" customHeight="1">
      <c r="A110" s="81">
        <v>12</v>
      </c>
      <c r="B110" s="58" t="s">
        <v>71</v>
      </c>
      <c r="C110" s="58" t="s">
        <v>86</v>
      </c>
      <c r="D110" s="57">
        <v>40575</v>
      </c>
      <c r="E110" s="57"/>
      <c r="F110" s="71">
        <f t="shared" si="13"/>
        <v>8769</v>
      </c>
      <c r="G110" s="71">
        <f t="shared" si="14"/>
        <v>698</v>
      </c>
      <c r="H110" s="78">
        <f>IF(F110=0,0,G110*1000/F110)</f>
        <v>79.598585927699858</v>
      </c>
      <c r="I110" s="78"/>
      <c r="J110" s="47">
        <v>2744</v>
      </c>
      <c r="K110" s="47">
        <v>338</v>
      </c>
      <c r="L110" s="103">
        <f>IF(J110=0,0,K110*1000/J110)</f>
        <v>123.17784256559767</v>
      </c>
      <c r="M110" s="103"/>
      <c r="N110" s="78"/>
      <c r="O110" s="48">
        <v>0</v>
      </c>
      <c r="P110" s="48">
        <v>0</v>
      </c>
      <c r="Q110" s="78">
        <f>IF(O110=0,0,P110*1000/O110)</f>
        <v>0</v>
      </c>
    </row>
    <row r="111" spans="1:17" ht="12.75" customHeight="1">
      <c r="A111" s="81">
        <v>13</v>
      </c>
      <c r="B111" s="58" t="s">
        <v>71</v>
      </c>
      <c r="C111" s="58" t="s">
        <v>86</v>
      </c>
      <c r="D111" s="57">
        <v>40603</v>
      </c>
      <c r="E111" s="57"/>
      <c r="F111" s="71">
        <f t="shared" si="13"/>
        <v>11513</v>
      </c>
      <c r="G111" s="71">
        <f t="shared" si="14"/>
        <v>1036</v>
      </c>
      <c r="H111" s="78">
        <f>IF(F111=0,0,G111*1000/F111)</f>
        <v>89.985234083210287</v>
      </c>
      <c r="I111" s="78"/>
      <c r="J111" s="47">
        <v>0</v>
      </c>
      <c r="K111" s="47">
        <v>0</v>
      </c>
      <c r="L111" s="103">
        <f>IF(J111=0,0,K111*1000/J111)</f>
        <v>0</v>
      </c>
      <c r="M111" s="103"/>
      <c r="N111" s="78"/>
      <c r="O111" s="48">
        <v>0</v>
      </c>
      <c r="P111" s="48">
        <v>0</v>
      </c>
      <c r="Q111" s="78">
        <f>IF(O111=0,0,P111*1000/O111)</f>
        <v>0</v>
      </c>
    </row>
    <row r="112" spans="1:17" ht="12.75" customHeight="1">
      <c r="F112" s="69"/>
      <c r="G112" s="69"/>
      <c r="J112" s="69"/>
      <c r="K112" s="69"/>
      <c r="L112" s="110"/>
      <c r="M112" s="110"/>
      <c r="O112" s="69"/>
      <c r="P112" s="69"/>
    </row>
    <row r="113" spans="1:17" ht="12.75" customHeight="1">
      <c r="F113" s="69"/>
      <c r="G113" s="69"/>
      <c r="J113" s="69"/>
      <c r="K113" s="69"/>
      <c r="O113" s="69"/>
      <c r="P113" s="69"/>
    </row>
    <row r="114" spans="1:17" ht="12.75" customHeight="1"/>
    <row r="115" spans="1:17" ht="12.75" customHeight="1"/>
    <row r="116" spans="1:17" ht="12.75" customHeight="1"/>
    <row r="117" spans="1:17" ht="12.75" customHeight="1"/>
    <row r="118" spans="1:17" ht="12.75" customHeight="1"/>
    <row r="119" spans="1:17" ht="12.75" customHeight="1">
      <c r="A119" s="58">
        <v>14</v>
      </c>
      <c r="B119" s="85" t="s">
        <v>130</v>
      </c>
    </row>
    <row r="120" spans="1:17" ht="12.75" customHeight="1"/>
    <row r="121" spans="1:17" ht="12.75" customHeight="1"/>
    <row r="122" spans="1:17" ht="12.75" customHeight="1"/>
    <row r="123" spans="1:17" ht="12.75" customHeight="1"/>
    <row r="124" spans="1:17" ht="12.75" customHeight="1"/>
    <row r="125" spans="1:17" ht="12.75" customHeight="1"/>
    <row r="126" spans="1:17" ht="12.75" customHeight="1"/>
    <row r="127" spans="1:17" ht="12.75" customHeight="1"/>
    <row r="128" spans="1:17" ht="12.75" customHeight="1">
      <c r="Q128" s="63"/>
    </row>
    <row r="129" spans="1:19" s="62" customFormat="1" ht="13.5" customHeight="1">
      <c r="A129" s="17" t="s">
        <v>36</v>
      </c>
      <c r="B129" s="17"/>
      <c r="C129" s="18"/>
      <c r="D129" s="19"/>
      <c r="E129" s="19"/>
      <c r="F129" s="17"/>
      <c r="G129" s="17"/>
      <c r="H129" s="17"/>
      <c r="I129" s="17"/>
      <c r="J129" s="17"/>
      <c r="K129" s="17"/>
      <c r="L129" s="17"/>
      <c r="M129" s="17"/>
      <c r="N129" s="17"/>
      <c r="O129" s="17"/>
      <c r="P129" s="20" t="s">
        <v>37</v>
      </c>
    </row>
    <row r="130" spans="1:19" ht="13.5" customHeight="1">
      <c r="A130" s="3"/>
      <c r="B130" s="3"/>
      <c r="C130" s="82"/>
      <c r="D130" s="4"/>
      <c r="E130" s="4"/>
      <c r="F130" s="3"/>
      <c r="G130" s="3"/>
      <c r="H130" s="3"/>
      <c r="I130" s="3"/>
      <c r="J130" s="3"/>
      <c r="K130" s="3"/>
      <c r="L130" s="3"/>
      <c r="M130" s="3"/>
      <c r="N130" s="3"/>
      <c r="O130" s="3"/>
      <c r="P130" s="3"/>
      <c r="Q130" s="61"/>
    </row>
    <row r="131" spans="1:19" ht="12.75" customHeight="1">
      <c r="A131" s="22" t="s">
        <v>88</v>
      </c>
      <c r="B131" s="22"/>
      <c r="C131" s="83"/>
      <c r="D131" s="14"/>
      <c r="E131" s="14"/>
      <c r="F131" s="22"/>
      <c r="G131" s="95" t="s">
        <v>89</v>
      </c>
      <c r="H131" s="95"/>
      <c r="I131" s="95"/>
      <c r="J131" s="95"/>
      <c r="K131" s="95"/>
      <c r="L131" s="22"/>
      <c r="M131" s="22"/>
      <c r="N131" s="22"/>
      <c r="O131" s="22"/>
      <c r="P131" s="22" t="s">
        <v>120</v>
      </c>
      <c r="Q131" s="22"/>
      <c r="R131" s="68"/>
    </row>
    <row r="132" spans="1:19" ht="15" customHeight="1">
      <c r="A132" s="17" t="s">
        <v>2</v>
      </c>
      <c r="B132" s="10"/>
      <c r="C132" s="10"/>
      <c r="D132" s="10"/>
      <c r="E132" s="10"/>
      <c r="F132" s="10"/>
      <c r="G132" s="99" t="s">
        <v>3</v>
      </c>
      <c r="H132" s="99"/>
      <c r="I132" s="99"/>
      <c r="J132" s="99"/>
      <c r="K132" s="99"/>
      <c r="M132" s="17" t="s">
        <v>92</v>
      </c>
      <c r="N132" s="17"/>
      <c r="O132" s="10"/>
      <c r="P132" s="10"/>
      <c r="Q132" s="10"/>
    </row>
    <row r="133" spans="1:19">
      <c r="A133" s="3"/>
      <c r="B133" s="62"/>
      <c r="C133" s="62"/>
      <c r="D133" s="62"/>
      <c r="E133" s="62"/>
      <c r="F133" s="62"/>
      <c r="G133" s="100"/>
      <c r="H133" s="100"/>
      <c r="I133" s="100"/>
      <c r="J133" s="100"/>
      <c r="K133" s="100"/>
      <c r="M133" s="22"/>
      <c r="N133" s="3" t="s">
        <v>5</v>
      </c>
      <c r="P133" s="62"/>
      <c r="Q133" s="62"/>
    </row>
    <row r="134" spans="1:19">
      <c r="A134" s="3" t="s">
        <v>6</v>
      </c>
      <c r="B134" s="3"/>
      <c r="C134" s="82"/>
      <c r="D134" s="4"/>
      <c r="E134" s="4"/>
      <c r="F134" s="3"/>
      <c r="G134" s="100"/>
      <c r="H134" s="100"/>
      <c r="I134" s="100"/>
      <c r="J134" s="100"/>
      <c r="K134" s="100"/>
      <c r="M134" s="83"/>
      <c r="N134" s="3" t="s">
        <v>7</v>
      </c>
      <c r="P134" s="3"/>
      <c r="Q134" s="3"/>
    </row>
    <row r="135" spans="1:19">
      <c r="A135" s="3"/>
      <c r="B135" s="62"/>
      <c r="D135" s="4"/>
      <c r="E135" s="4"/>
      <c r="F135" s="3"/>
      <c r="G135" s="100"/>
      <c r="H135" s="100"/>
      <c r="I135" s="100"/>
      <c r="J135" s="100"/>
      <c r="K135" s="100"/>
      <c r="M135" s="83" t="s">
        <v>44</v>
      </c>
      <c r="N135" s="3" t="s">
        <v>87</v>
      </c>
      <c r="P135" s="3"/>
      <c r="Q135" s="3"/>
    </row>
    <row r="136" spans="1:19">
      <c r="A136" s="22" t="s">
        <v>90</v>
      </c>
      <c r="B136" s="63"/>
      <c r="C136" s="83"/>
      <c r="D136" s="14"/>
      <c r="E136" s="14"/>
      <c r="F136" s="22"/>
      <c r="G136" s="101"/>
      <c r="H136" s="101"/>
      <c r="I136" s="101"/>
      <c r="J136" s="101"/>
      <c r="K136" s="101"/>
      <c r="M136" s="6" t="s">
        <v>103</v>
      </c>
      <c r="N136" s="6"/>
      <c r="O136" s="63"/>
      <c r="P136" s="22"/>
      <c r="Q136" s="22"/>
    </row>
    <row r="137" spans="1:19" ht="12.75" customHeight="1">
      <c r="A137" s="17"/>
      <c r="B137" s="17"/>
      <c r="C137" s="18"/>
      <c r="D137" s="19"/>
      <c r="E137" s="19"/>
      <c r="F137" s="17"/>
      <c r="G137" s="11"/>
      <c r="H137" s="11"/>
      <c r="I137" s="11"/>
      <c r="J137" s="11"/>
      <c r="K137" s="11"/>
      <c r="L137" s="17"/>
      <c r="M137" s="17"/>
      <c r="N137" s="17"/>
      <c r="O137" s="17"/>
      <c r="P137" s="17"/>
      <c r="Q137" s="17"/>
    </row>
    <row r="138" spans="1:19" ht="12.75" customHeight="1">
      <c r="A138" s="79" t="s">
        <v>11</v>
      </c>
      <c r="B138" s="79" t="s">
        <v>12</v>
      </c>
      <c r="C138" s="79" t="s">
        <v>13</v>
      </c>
      <c r="D138" s="79" t="s">
        <v>14</v>
      </c>
      <c r="E138" s="79"/>
      <c r="F138" s="79" t="s">
        <v>15</v>
      </c>
      <c r="G138" s="79" t="s">
        <v>16</v>
      </c>
      <c r="H138" s="79" t="s">
        <v>17</v>
      </c>
      <c r="I138" s="79"/>
      <c r="J138" s="79" t="s">
        <v>18</v>
      </c>
      <c r="K138" s="79" t="s">
        <v>19</v>
      </c>
      <c r="L138" s="105" t="s">
        <v>20</v>
      </c>
      <c r="M138" s="105"/>
      <c r="N138" s="79"/>
      <c r="O138" s="79" t="s">
        <v>21</v>
      </c>
      <c r="P138" s="79" t="s">
        <v>22</v>
      </c>
      <c r="Q138" s="79" t="s">
        <v>23</v>
      </c>
    </row>
    <row r="139" spans="1:19" ht="12.75" customHeight="1">
      <c r="B139" s="82"/>
      <c r="D139" s="28"/>
      <c r="E139" s="28"/>
      <c r="F139" s="81"/>
      <c r="G139" s="81"/>
      <c r="H139" s="81"/>
      <c r="I139" s="81"/>
      <c r="J139" s="81"/>
      <c r="K139" s="81"/>
      <c r="L139" s="81"/>
      <c r="M139" s="81"/>
      <c r="N139" s="81"/>
      <c r="O139" s="81"/>
      <c r="P139" s="81"/>
      <c r="Q139" s="81"/>
    </row>
    <row r="140" spans="1:19" ht="12.75" customHeight="1">
      <c r="B140" s="81"/>
      <c r="F140" s="95" t="s">
        <v>41</v>
      </c>
      <c r="G140" s="95"/>
      <c r="H140" s="95"/>
      <c r="I140" s="82"/>
      <c r="J140" s="95" t="s">
        <v>42</v>
      </c>
      <c r="K140" s="95"/>
      <c r="L140" s="95"/>
      <c r="M140" s="95"/>
      <c r="N140" s="82"/>
      <c r="O140" s="95" t="s">
        <v>43</v>
      </c>
      <c r="P140" s="95"/>
      <c r="Q140" s="95"/>
    </row>
    <row r="141" spans="1:19" ht="28.5" customHeight="1">
      <c r="A141" s="15" t="s">
        <v>29</v>
      </c>
      <c r="B141" s="83" t="s">
        <v>30</v>
      </c>
      <c r="C141" s="83" t="s">
        <v>31</v>
      </c>
      <c r="D141" s="14" t="s">
        <v>32</v>
      </c>
      <c r="E141" s="4"/>
      <c r="F141" s="83" t="s">
        <v>33</v>
      </c>
      <c r="G141" s="16" t="s">
        <v>34</v>
      </c>
      <c r="H141" s="83" t="s">
        <v>35</v>
      </c>
      <c r="I141" s="82"/>
      <c r="J141" s="83" t="s">
        <v>33</v>
      </c>
      <c r="K141" s="16" t="s">
        <v>34</v>
      </c>
      <c r="L141" s="102" t="s">
        <v>35</v>
      </c>
      <c r="M141" s="102"/>
      <c r="N141" s="82"/>
      <c r="O141" s="83" t="s">
        <v>33</v>
      </c>
      <c r="P141" s="16" t="s">
        <v>34</v>
      </c>
      <c r="Q141" s="83" t="s">
        <v>35</v>
      </c>
      <c r="S141" s="40"/>
    </row>
    <row r="142" spans="1:19" ht="12.75" customHeight="1">
      <c r="A142" s="81">
        <v>1</v>
      </c>
      <c r="B142" s="58" t="s">
        <v>71</v>
      </c>
      <c r="C142" s="58" t="s">
        <v>86</v>
      </c>
      <c r="D142" s="57">
        <v>40238</v>
      </c>
      <c r="E142" s="57"/>
      <c r="F142" s="71">
        <v>0</v>
      </c>
      <c r="G142" s="71">
        <v>0</v>
      </c>
      <c r="H142" s="78">
        <f t="shared" ref="H142:H151" si="15">IF(F142=0,0,G142*1000/F142)</f>
        <v>0</v>
      </c>
      <c r="I142" s="78"/>
      <c r="J142" s="71">
        <v>0</v>
      </c>
      <c r="K142" s="71">
        <v>0</v>
      </c>
      <c r="L142" s="109">
        <f t="shared" ref="L142:L151" si="16">IF(J142=0,0,K142*1000/J142)</f>
        <v>0</v>
      </c>
      <c r="M142" s="109"/>
      <c r="N142" s="78"/>
      <c r="O142" s="71">
        <f t="shared" ref="O142:O154" si="17">F99+J99-O99-F142+J142</f>
        <v>11711</v>
      </c>
      <c r="P142" s="71">
        <f t="shared" ref="P142:P154" si="18">G99+K99-P99-G142+K142</f>
        <v>933</v>
      </c>
      <c r="Q142" s="78">
        <f t="shared" ref="Q142:Q151" si="19">IF(O142=0,0,P142*1000/O142)</f>
        <v>79.668687558705486</v>
      </c>
    </row>
    <row r="143" spans="1:19" ht="12.75" customHeight="1">
      <c r="A143" s="81">
        <v>2</v>
      </c>
      <c r="B143" s="58" t="s">
        <v>71</v>
      </c>
      <c r="C143" s="58" t="s">
        <v>86</v>
      </c>
      <c r="D143" s="57">
        <v>40269</v>
      </c>
      <c r="E143" s="57"/>
      <c r="F143" s="71">
        <v>0</v>
      </c>
      <c r="G143" s="71">
        <v>0</v>
      </c>
      <c r="H143" s="78">
        <f t="shared" si="15"/>
        <v>0</v>
      </c>
      <c r="I143" s="78"/>
      <c r="J143" s="71">
        <v>0</v>
      </c>
      <c r="K143" s="71">
        <v>0</v>
      </c>
      <c r="L143" s="103">
        <f t="shared" si="16"/>
        <v>0</v>
      </c>
      <c r="M143" s="103"/>
      <c r="N143" s="78"/>
      <c r="O143" s="71">
        <f t="shared" si="17"/>
        <v>11711</v>
      </c>
      <c r="P143" s="71">
        <f t="shared" si="18"/>
        <v>933</v>
      </c>
      <c r="Q143" s="78">
        <f t="shared" si="19"/>
        <v>79.668687558705486</v>
      </c>
    </row>
    <row r="144" spans="1:19" ht="12.75" customHeight="1">
      <c r="A144" s="81">
        <v>3</v>
      </c>
      <c r="B144" s="58" t="s">
        <v>71</v>
      </c>
      <c r="C144" s="58" t="s">
        <v>86</v>
      </c>
      <c r="D144" s="57">
        <v>40299</v>
      </c>
      <c r="E144" s="57"/>
      <c r="F144" s="71">
        <v>0</v>
      </c>
      <c r="G144" s="71">
        <v>0</v>
      </c>
      <c r="H144" s="78">
        <f t="shared" si="15"/>
        <v>0</v>
      </c>
      <c r="I144" s="78"/>
      <c r="J144" s="71">
        <v>0</v>
      </c>
      <c r="K144" s="71">
        <v>0</v>
      </c>
      <c r="L144" s="103">
        <f t="shared" si="16"/>
        <v>0</v>
      </c>
      <c r="M144" s="103"/>
      <c r="N144" s="78"/>
      <c r="O144" s="71">
        <f t="shared" si="17"/>
        <v>11711</v>
      </c>
      <c r="P144" s="71">
        <f t="shared" si="18"/>
        <v>933</v>
      </c>
      <c r="Q144" s="78">
        <f t="shared" si="19"/>
        <v>79.668687558705486</v>
      </c>
    </row>
    <row r="145" spans="1:17" ht="12.75" customHeight="1">
      <c r="A145" s="81">
        <v>4</v>
      </c>
      <c r="B145" s="58" t="s">
        <v>71</v>
      </c>
      <c r="C145" s="58" t="s">
        <v>86</v>
      </c>
      <c r="D145" s="57">
        <v>40330</v>
      </c>
      <c r="E145" s="57"/>
      <c r="F145" s="71">
        <v>0</v>
      </c>
      <c r="G145" s="71">
        <v>0</v>
      </c>
      <c r="H145" s="78">
        <f t="shared" si="15"/>
        <v>0</v>
      </c>
      <c r="I145" s="78"/>
      <c r="J145" s="71">
        <v>0</v>
      </c>
      <c r="K145" s="71">
        <v>0</v>
      </c>
      <c r="L145" s="103">
        <f t="shared" si="16"/>
        <v>0</v>
      </c>
      <c r="M145" s="103"/>
      <c r="N145" s="78"/>
      <c r="O145" s="71">
        <f t="shared" si="17"/>
        <v>11711</v>
      </c>
      <c r="P145" s="71">
        <f t="shared" si="18"/>
        <v>933</v>
      </c>
      <c r="Q145" s="78">
        <f t="shared" si="19"/>
        <v>79.668687558705486</v>
      </c>
    </row>
    <row r="146" spans="1:17" ht="12.75" customHeight="1">
      <c r="A146" s="81">
        <v>5</v>
      </c>
      <c r="B146" s="58" t="s">
        <v>71</v>
      </c>
      <c r="C146" s="58" t="s">
        <v>86</v>
      </c>
      <c r="D146" s="57">
        <v>40360</v>
      </c>
      <c r="E146" s="57"/>
      <c r="F146" s="71">
        <v>0</v>
      </c>
      <c r="G146" s="71">
        <v>0</v>
      </c>
      <c r="H146" s="78">
        <f t="shared" si="15"/>
        <v>0</v>
      </c>
      <c r="I146" s="78"/>
      <c r="J146" s="71">
        <v>0</v>
      </c>
      <c r="K146" s="71">
        <v>0</v>
      </c>
      <c r="L146" s="103">
        <f t="shared" si="16"/>
        <v>0</v>
      </c>
      <c r="M146" s="103"/>
      <c r="N146" s="78"/>
      <c r="O146" s="71">
        <f t="shared" si="17"/>
        <v>11711</v>
      </c>
      <c r="P146" s="71">
        <f t="shared" si="18"/>
        <v>933</v>
      </c>
      <c r="Q146" s="78">
        <f t="shared" si="19"/>
        <v>79.668687558705486</v>
      </c>
    </row>
    <row r="147" spans="1:17" ht="12.75" customHeight="1">
      <c r="A147" s="81">
        <v>6</v>
      </c>
      <c r="B147" s="58" t="s">
        <v>71</v>
      </c>
      <c r="C147" s="58" t="s">
        <v>86</v>
      </c>
      <c r="D147" s="57">
        <v>40391</v>
      </c>
      <c r="E147" s="57"/>
      <c r="F147" s="71">
        <v>0</v>
      </c>
      <c r="G147" s="71">
        <v>0</v>
      </c>
      <c r="H147" s="78">
        <f t="shared" si="15"/>
        <v>0</v>
      </c>
      <c r="I147" s="78"/>
      <c r="J147" s="71">
        <v>0</v>
      </c>
      <c r="K147" s="71">
        <v>0</v>
      </c>
      <c r="L147" s="103">
        <f t="shared" si="16"/>
        <v>0</v>
      </c>
      <c r="M147" s="103"/>
      <c r="N147" s="78"/>
      <c r="O147" s="71">
        <f t="shared" si="17"/>
        <v>11711</v>
      </c>
      <c r="P147" s="71">
        <f t="shared" si="18"/>
        <v>933</v>
      </c>
      <c r="Q147" s="78">
        <f t="shared" si="19"/>
        <v>79.668687558705486</v>
      </c>
    </row>
    <row r="148" spans="1:17" ht="12.75" customHeight="1">
      <c r="A148" s="81">
        <v>7</v>
      </c>
      <c r="B148" s="58" t="s">
        <v>71</v>
      </c>
      <c r="C148" s="58" t="s">
        <v>86</v>
      </c>
      <c r="D148" s="57">
        <v>40422</v>
      </c>
      <c r="E148" s="57"/>
      <c r="F148" s="71">
        <v>0</v>
      </c>
      <c r="G148" s="71">
        <v>0</v>
      </c>
      <c r="H148" s="78">
        <f t="shared" si="15"/>
        <v>0</v>
      </c>
      <c r="I148" s="78"/>
      <c r="J148" s="71">
        <v>0</v>
      </c>
      <c r="K148" s="71">
        <v>0</v>
      </c>
      <c r="L148" s="103">
        <f t="shared" si="16"/>
        <v>0</v>
      </c>
      <c r="M148" s="103"/>
      <c r="N148" s="78"/>
      <c r="O148" s="71">
        <f t="shared" si="17"/>
        <v>11711</v>
      </c>
      <c r="P148" s="71">
        <f t="shared" si="18"/>
        <v>933</v>
      </c>
      <c r="Q148" s="78">
        <f t="shared" si="19"/>
        <v>79.668687558705486</v>
      </c>
    </row>
    <row r="149" spans="1:17" ht="12.75" customHeight="1">
      <c r="A149" s="81">
        <v>8</v>
      </c>
      <c r="B149" s="58" t="s">
        <v>71</v>
      </c>
      <c r="C149" s="58" t="s">
        <v>86</v>
      </c>
      <c r="D149" s="57">
        <v>40452</v>
      </c>
      <c r="E149" s="57"/>
      <c r="F149" s="71">
        <v>0</v>
      </c>
      <c r="G149" s="71">
        <v>0</v>
      </c>
      <c r="H149" s="78">
        <f t="shared" si="15"/>
        <v>0</v>
      </c>
      <c r="I149" s="78"/>
      <c r="J149" s="46">
        <v>0</v>
      </c>
      <c r="K149" s="46">
        <v>0</v>
      </c>
      <c r="L149" s="103">
        <f t="shared" si="16"/>
        <v>0</v>
      </c>
      <c r="M149" s="103"/>
      <c r="N149" s="78"/>
      <c r="O149" s="71">
        <f t="shared" si="17"/>
        <v>11711</v>
      </c>
      <c r="P149" s="71">
        <f t="shared" si="18"/>
        <v>933</v>
      </c>
      <c r="Q149" s="78">
        <f t="shared" si="19"/>
        <v>79.668687558705486</v>
      </c>
    </row>
    <row r="150" spans="1:17" ht="12.75" customHeight="1">
      <c r="A150" s="81">
        <v>9</v>
      </c>
      <c r="B150" s="58" t="s">
        <v>71</v>
      </c>
      <c r="C150" s="58" t="s">
        <v>86</v>
      </c>
      <c r="D150" s="57">
        <v>40483</v>
      </c>
      <c r="E150" s="57"/>
      <c r="F150" s="71">
        <v>0</v>
      </c>
      <c r="G150" s="71">
        <v>0</v>
      </c>
      <c r="H150" s="78">
        <f t="shared" si="15"/>
        <v>0</v>
      </c>
      <c r="I150" s="78"/>
      <c r="J150" s="46">
        <v>0</v>
      </c>
      <c r="K150" s="46">
        <v>0</v>
      </c>
      <c r="L150" s="103">
        <f t="shared" si="16"/>
        <v>0</v>
      </c>
      <c r="M150" s="103"/>
      <c r="N150" s="78"/>
      <c r="O150" s="71">
        <f t="shared" si="17"/>
        <v>11513</v>
      </c>
      <c r="P150" s="71">
        <f t="shared" si="18"/>
        <v>917</v>
      </c>
      <c r="Q150" s="78">
        <f t="shared" si="19"/>
        <v>79.649092330409104</v>
      </c>
    </row>
    <row r="151" spans="1:17" ht="12.75" customHeight="1">
      <c r="A151" s="81">
        <v>10</v>
      </c>
      <c r="B151" s="58" t="s">
        <v>71</v>
      </c>
      <c r="C151" s="58" t="s">
        <v>86</v>
      </c>
      <c r="D151" s="57">
        <v>40513</v>
      </c>
      <c r="E151" s="57"/>
      <c r="F151" s="71">
        <v>0</v>
      </c>
      <c r="G151" s="71">
        <v>0</v>
      </c>
      <c r="H151" s="78">
        <f t="shared" si="15"/>
        <v>0</v>
      </c>
      <c r="I151" s="78"/>
      <c r="J151" s="46">
        <v>0</v>
      </c>
      <c r="K151" s="46">
        <v>0</v>
      </c>
      <c r="L151" s="103">
        <f t="shared" si="16"/>
        <v>0</v>
      </c>
      <c r="M151" s="103"/>
      <c r="N151" s="78"/>
      <c r="O151" s="71">
        <f t="shared" si="17"/>
        <v>8769</v>
      </c>
      <c r="P151" s="71">
        <f t="shared" si="18"/>
        <v>698</v>
      </c>
      <c r="Q151" s="78">
        <f t="shared" si="19"/>
        <v>79.598585927699858</v>
      </c>
    </row>
    <row r="152" spans="1:17" ht="12.75" customHeight="1">
      <c r="A152" s="81">
        <v>11</v>
      </c>
      <c r="B152" s="58" t="s">
        <v>71</v>
      </c>
      <c r="C152" s="58" t="s">
        <v>86</v>
      </c>
      <c r="D152" s="57">
        <v>40544</v>
      </c>
      <c r="E152" s="57"/>
      <c r="F152" s="71">
        <v>0</v>
      </c>
      <c r="G152" s="71">
        <v>0</v>
      </c>
      <c r="H152" s="78">
        <f>IF(F152=0,0,G152*1000/F152)</f>
        <v>0</v>
      </c>
      <c r="I152" s="78"/>
      <c r="J152" s="46">
        <v>0</v>
      </c>
      <c r="K152" s="46">
        <v>0</v>
      </c>
      <c r="L152" s="103">
        <f>IF(J152=0,0,K152*1000/J152)</f>
        <v>0</v>
      </c>
      <c r="M152" s="103"/>
      <c r="N152" s="78"/>
      <c r="O152" s="71">
        <f t="shared" si="17"/>
        <v>8769</v>
      </c>
      <c r="P152" s="71">
        <f t="shared" si="18"/>
        <v>698</v>
      </c>
      <c r="Q152" s="78">
        <f>IF(O152=0,0,P152*1000/O152)</f>
        <v>79.598585927699858</v>
      </c>
    </row>
    <row r="153" spans="1:17" ht="12.75" customHeight="1">
      <c r="A153" s="81">
        <v>12</v>
      </c>
      <c r="B153" s="58" t="s">
        <v>71</v>
      </c>
      <c r="C153" s="58" t="s">
        <v>86</v>
      </c>
      <c r="D153" s="57">
        <v>40575</v>
      </c>
      <c r="E153" s="57"/>
      <c r="F153" s="71">
        <v>0</v>
      </c>
      <c r="G153" s="71">
        <v>0</v>
      </c>
      <c r="H153" s="78">
        <f>IF(F153=0,0,G153*1000/F153)</f>
        <v>0</v>
      </c>
      <c r="I153" s="78"/>
      <c r="J153" s="46">
        <v>0</v>
      </c>
      <c r="K153" s="46">
        <v>0</v>
      </c>
      <c r="L153" s="103">
        <f>IF(J153=0,0,K153*1000/J153)</f>
        <v>0</v>
      </c>
      <c r="M153" s="103"/>
      <c r="N153" s="78"/>
      <c r="O153" s="71">
        <f t="shared" si="17"/>
        <v>11513</v>
      </c>
      <c r="P153" s="71">
        <f t="shared" si="18"/>
        <v>1036</v>
      </c>
      <c r="Q153" s="78">
        <f>IF(O153=0,0,P153*1000/O153)</f>
        <v>89.985234083210287</v>
      </c>
    </row>
    <row r="154" spans="1:17" ht="12.75" customHeight="1">
      <c r="A154" s="81">
        <v>13</v>
      </c>
      <c r="B154" s="58" t="s">
        <v>71</v>
      </c>
      <c r="C154" s="58" t="s">
        <v>86</v>
      </c>
      <c r="D154" s="57">
        <v>40603</v>
      </c>
      <c r="E154" s="57"/>
      <c r="F154" s="71">
        <v>0</v>
      </c>
      <c r="G154" s="71">
        <v>0</v>
      </c>
      <c r="H154" s="78">
        <f>IF(F154=0,0,G154*1000/F154)</f>
        <v>0</v>
      </c>
      <c r="I154" s="78"/>
      <c r="J154" s="46">
        <v>0</v>
      </c>
      <c r="K154" s="46">
        <v>0</v>
      </c>
      <c r="L154" s="103">
        <f>IF(J154=0,0,K154*1000/J154)</f>
        <v>0</v>
      </c>
      <c r="M154" s="103"/>
      <c r="N154" s="78"/>
      <c r="O154" s="71">
        <f t="shared" si="17"/>
        <v>11513</v>
      </c>
      <c r="P154" s="71">
        <f t="shared" si="18"/>
        <v>1036</v>
      </c>
      <c r="Q154" s="78">
        <f>IF(O154=0,0,P154*1000/O154)</f>
        <v>89.985234083210287</v>
      </c>
    </row>
    <row r="155" spans="1:17" ht="12.75" customHeight="1">
      <c r="A155" s="81"/>
      <c r="B155" s="58"/>
      <c r="C155" s="58"/>
      <c r="D155" s="57"/>
      <c r="E155" s="57"/>
      <c r="F155" s="71"/>
      <c r="G155" s="71"/>
      <c r="H155" s="78"/>
      <c r="I155" s="78"/>
      <c r="J155" s="46"/>
      <c r="K155" s="46"/>
      <c r="L155" s="78"/>
      <c r="M155" s="78"/>
      <c r="N155" s="78"/>
      <c r="O155" s="71"/>
      <c r="P155" s="71"/>
      <c r="Q155" s="78"/>
    </row>
    <row r="156" spans="1:17" ht="12.75" customHeight="1">
      <c r="A156" s="81">
        <v>14</v>
      </c>
      <c r="B156" s="58" t="s">
        <v>66</v>
      </c>
      <c r="C156" s="58"/>
      <c r="D156" s="57"/>
      <c r="E156" s="57"/>
      <c r="F156" s="71"/>
      <c r="G156" s="71"/>
      <c r="H156" s="78"/>
      <c r="I156" s="78"/>
      <c r="J156" s="46"/>
      <c r="K156" s="46"/>
      <c r="L156" s="78"/>
      <c r="M156" s="78"/>
      <c r="N156" s="78"/>
      <c r="O156" s="71">
        <f>SUM(O142:O154)</f>
        <v>145765</v>
      </c>
      <c r="P156" s="71">
        <f>SUM(P142:P154)</f>
        <v>11849</v>
      </c>
      <c r="Q156" s="78"/>
    </row>
    <row r="157" spans="1:17" ht="12.75" customHeight="1">
      <c r="O157" s="69"/>
      <c r="P157" s="69"/>
    </row>
    <row r="158" spans="1:17" ht="12.75" customHeight="1">
      <c r="A158" s="81">
        <v>15</v>
      </c>
      <c r="B158" s="58" t="s">
        <v>71</v>
      </c>
      <c r="C158" s="58" t="s">
        <v>86</v>
      </c>
      <c r="D158" s="57" t="s">
        <v>40</v>
      </c>
      <c r="E158" s="57"/>
      <c r="O158" s="23">
        <f>ROUND(AVERAGE(O142:O154),0)</f>
        <v>11213</v>
      </c>
      <c r="P158" s="23">
        <f>ROUND(AVERAGE(P142:P154),0)</f>
        <v>911</v>
      </c>
      <c r="Q158" s="78">
        <f>IF(O158=0,0,P158*1000/O158)</f>
        <v>81.244983501293149</v>
      </c>
    </row>
    <row r="159" spans="1:17" ht="12.75" customHeight="1">
      <c r="O159" s="69"/>
      <c r="P159" s="69"/>
    </row>
    <row r="160" spans="1:17" ht="12.75" customHeight="1">
      <c r="O160" s="69"/>
      <c r="P160" s="69"/>
    </row>
    <row r="161" spans="1:17" ht="12.75" customHeight="1">
      <c r="O161" s="69"/>
      <c r="P161" s="69"/>
    </row>
    <row r="162" spans="1:17" ht="12.75" customHeight="1"/>
    <row r="163" spans="1:17" ht="12.75" customHeight="1"/>
    <row r="164" spans="1:17" ht="12.75" customHeight="1">
      <c r="A164" s="58">
        <v>16</v>
      </c>
      <c r="B164" s="85" t="s">
        <v>130</v>
      </c>
    </row>
    <row r="165" spans="1:17" ht="12.75" customHeight="1"/>
    <row r="166" spans="1:17" ht="12.75" customHeight="1"/>
    <row r="167" spans="1:17" ht="12.75" customHeight="1"/>
    <row r="168" spans="1:17" ht="12.75" customHeight="1"/>
    <row r="169" spans="1:17" ht="12.75" customHeight="1"/>
    <row r="170" spans="1:17" ht="12.75" customHeight="1"/>
    <row r="171" spans="1:17" ht="12.75" customHeight="1">
      <c r="Q171" s="63"/>
    </row>
    <row r="172" spans="1:17" s="62" customFormat="1" ht="13.5" customHeight="1">
      <c r="A172" s="17" t="s">
        <v>36</v>
      </c>
      <c r="B172" s="17"/>
      <c r="C172" s="18"/>
      <c r="D172" s="19"/>
      <c r="E172" s="19"/>
      <c r="F172" s="17"/>
      <c r="G172" s="17"/>
      <c r="H172" s="17"/>
      <c r="I172" s="17"/>
      <c r="J172" s="17"/>
      <c r="K172" s="17"/>
      <c r="L172" s="17"/>
      <c r="M172" s="17"/>
      <c r="N172" s="17"/>
      <c r="O172" s="17"/>
      <c r="P172" s="20" t="s">
        <v>37</v>
      </c>
    </row>
    <row r="173" spans="1:17" ht="12.75" customHeight="1"/>
    <row r="174" spans="1:17" ht="15" customHeight="1"/>
    <row r="179" spans="19:27" ht="12.75" customHeight="1"/>
    <row r="180" spans="19:27" ht="12.75" customHeight="1"/>
    <row r="181" spans="19:27" ht="12.75" customHeight="1"/>
    <row r="182" spans="19:27" ht="12.75" customHeight="1"/>
    <row r="183" spans="19:27" ht="12.75" customHeight="1"/>
    <row r="184" spans="19:27" ht="28.5" customHeight="1"/>
    <row r="185" spans="19:27" ht="12.75" customHeight="1">
      <c r="S185" s="45"/>
      <c r="T185" s="39"/>
      <c r="U185" s="78"/>
      <c r="V185" s="45"/>
      <c r="W185" s="45"/>
      <c r="X185" s="78"/>
      <c r="Y185" s="45"/>
      <c r="Z185" s="45"/>
      <c r="AA185" s="78"/>
    </row>
    <row r="186" spans="19:27" ht="12.75" customHeight="1"/>
    <row r="187" spans="19:27" ht="12.75" customHeight="1"/>
    <row r="188" spans="19:27" ht="12.75" customHeight="1"/>
    <row r="189" spans="19:27" ht="12.75" customHeight="1"/>
    <row r="190" spans="19:27" ht="12.75" customHeight="1"/>
    <row r="191" spans="19:27" ht="12.75" customHeight="1"/>
    <row r="192" spans="19:27"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spans="19:19" ht="12.75" customHeight="1"/>
    <row r="210" spans="19:19" ht="13.5" customHeight="1"/>
    <row r="211" spans="19:19" ht="12.75" customHeight="1"/>
    <row r="212" spans="19:19" ht="15" customHeight="1"/>
    <row r="217" spans="19:19" ht="12.75" customHeight="1"/>
    <row r="218" spans="19:19" ht="12.75" customHeight="1"/>
    <row r="219" spans="19:19" ht="12.75" customHeight="1"/>
    <row r="220" spans="19:19" ht="12.75" customHeight="1"/>
    <row r="221" spans="19:19" ht="12.75" customHeight="1"/>
    <row r="222" spans="19:19" ht="28.5" customHeight="1">
      <c r="S222" s="40"/>
    </row>
    <row r="223" spans="19:19" ht="12.75" customHeight="1"/>
    <row r="224" spans="19:19"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3.5" customHeight="1"/>
    <row r="249" ht="12.75" customHeight="1"/>
    <row r="255" ht="12.75" customHeight="1"/>
    <row r="256" ht="12.75" customHeight="1"/>
    <row r="257" spans="19:27" ht="12.75" customHeight="1"/>
    <row r="258" spans="19:27" ht="12.75" customHeight="1"/>
    <row r="259" spans="19:27" ht="12.75" customHeight="1"/>
    <row r="260" spans="19:27" ht="28.5" customHeight="1"/>
    <row r="261" spans="19:27" ht="12.75" customHeight="1">
      <c r="S261" s="28"/>
      <c r="T261" s="28"/>
      <c r="U261" s="78"/>
      <c r="V261" s="28"/>
      <c r="W261" s="28"/>
      <c r="X261" s="78"/>
      <c r="Y261" s="28"/>
      <c r="Z261" s="28"/>
      <c r="AA261" s="78"/>
    </row>
    <row r="262" spans="19:27" ht="12.75" customHeight="1"/>
    <row r="263" spans="19:27" ht="12.75" customHeight="1"/>
    <row r="264" spans="19:27" ht="12.75" customHeight="1"/>
    <row r="265" spans="19:27" ht="12.75" customHeight="1"/>
    <row r="266" spans="19:27" ht="12.75" customHeight="1"/>
    <row r="267" spans="19:27" ht="12.75" customHeight="1"/>
    <row r="268" spans="19:27" ht="12.75" customHeight="1"/>
    <row r="269" spans="19:27" ht="12.75" customHeight="1"/>
    <row r="270" spans="19:27" ht="12.75" customHeight="1"/>
    <row r="271" spans="19:27" ht="12.75" customHeight="1"/>
    <row r="272" spans="19:27" ht="12.75" customHeight="1"/>
    <row r="273" spans="18:18" ht="12.75" customHeight="1"/>
    <row r="274" spans="18:18" ht="12.75" customHeight="1"/>
    <row r="275" spans="18:18" ht="12.75" customHeight="1"/>
    <row r="276" spans="18:18" ht="12.75" customHeight="1">
      <c r="R276" s="68"/>
    </row>
    <row r="277" spans="18:18" ht="12.75" customHeight="1"/>
    <row r="278" spans="18:18" ht="12.75" customHeight="1"/>
    <row r="279" spans="18:18" ht="12.75" customHeight="1"/>
    <row r="280" spans="18:18" ht="12.75" customHeight="1"/>
    <row r="281" spans="18:18" ht="12.75" customHeight="1"/>
    <row r="282" spans="18:18" ht="12.75" customHeight="1"/>
    <row r="283" spans="18:18" ht="12.75" customHeight="1"/>
    <row r="284" spans="18:18" ht="12.75" customHeight="1"/>
    <row r="285" spans="18:18" ht="12.75" customHeight="1"/>
    <row r="286" spans="18:18" ht="13.5" customHeight="1"/>
    <row r="287" spans="18:18" ht="12.75" customHeight="1"/>
    <row r="293" spans="19:20" ht="12.75" customHeight="1"/>
    <row r="294" spans="19:20" ht="12.75" customHeight="1"/>
    <row r="295" spans="19:20" ht="12.75" customHeight="1"/>
    <row r="296" spans="19:20" ht="12.75" customHeight="1"/>
    <row r="297" spans="19:20" ht="12.75" customHeight="1"/>
    <row r="298" spans="19:20" ht="28.5" customHeight="1">
      <c r="S298" s="40" t="s">
        <v>69</v>
      </c>
    </row>
    <row r="299" spans="19:20" ht="12.75" customHeight="1">
      <c r="S299" s="84" t="e">
        <f>IF(#REF!=O151,"OK","Bad")</f>
        <v>#REF!</v>
      </c>
      <c r="T299" s="84" t="e">
        <f>IF(#REF!=P151,"OK","Bad")</f>
        <v>#REF!</v>
      </c>
    </row>
    <row r="300" spans="19:20" ht="12.75" customHeight="1"/>
    <row r="301" spans="19:20" ht="12.75" customHeight="1"/>
    <row r="302" spans="19:20" ht="12.75" customHeight="1"/>
    <row r="303" spans="19:20" ht="12.75" customHeight="1"/>
    <row r="304" spans="19:20" ht="12.75" customHeight="1"/>
    <row r="305" spans="18:18" ht="12.75" customHeight="1"/>
    <row r="306" spans="18:18" ht="12.75" customHeight="1"/>
    <row r="307" spans="18:18" ht="12.75" customHeight="1"/>
    <row r="308" spans="18:18" ht="12.75" customHeight="1"/>
    <row r="309" spans="18:18" ht="12.75" customHeight="1"/>
    <row r="310" spans="18:18" ht="12.75" customHeight="1"/>
    <row r="311" spans="18:18" ht="12.75" customHeight="1"/>
    <row r="312" spans="18:18" ht="12.75" customHeight="1"/>
    <row r="313" spans="18:18" ht="12.75" customHeight="1"/>
    <row r="314" spans="18:18" ht="12.75" customHeight="1">
      <c r="R314" s="68"/>
    </row>
    <row r="315" spans="18:18" ht="12.75" customHeight="1"/>
    <row r="316" spans="18:18" ht="12.75" customHeight="1"/>
    <row r="317" spans="18:18" ht="12.75" customHeight="1"/>
    <row r="318" spans="18:18" ht="12.75" customHeight="1"/>
    <row r="319" spans="18:18" ht="12.75" customHeight="1"/>
    <row r="320" spans="18:18" ht="12.75" customHeight="1"/>
    <row r="321" ht="12.75" customHeight="1"/>
    <row r="322" ht="12.75" customHeight="1"/>
    <row r="323" ht="12.75" customHeight="1"/>
    <row r="324" ht="13.5" customHeight="1"/>
    <row r="325" ht="12.75" customHeight="1"/>
    <row r="331" ht="12.75" customHeight="1"/>
    <row r="332" ht="12.75" customHeight="1"/>
    <row r="333" ht="12.75" customHeight="1"/>
    <row r="334" ht="12.75" customHeight="1"/>
    <row r="335" ht="12.75" customHeight="1"/>
    <row r="336" ht="28.5" customHeight="1"/>
    <row r="337" spans="18:18" ht="12.75" customHeight="1"/>
    <row r="338" spans="18:18" ht="12.75" customHeight="1"/>
    <row r="339" spans="18:18" ht="12.75" customHeight="1"/>
    <row r="340" spans="18:18" ht="12.75" customHeight="1"/>
    <row r="341" spans="18:18" ht="12.75" customHeight="1"/>
    <row r="342" spans="18:18" ht="12.75" customHeight="1"/>
    <row r="343" spans="18:18" ht="12.75" customHeight="1"/>
    <row r="344" spans="18:18" ht="12.75" customHeight="1"/>
    <row r="345" spans="18:18" ht="12.75" customHeight="1"/>
    <row r="346" spans="18:18" ht="12.75" customHeight="1"/>
    <row r="347" spans="18:18" ht="12.75" customHeight="1"/>
    <row r="348" spans="18:18" ht="12.75" customHeight="1"/>
    <row r="349" spans="18:18" ht="12.75" customHeight="1"/>
    <row r="350" spans="18:18" ht="12.75" customHeight="1"/>
    <row r="351" spans="18:18" ht="12.75" customHeight="1"/>
    <row r="352" spans="18:18" ht="12.75" customHeight="1">
      <c r="R352" s="68"/>
    </row>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3.5" customHeight="1"/>
    <row r="363" ht="12.75" customHeight="1"/>
    <row r="369" ht="12.75" customHeight="1"/>
    <row r="370" ht="12.75" customHeight="1"/>
    <row r="371" ht="12.75" customHeight="1"/>
    <row r="372" ht="12.75" customHeight="1"/>
    <row r="373" ht="12.75" customHeight="1"/>
    <row r="374" ht="28.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spans="18:18" ht="12.75" customHeight="1"/>
    <row r="386" spans="18:18" ht="12.75" customHeight="1"/>
    <row r="387" spans="18:18" ht="12.75" customHeight="1"/>
    <row r="388" spans="18:18" ht="12.75" customHeight="1"/>
    <row r="389" spans="18:18" ht="12.75" customHeight="1"/>
    <row r="390" spans="18:18" ht="12.75" customHeight="1">
      <c r="R390" s="68"/>
    </row>
    <row r="391" spans="18:18" ht="12.75" customHeight="1"/>
    <row r="392" spans="18:18" ht="12.75" customHeight="1"/>
    <row r="393" spans="18:18" ht="12.75" customHeight="1"/>
    <row r="394" spans="18:18" ht="12.75" customHeight="1"/>
    <row r="395" spans="18:18" ht="12.75" customHeight="1"/>
    <row r="396" spans="18:18" ht="12.75" customHeight="1"/>
    <row r="397" spans="18:18" ht="12.75" customHeight="1"/>
    <row r="398" spans="18:18" ht="12.75" customHeight="1"/>
    <row r="399" spans="18:18" ht="12.75" customHeight="1"/>
    <row r="400" spans="18:18" ht="13.5" customHeight="1"/>
    <row r="401" ht="12.75" customHeight="1"/>
    <row r="407" ht="12.75" customHeight="1"/>
    <row r="408" ht="12.75" customHeight="1"/>
    <row r="409" ht="12.75" customHeight="1"/>
    <row r="410" ht="12.75" customHeight="1"/>
    <row r="411" ht="12.75" customHeight="1"/>
    <row r="412" ht="28.5" customHeight="1"/>
    <row r="413" ht="12.75" customHeight="1"/>
    <row r="414" ht="12.75" customHeight="1"/>
    <row r="415" ht="12.75" customHeight="1"/>
    <row r="416" ht="12.75" customHeight="1"/>
    <row r="417" spans="18:18" ht="12.75" customHeight="1"/>
    <row r="418" spans="18:18" ht="12.75" customHeight="1"/>
    <row r="419" spans="18:18" ht="12.75" customHeight="1"/>
    <row r="420" spans="18:18" ht="12.75" customHeight="1"/>
    <row r="421" spans="18:18" ht="12.75" customHeight="1"/>
    <row r="422" spans="18:18" ht="12.75" customHeight="1"/>
    <row r="423" spans="18:18" ht="12.75" customHeight="1"/>
    <row r="424" spans="18:18" ht="12.75" customHeight="1"/>
    <row r="425" spans="18:18" ht="12.75" customHeight="1"/>
    <row r="426" spans="18:18" ht="12.75" customHeight="1"/>
    <row r="427" spans="18:18" ht="12.75" customHeight="1"/>
    <row r="428" spans="18:18" ht="12.75" customHeight="1">
      <c r="R428" s="68"/>
    </row>
    <row r="429" spans="18:18" ht="12.75" customHeight="1"/>
    <row r="430" spans="18:18" ht="12.75" customHeight="1"/>
    <row r="431" spans="18:18" ht="12.75" customHeight="1"/>
    <row r="432" spans="18:18" ht="12.75" customHeight="1"/>
    <row r="433" ht="12.75" customHeight="1"/>
    <row r="434" ht="12.75" customHeight="1"/>
    <row r="435" ht="12.75" customHeight="1"/>
    <row r="436" ht="12.75" customHeight="1"/>
    <row r="437" ht="12.75" customHeight="1"/>
    <row r="438" ht="13.5" customHeight="1"/>
    <row r="439" ht="12.75" customHeight="1"/>
    <row r="445" ht="12.75" customHeight="1"/>
    <row r="446" ht="12.75" customHeight="1"/>
    <row r="447" ht="12.75" customHeight="1"/>
    <row r="448" ht="12.75" customHeight="1"/>
    <row r="449" ht="12.75" customHeight="1"/>
    <row r="450" ht="28.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spans="18:18" ht="12.75" customHeight="1"/>
    <row r="466" spans="18:18" ht="12.75" customHeight="1">
      <c r="R466" s="68"/>
    </row>
    <row r="467" spans="18:18" ht="12.75" customHeight="1"/>
    <row r="468" spans="18:18" ht="12.75" customHeight="1"/>
    <row r="469" spans="18:18" ht="12.75" customHeight="1"/>
    <row r="470" spans="18:18" ht="12.75" customHeight="1"/>
    <row r="471" spans="18:18" ht="12.75" customHeight="1"/>
    <row r="472" spans="18:18" ht="12.75" customHeight="1"/>
    <row r="473" spans="18:18" ht="12.75" customHeight="1"/>
    <row r="474" spans="18:18" ht="12.75" customHeight="1"/>
    <row r="475" spans="18:18" ht="12.75" customHeight="1"/>
    <row r="476" spans="18:18" ht="13.5" customHeight="1"/>
    <row r="477" spans="18:18" ht="12.75" customHeight="1"/>
    <row r="483" ht="12.75" customHeight="1"/>
    <row r="484" ht="12.75" customHeight="1"/>
    <row r="485" ht="12.75" customHeight="1"/>
    <row r="486" ht="12.75" customHeight="1"/>
    <row r="487" ht="12.75" customHeight="1"/>
    <row r="488" ht="28.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3.5" customHeight="1"/>
    <row r="515" ht="12.75" customHeight="1"/>
    <row r="521" ht="12.75" customHeight="1"/>
    <row r="522" ht="12.75" customHeight="1"/>
    <row r="523" ht="12.75" customHeight="1"/>
    <row r="524" ht="12.75" customHeight="1"/>
    <row r="525" ht="12.75" customHeight="1"/>
    <row r="526" ht="28.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3.5" customHeight="1"/>
    <row r="553" ht="12.75" customHeight="1"/>
    <row r="559" ht="12.75" customHeight="1"/>
    <row r="560" ht="12.75" customHeight="1"/>
    <row r="561" ht="12.75" customHeight="1"/>
    <row r="562" ht="12.75" customHeight="1"/>
    <row r="563" ht="12.75" customHeight="1"/>
    <row r="564" ht="28.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3.5" customHeight="1"/>
    <row r="591" ht="12.75" customHeight="1"/>
    <row r="597" ht="12.75" customHeight="1"/>
    <row r="598" ht="12.75" customHeight="1"/>
    <row r="599" ht="12.75" customHeight="1"/>
    <row r="600" ht="12.75" customHeight="1"/>
    <row r="601" ht="12.75" customHeight="1"/>
    <row r="602" ht="28.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sheetData>
  <mergeCells count="82">
    <mergeCell ref="L18:M18"/>
    <mergeCell ref="L19:M19"/>
    <mergeCell ref="L63:M63"/>
    <mergeCell ref="L64:M64"/>
    <mergeCell ref="L13:M13"/>
    <mergeCell ref="L14:M14"/>
    <mergeCell ref="L15:M15"/>
    <mergeCell ref="L16:M16"/>
    <mergeCell ref="L17:M17"/>
    <mergeCell ref="L55:M55"/>
    <mergeCell ref="L56:M56"/>
    <mergeCell ref="L57:M57"/>
    <mergeCell ref="L58:M58"/>
    <mergeCell ref="L65:M65"/>
    <mergeCell ref="L59:M59"/>
    <mergeCell ref="L60:M60"/>
    <mergeCell ref="L61:M61"/>
    <mergeCell ref="L62:M62"/>
    <mergeCell ref="L66:M66"/>
    <mergeCell ref="L67:M67"/>
    <mergeCell ref="L68:M68"/>
    <mergeCell ref="L112:M112"/>
    <mergeCell ref="L95:M95"/>
    <mergeCell ref="L102:M102"/>
    <mergeCell ref="L103:M103"/>
    <mergeCell ref="L104:M104"/>
    <mergeCell ref="L105:M105"/>
    <mergeCell ref="L111:M111"/>
    <mergeCell ref="L69:M69"/>
    <mergeCell ref="L154:M154"/>
    <mergeCell ref="L138:M138"/>
    <mergeCell ref="L98:M98"/>
    <mergeCell ref="L99:M99"/>
    <mergeCell ref="L100:M100"/>
    <mergeCell ref="L101:M101"/>
    <mergeCell ref="L148:M148"/>
    <mergeCell ref="L149:M149"/>
    <mergeCell ref="L150:M150"/>
    <mergeCell ref="L151:M151"/>
    <mergeCell ref="L152:M152"/>
    <mergeCell ref="L153:M153"/>
    <mergeCell ref="L142:M142"/>
    <mergeCell ref="L143:M143"/>
    <mergeCell ref="L144:M144"/>
    <mergeCell ref="L145:M145"/>
    <mergeCell ref="L146:M146"/>
    <mergeCell ref="L147:M147"/>
    <mergeCell ref="F140:H140"/>
    <mergeCell ref="O140:Q140"/>
    <mergeCell ref="G89:K93"/>
    <mergeCell ref="F97:H97"/>
    <mergeCell ref="O97:Q97"/>
    <mergeCell ref="G132:K136"/>
    <mergeCell ref="J140:M140"/>
    <mergeCell ref="J97:M97"/>
    <mergeCell ref="L106:M106"/>
    <mergeCell ref="L107:M107"/>
    <mergeCell ref="L141:M141"/>
    <mergeCell ref="L108:M108"/>
    <mergeCell ref="L109:M109"/>
    <mergeCell ref="L110:M110"/>
    <mergeCell ref="O54:Q54"/>
    <mergeCell ref="G3:K7"/>
    <mergeCell ref="F11:H11"/>
    <mergeCell ref="O11:Q11"/>
    <mergeCell ref="G46:K50"/>
    <mergeCell ref="J54:M54"/>
    <mergeCell ref="J11:M11"/>
    <mergeCell ref="L20:M20"/>
    <mergeCell ref="L21:M21"/>
    <mergeCell ref="L22:M22"/>
    <mergeCell ref="L23:M23"/>
    <mergeCell ref="L24:M24"/>
    <mergeCell ref="L25:M25"/>
    <mergeCell ref="L9:M9"/>
    <mergeCell ref="L52:M52"/>
    <mergeCell ref="L12:M12"/>
    <mergeCell ref="G2:K2"/>
    <mergeCell ref="G45:K45"/>
    <mergeCell ref="G88:K88"/>
    <mergeCell ref="G131:K131"/>
    <mergeCell ref="F54:H54"/>
  </mergeCells>
  <pageMargins left="0.75" right="0.5" top="1" bottom="0.5" header="0.3" footer="0.3"/>
  <pageSetup scale="93" orientation="landscape" r:id="rId1"/>
  <rowBreaks count="3" manualBreakCount="3">
    <brk id="43" max="12" man="1"/>
    <brk id="86" max="12" man="1"/>
    <brk id="129" max="12" man="1"/>
  </rowBreaks>
</worksheet>
</file>

<file path=xl/worksheets/sheet4.xml><?xml version="1.0" encoding="utf-8"?>
<worksheet xmlns="http://schemas.openxmlformats.org/spreadsheetml/2006/main" xmlns:r="http://schemas.openxmlformats.org/officeDocument/2006/relationships">
  <dimension ref="A1:R487"/>
  <sheetViews>
    <sheetView tabSelected="1" view="pageBreakPreview" topLeftCell="A110" zoomScaleNormal="100" zoomScaleSheetLayoutView="100" workbookViewId="0">
      <selection activeCell="A162" sqref="A162:XFD162"/>
    </sheetView>
  </sheetViews>
  <sheetFormatPr defaultColWidth="9.140625" defaultRowHeight="12"/>
  <cols>
    <col min="1" max="1" width="5.7109375" style="84" customWidth="1"/>
    <col min="2" max="2" width="9.5703125" style="84" customWidth="1"/>
    <col min="3" max="3" width="9.28515625" style="84" customWidth="1"/>
    <col min="4" max="4" width="8.5703125" style="84" customWidth="1"/>
    <col min="5" max="5" width="1.28515625" style="84" customWidth="1"/>
    <col min="6" max="8" width="10.140625" style="84" customWidth="1"/>
    <col min="9" max="9" width="1.28515625" style="84" customWidth="1"/>
    <col min="10" max="10" width="10.140625" style="84" customWidth="1"/>
    <col min="11" max="11" width="10.28515625" style="84" customWidth="1"/>
    <col min="12" max="12" width="7.140625" style="84" customWidth="1"/>
    <col min="13" max="13" width="3.5703125" style="84" customWidth="1"/>
    <col min="14" max="14" width="1.28515625" style="84" customWidth="1"/>
    <col min="15" max="16" width="10.140625" style="84" customWidth="1"/>
    <col min="17" max="17" width="10.5703125" style="84" customWidth="1"/>
    <col min="18" max="16384" width="9.140625" style="84"/>
  </cols>
  <sheetData>
    <row r="1" spans="1:18" ht="13.5" customHeight="1">
      <c r="A1" s="3"/>
      <c r="B1" s="3"/>
      <c r="C1" s="82"/>
      <c r="D1" s="4"/>
      <c r="E1" s="4"/>
      <c r="F1" s="3"/>
      <c r="G1" s="3"/>
      <c r="H1" s="3"/>
      <c r="I1" s="3"/>
      <c r="J1" s="3"/>
      <c r="K1" s="3"/>
      <c r="L1" s="3"/>
      <c r="M1" s="3"/>
      <c r="N1" s="3"/>
      <c r="O1" s="3"/>
      <c r="P1" s="3"/>
      <c r="Q1" s="61"/>
    </row>
    <row r="2" spans="1:18" ht="12.75" customHeight="1">
      <c r="A2" s="22" t="s">
        <v>88</v>
      </c>
      <c r="B2" s="22"/>
      <c r="C2" s="83"/>
      <c r="D2" s="14"/>
      <c r="E2" s="14"/>
      <c r="F2" s="22"/>
      <c r="G2" s="95" t="s">
        <v>89</v>
      </c>
      <c r="H2" s="95"/>
      <c r="I2" s="95"/>
      <c r="J2" s="95"/>
      <c r="K2" s="95"/>
      <c r="L2" s="22"/>
      <c r="M2" s="22"/>
      <c r="N2" s="22"/>
      <c r="O2" s="22"/>
      <c r="P2" s="22" t="s">
        <v>123</v>
      </c>
      <c r="Q2" s="22"/>
      <c r="R2" s="68"/>
    </row>
    <row r="3" spans="1:18" ht="15" customHeight="1">
      <c r="A3" s="17" t="s">
        <v>2</v>
      </c>
      <c r="B3" s="10"/>
      <c r="C3" s="10"/>
      <c r="D3" s="10"/>
      <c r="E3" s="10"/>
      <c r="F3" s="10"/>
      <c r="G3" s="99" t="s">
        <v>3</v>
      </c>
      <c r="H3" s="99"/>
      <c r="I3" s="99"/>
      <c r="J3" s="99"/>
      <c r="K3" s="99"/>
      <c r="M3" s="17" t="s">
        <v>92</v>
      </c>
      <c r="N3" s="17"/>
      <c r="O3" s="10"/>
      <c r="P3" s="10"/>
      <c r="Q3" s="10"/>
    </row>
    <row r="4" spans="1:18">
      <c r="A4" s="3"/>
      <c r="B4" s="62"/>
      <c r="C4" s="62"/>
      <c r="D4" s="62"/>
      <c r="E4" s="62"/>
      <c r="F4" s="62"/>
      <c r="G4" s="100"/>
      <c r="H4" s="100"/>
      <c r="I4" s="100"/>
      <c r="J4" s="100"/>
      <c r="K4" s="100"/>
      <c r="M4" s="22"/>
      <c r="N4" s="3" t="s">
        <v>5</v>
      </c>
      <c r="P4" s="62"/>
      <c r="Q4" s="62"/>
    </row>
    <row r="5" spans="1:18">
      <c r="A5" s="3" t="s">
        <v>6</v>
      </c>
      <c r="B5" s="3"/>
      <c r="C5" s="82"/>
      <c r="D5" s="4"/>
      <c r="E5" s="4"/>
      <c r="F5" s="3"/>
      <c r="G5" s="100"/>
      <c r="H5" s="100"/>
      <c r="I5" s="100"/>
      <c r="J5" s="100"/>
      <c r="K5" s="100"/>
      <c r="M5" s="83"/>
      <c r="N5" s="3" t="s">
        <v>7</v>
      </c>
      <c r="P5" s="3"/>
      <c r="Q5" s="3"/>
    </row>
    <row r="6" spans="1:18">
      <c r="A6" s="3"/>
      <c r="B6" s="62"/>
      <c r="D6" s="4"/>
      <c r="E6" s="4"/>
      <c r="F6" s="3"/>
      <c r="G6" s="100"/>
      <c r="H6" s="100"/>
      <c r="I6" s="100"/>
      <c r="J6" s="100"/>
      <c r="K6" s="100"/>
      <c r="M6" s="83" t="s">
        <v>44</v>
      </c>
      <c r="N6" s="3" t="s">
        <v>87</v>
      </c>
      <c r="P6" s="3"/>
      <c r="Q6" s="3"/>
    </row>
    <row r="7" spans="1:18">
      <c r="A7" s="22" t="s">
        <v>90</v>
      </c>
      <c r="B7" s="63"/>
      <c r="C7" s="83"/>
      <c r="D7" s="14"/>
      <c r="E7" s="14"/>
      <c r="F7" s="22"/>
      <c r="G7" s="101"/>
      <c r="H7" s="101"/>
      <c r="I7" s="101"/>
      <c r="J7" s="101"/>
      <c r="K7" s="101"/>
      <c r="M7" s="6" t="s">
        <v>103</v>
      </c>
      <c r="N7" s="6"/>
      <c r="O7" s="63"/>
      <c r="P7" s="22"/>
      <c r="Q7" s="22"/>
    </row>
    <row r="8" spans="1:18" ht="12.75" customHeight="1">
      <c r="A8" s="17"/>
      <c r="B8" s="17"/>
      <c r="C8" s="18"/>
      <c r="D8" s="19"/>
      <c r="E8" s="19"/>
      <c r="F8" s="17"/>
      <c r="G8" s="11"/>
      <c r="H8" s="11"/>
      <c r="I8" s="11"/>
      <c r="J8" s="11"/>
      <c r="K8" s="11"/>
      <c r="L8" s="17"/>
      <c r="M8" s="17"/>
      <c r="N8" s="17"/>
      <c r="O8" s="17"/>
      <c r="P8" s="17"/>
      <c r="Q8" s="17"/>
    </row>
    <row r="9" spans="1:18" ht="12.75" customHeight="1">
      <c r="A9" s="79" t="s">
        <v>11</v>
      </c>
      <c r="B9" s="79" t="s">
        <v>12</v>
      </c>
      <c r="C9" s="79" t="s">
        <v>13</v>
      </c>
      <c r="D9" s="79" t="s">
        <v>14</v>
      </c>
      <c r="E9" s="79"/>
      <c r="F9" s="79" t="s">
        <v>15</v>
      </c>
      <c r="G9" s="79" t="s">
        <v>16</v>
      </c>
      <c r="H9" s="79" t="s">
        <v>17</v>
      </c>
      <c r="I9" s="79"/>
      <c r="J9" s="79" t="s">
        <v>18</v>
      </c>
      <c r="K9" s="79" t="s">
        <v>19</v>
      </c>
      <c r="L9" s="105" t="s">
        <v>20</v>
      </c>
      <c r="M9" s="105"/>
      <c r="N9" s="79"/>
      <c r="O9" s="79" t="s">
        <v>21</v>
      </c>
      <c r="P9" s="79" t="s">
        <v>22</v>
      </c>
      <c r="Q9" s="79" t="s">
        <v>23</v>
      </c>
    </row>
    <row r="10" spans="1:18" ht="12.75" customHeight="1">
      <c r="B10" s="82"/>
      <c r="D10" s="28"/>
      <c r="E10" s="28"/>
      <c r="F10" s="81"/>
      <c r="G10" s="81"/>
      <c r="H10" s="81"/>
      <c r="I10" s="81"/>
      <c r="J10" s="81"/>
      <c r="K10" s="81"/>
      <c r="L10" s="81"/>
      <c r="M10" s="81"/>
      <c r="N10" s="81"/>
      <c r="O10" s="81"/>
      <c r="P10" s="81"/>
      <c r="Q10" s="81"/>
    </row>
    <row r="11" spans="1:18" ht="12.75" customHeight="1">
      <c r="B11" s="81"/>
      <c r="F11" s="95" t="s">
        <v>24</v>
      </c>
      <c r="G11" s="95"/>
      <c r="H11" s="95"/>
      <c r="I11" s="82"/>
      <c r="J11" s="95" t="s">
        <v>25</v>
      </c>
      <c r="K11" s="95"/>
      <c r="L11" s="95"/>
      <c r="M11" s="95"/>
      <c r="N11" s="82"/>
      <c r="O11" s="95" t="s">
        <v>26</v>
      </c>
      <c r="P11" s="95"/>
      <c r="Q11" s="95"/>
    </row>
    <row r="12" spans="1:18" ht="28.5" customHeight="1">
      <c r="A12" s="15" t="s">
        <v>29</v>
      </c>
      <c r="B12" s="83" t="s">
        <v>30</v>
      </c>
      <c r="C12" s="83" t="s">
        <v>31</v>
      </c>
      <c r="D12" s="14" t="s">
        <v>32</v>
      </c>
      <c r="E12" s="4"/>
      <c r="F12" s="83" t="s">
        <v>33</v>
      </c>
      <c r="G12" s="16" t="s">
        <v>34</v>
      </c>
      <c r="H12" s="83" t="s">
        <v>35</v>
      </c>
      <c r="I12" s="82"/>
      <c r="J12" s="83" t="s">
        <v>33</v>
      </c>
      <c r="K12" s="16" t="s">
        <v>34</v>
      </c>
      <c r="L12" s="102" t="s">
        <v>35</v>
      </c>
      <c r="M12" s="102"/>
      <c r="N12" s="82"/>
      <c r="O12" s="83" t="s">
        <v>33</v>
      </c>
      <c r="P12" s="16" t="s">
        <v>34</v>
      </c>
      <c r="Q12" s="83" t="s">
        <v>35</v>
      </c>
    </row>
    <row r="13" spans="1:18" ht="12.75" customHeight="1">
      <c r="A13" s="81">
        <v>1</v>
      </c>
      <c r="B13" s="58" t="s">
        <v>46</v>
      </c>
      <c r="C13" s="24" t="s">
        <v>104</v>
      </c>
      <c r="D13" s="57">
        <v>40238</v>
      </c>
      <c r="E13" s="57"/>
      <c r="F13" s="71">
        <v>756447</v>
      </c>
      <c r="G13" s="71">
        <v>5667</v>
      </c>
      <c r="H13" s="78">
        <f t="shared" ref="H13:H22" si="0">IF(F13=0,0,G13*1000/F13)</f>
        <v>7.4916021875954293</v>
      </c>
      <c r="I13" s="78"/>
      <c r="J13" s="51">
        <v>1614705</v>
      </c>
      <c r="K13" s="51">
        <v>7729</v>
      </c>
      <c r="L13" s="109">
        <f t="shared" ref="L13:L22" si="1">IF(J13=0,0,K13*1000/J13)</f>
        <v>4.7866328524405386</v>
      </c>
      <c r="M13" s="109"/>
      <c r="N13" s="78"/>
      <c r="O13" s="52">
        <v>1583149</v>
      </c>
      <c r="P13" s="52">
        <v>8982</v>
      </c>
      <c r="Q13" s="78">
        <f t="shared" ref="Q13:Q22" si="2">IF(O13=0,0,P13*1000/O13)</f>
        <v>5.6735026204103338</v>
      </c>
    </row>
    <row r="14" spans="1:18" ht="12.75" customHeight="1">
      <c r="A14" s="81">
        <v>2</v>
      </c>
      <c r="B14" s="58" t="s">
        <v>46</v>
      </c>
      <c r="C14" s="24" t="s">
        <v>104</v>
      </c>
      <c r="D14" s="57">
        <v>40269</v>
      </c>
      <c r="E14" s="57"/>
      <c r="F14" s="71">
        <f t="shared" ref="F14:F25" si="3">O56</f>
        <v>698017</v>
      </c>
      <c r="G14" s="71">
        <f t="shared" ref="G14:G25" si="4">P56</f>
        <v>3959</v>
      </c>
      <c r="H14" s="78">
        <f t="shared" si="0"/>
        <v>5.6717816328255619</v>
      </c>
      <c r="I14" s="78"/>
      <c r="J14" s="51">
        <v>2172371</v>
      </c>
      <c r="K14" s="51">
        <v>11179</v>
      </c>
      <c r="L14" s="103">
        <f t="shared" si="1"/>
        <v>5.1459902567287079</v>
      </c>
      <c r="M14" s="103"/>
      <c r="N14" s="78"/>
      <c r="O14" s="52">
        <v>2010731</v>
      </c>
      <c r="P14" s="52">
        <v>10605</v>
      </c>
      <c r="Q14" s="78">
        <f t="shared" si="2"/>
        <v>5.2742012730693464</v>
      </c>
    </row>
    <row r="15" spans="1:18" ht="12.75" customHeight="1">
      <c r="A15" s="81">
        <v>3</v>
      </c>
      <c r="B15" s="58" t="s">
        <v>46</v>
      </c>
      <c r="C15" s="24" t="s">
        <v>104</v>
      </c>
      <c r="D15" s="57">
        <v>40299</v>
      </c>
      <c r="E15" s="57"/>
      <c r="F15" s="71">
        <f t="shared" si="3"/>
        <v>859657</v>
      </c>
      <c r="G15" s="71">
        <f t="shared" si="4"/>
        <v>4533</v>
      </c>
      <c r="H15" s="78">
        <f t="shared" si="0"/>
        <v>5.2730333144498331</v>
      </c>
      <c r="I15" s="78"/>
      <c r="J15" s="51">
        <v>1737369</v>
      </c>
      <c r="K15" s="51">
        <v>9796</v>
      </c>
      <c r="L15" s="103">
        <f t="shared" si="1"/>
        <v>5.6384107233408676</v>
      </c>
      <c r="M15" s="103"/>
      <c r="N15" s="78"/>
      <c r="O15" s="52">
        <v>1660811</v>
      </c>
      <c r="P15" s="52">
        <v>9164</v>
      </c>
      <c r="Q15" s="78">
        <f t="shared" si="2"/>
        <v>5.5177861899999456</v>
      </c>
    </row>
    <row r="16" spans="1:18" ht="12.75" customHeight="1">
      <c r="A16" s="81">
        <v>4</v>
      </c>
      <c r="B16" s="58" t="s">
        <v>46</v>
      </c>
      <c r="C16" s="24" t="s">
        <v>104</v>
      </c>
      <c r="D16" s="57">
        <v>40330</v>
      </c>
      <c r="E16" s="57"/>
      <c r="F16" s="71">
        <f t="shared" si="3"/>
        <v>936215</v>
      </c>
      <c r="G16" s="71">
        <f t="shared" si="4"/>
        <v>5165</v>
      </c>
      <c r="H16" s="78">
        <f t="shared" si="0"/>
        <v>5.5168951576293903</v>
      </c>
      <c r="I16" s="78"/>
      <c r="J16" s="51">
        <v>2069992</v>
      </c>
      <c r="K16" s="51">
        <v>12619</v>
      </c>
      <c r="L16" s="103">
        <f t="shared" si="1"/>
        <v>6.0961588257345918</v>
      </c>
      <c r="M16" s="103"/>
      <c r="N16" s="78"/>
      <c r="O16" s="52">
        <v>1989343</v>
      </c>
      <c r="P16" s="52">
        <v>11769</v>
      </c>
      <c r="Q16" s="78">
        <f t="shared" si="2"/>
        <v>5.9160235313869958</v>
      </c>
    </row>
    <row r="17" spans="1:17" ht="12.75" customHeight="1">
      <c r="A17" s="81">
        <v>5</v>
      </c>
      <c r="B17" s="58" t="s">
        <v>46</v>
      </c>
      <c r="C17" s="24" t="s">
        <v>104</v>
      </c>
      <c r="D17" s="57">
        <v>40360</v>
      </c>
      <c r="E17" s="57"/>
      <c r="F17" s="71">
        <f t="shared" si="3"/>
        <v>1016864</v>
      </c>
      <c r="G17" s="71">
        <f t="shared" si="4"/>
        <v>6015</v>
      </c>
      <c r="H17" s="78">
        <f t="shared" si="0"/>
        <v>5.9152453032067216</v>
      </c>
      <c r="I17" s="78"/>
      <c r="J17" s="51">
        <v>2038264</v>
      </c>
      <c r="K17" s="51">
        <v>12169</v>
      </c>
      <c r="L17" s="103">
        <f t="shared" si="1"/>
        <v>5.9702766668105802</v>
      </c>
      <c r="M17" s="103"/>
      <c r="N17" s="78"/>
      <c r="O17" s="52">
        <v>2155792</v>
      </c>
      <c r="P17" s="52">
        <v>12831</v>
      </c>
      <c r="Q17" s="78">
        <f t="shared" si="2"/>
        <v>5.9518729079614356</v>
      </c>
    </row>
    <row r="18" spans="1:17" ht="12.75" customHeight="1">
      <c r="A18" s="81">
        <v>6</v>
      </c>
      <c r="B18" s="58" t="s">
        <v>46</v>
      </c>
      <c r="C18" s="24" t="s">
        <v>104</v>
      </c>
      <c r="D18" s="57">
        <v>40391</v>
      </c>
      <c r="E18" s="57"/>
      <c r="F18" s="71">
        <f t="shared" si="3"/>
        <v>899336</v>
      </c>
      <c r="G18" s="71">
        <f t="shared" si="4"/>
        <v>5353</v>
      </c>
      <c r="H18" s="78">
        <f t="shared" si="0"/>
        <v>5.9521691559105827</v>
      </c>
      <c r="I18" s="78"/>
      <c r="J18" s="51">
        <v>2214281</v>
      </c>
      <c r="K18" s="51">
        <v>12932</v>
      </c>
      <c r="L18" s="103">
        <f t="shared" si="1"/>
        <v>5.8402704986404164</v>
      </c>
      <c r="M18" s="103"/>
      <c r="N18" s="78"/>
      <c r="O18" s="52">
        <v>2052336</v>
      </c>
      <c r="P18" s="52">
        <v>12242</v>
      </c>
      <c r="Q18" s="78">
        <f t="shared" si="2"/>
        <v>5.9649102291242757</v>
      </c>
    </row>
    <row r="19" spans="1:17" ht="12.75" customHeight="1">
      <c r="A19" s="81">
        <v>7</v>
      </c>
      <c r="B19" s="58" t="s">
        <v>46</v>
      </c>
      <c r="C19" s="24" t="s">
        <v>104</v>
      </c>
      <c r="D19" s="57">
        <v>40422</v>
      </c>
      <c r="E19" s="57"/>
      <c r="F19" s="71">
        <f t="shared" si="3"/>
        <v>926281</v>
      </c>
      <c r="G19" s="71">
        <f t="shared" si="4"/>
        <v>5525</v>
      </c>
      <c r="H19" s="78">
        <f t="shared" si="0"/>
        <v>5.9647126519922145</v>
      </c>
      <c r="I19" s="78"/>
      <c r="J19" s="51">
        <v>2061667</v>
      </c>
      <c r="K19" s="51">
        <v>10527</v>
      </c>
      <c r="L19" s="103">
        <f t="shared" si="1"/>
        <v>5.106062230224377</v>
      </c>
      <c r="M19" s="103"/>
      <c r="N19" s="78"/>
      <c r="O19" s="52">
        <v>2061667</v>
      </c>
      <c r="P19" s="52">
        <v>11076</v>
      </c>
      <c r="Q19" s="78">
        <f t="shared" si="2"/>
        <v>5.3723515970328863</v>
      </c>
    </row>
    <row r="20" spans="1:17" ht="12.75" customHeight="1">
      <c r="A20" s="81">
        <v>8</v>
      </c>
      <c r="B20" s="58" t="s">
        <v>46</v>
      </c>
      <c r="C20" s="24" t="s">
        <v>104</v>
      </c>
      <c r="D20" s="57">
        <v>40452</v>
      </c>
      <c r="E20" s="57"/>
      <c r="F20" s="71">
        <f t="shared" si="3"/>
        <v>926281</v>
      </c>
      <c r="G20" s="71">
        <f t="shared" si="4"/>
        <v>4976</v>
      </c>
      <c r="H20" s="78">
        <f t="shared" si="0"/>
        <v>5.3720199377942546</v>
      </c>
      <c r="I20" s="78"/>
      <c r="J20" s="51">
        <v>2392618</v>
      </c>
      <c r="K20" s="51">
        <v>10827</v>
      </c>
      <c r="L20" s="103">
        <f t="shared" si="1"/>
        <v>4.5251686646175866</v>
      </c>
      <c r="M20" s="103"/>
      <c r="N20" s="78"/>
      <c r="O20" s="52">
        <v>2334225</v>
      </c>
      <c r="P20" s="52">
        <v>11114</v>
      </c>
      <c r="Q20" s="78">
        <f t="shared" si="2"/>
        <v>4.7613233514335596</v>
      </c>
    </row>
    <row r="21" spans="1:17" ht="12.75" customHeight="1">
      <c r="A21" s="81">
        <v>9</v>
      </c>
      <c r="B21" s="58" t="s">
        <v>46</v>
      </c>
      <c r="C21" s="24" t="s">
        <v>104</v>
      </c>
      <c r="D21" s="57">
        <v>40483</v>
      </c>
      <c r="E21" s="57"/>
      <c r="F21" s="71">
        <f t="shared" si="3"/>
        <v>984674</v>
      </c>
      <c r="G21" s="71">
        <f t="shared" si="4"/>
        <v>4689</v>
      </c>
      <c r="H21" s="78">
        <f t="shared" si="0"/>
        <v>4.7619821382508318</v>
      </c>
      <c r="I21" s="78"/>
      <c r="J21" s="51">
        <v>1699791</v>
      </c>
      <c r="K21" s="51">
        <v>7602</v>
      </c>
      <c r="L21" s="103">
        <f t="shared" si="1"/>
        <v>4.4723145374931388</v>
      </c>
      <c r="M21" s="103"/>
      <c r="N21" s="78"/>
      <c r="O21" s="52">
        <v>1699793</v>
      </c>
      <c r="P21" s="52">
        <v>7782</v>
      </c>
      <c r="Q21" s="78">
        <f t="shared" si="2"/>
        <v>4.5782045225506867</v>
      </c>
    </row>
    <row r="22" spans="1:17" ht="12.75" customHeight="1">
      <c r="A22" s="81">
        <v>10</v>
      </c>
      <c r="B22" s="58" t="s">
        <v>46</v>
      </c>
      <c r="C22" s="24" t="s">
        <v>104</v>
      </c>
      <c r="D22" s="57">
        <v>40513</v>
      </c>
      <c r="E22" s="57"/>
      <c r="F22" s="71">
        <f t="shared" si="3"/>
        <v>984672</v>
      </c>
      <c r="G22" s="71">
        <f t="shared" si="4"/>
        <v>4509</v>
      </c>
      <c r="H22" s="78">
        <f t="shared" si="0"/>
        <v>4.5791898215852589</v>
      </c>
      <c r="I22" s="78"/>
      <c r="J22" s="51">
        <v>2493188</v>
      </c>
      <c r="K22" s="51">
        <v>12157</v>
      </c>
      <c r="L22" s="103">
        <f t="shared" si="1"/>
        <v>4.876086360114039</v>
      </c>
      <c r="M22" s="103"/>
      <c r="N22" s="78"/>
      <c r="O22" s="52">
        <v>2525034</v>
      </c>
      <c r="P22" s="52">
        <v>12110</v>
      </c>
      <c r="Q22" s="78">
        <f t="shared" si="2"/>
        <v>4.7959750244947195</v>
      </c>
    </row>
    <row r="23" spans="1:17" ht="12.75" customHeight="1">
      <c r="A23" s="81">
        <v>11</v>
      </c>
      <c r="B23" s="58" t="s">
        <v>46</v>
      </c>
      <c r="C23" s="24" t="s">
        <v>104</v>
      </c>
      <c r="D23" s="57">
        <v>40544</v>
      </c>
      <c r="E23" s="57"/>
      <c r="F23" s="71">
        <f t="shared" si="3"/>
        <v>932826</v>
      </c>
      <c r="G23" s="71">
        <f t="shared" si="4"/>
        <v>4474</v>
      </c>
      <c r="H23" s="78">
        <f>IF(F23=0,0,G23*1000/F23)</f>
        <v>4.7961784941671866</v>
      </c>
      <c r="I23" s="78"/>
      <c r="J23" s="51">
        <v>2415566</v>
      </c>
      <c r="K23" s="51">
        <v>12329</v>
      </c>
      <c r="L23" s="103">
        <f>IF(J23=0,0,K23*1000/J23)</f>
        <v>5.1039797712006214</v>
      </c>
      <c r="M23" s="103"/>
      <c r="N23" s="78"/>
      <c r="O23" s="52">
        <v>2526251</v>
      </c>
      <c r="P23" s="52">
        <v>12613</v>
      </c>
      <c r="Q23" s="78">
        <f>IF(O23=0,0,P23*1000/O23)</f>
        <v>4.9927738771800589</v>
      </c>
    </row>
    <row r="24" spans="1:17" ht="12.75" customHeight="1">
      <c r="A24" s="81">
        <v>12</v>
      </c>
      <c r="B24" s="58" t="s">
        <v>46</v>
      </c>
      <c r="C24" s="24" t="s">
        <v>104</v>
      </c>
      <c r="D24" s="57">
        <v>40575</v>
      </c>
      <c r="E24" s="57"/>
      <c r="F24" s="71">
        <f t="shared" si="3"/>
        <v>812141</v>
      </c>
      <c r="G24" s="71">
        <f t="shared" si="4"/>
        <v>4055</v>
      </c>
      <c r="H24" s="78">
        <f>IF(F24=0,0,G24*1000/F24)</f>
        <v>4.9929753577272908</v>
      </c>
      <c r="I24" s="78"/>
      <c r="J24" s="51">
        <v>1448016</v>
      </c>
      <c r="K24" s="51">
        <v>7261</v>
      </c>
      <c r="L24" s="103">
        <f>IF(J24=0,0,K24*1000/J24)</f>
        <v>5.0144473541728818</v>
      </c>
      <c r="M24" s="103"/>
      <c r="N24" s="78"/>
      <c r="O24" s="52">
        <v>1455476</v>
      </c>
      <c r="P24" s="52">
        <v>7287</v>
      </c>
      <c r="Q24" s="78">
        <f>IF(O24=0,0,P24*1000/O24)</f>
        <v>5.0066095215585831</v>
      </c>
    </row>
    <row r="25" spans="1:17" ht="12.75" customHeight="1">
      <c r="A25" s="81">
        <v>13</v>
      </c>
      <c r="B25" s="58" t="s">
        <v>46</v>
      </c>
      <c r="C25" s="24" t="s">
        <v>104</v>
      </c>
      <c r="D25" s="57">
        <v>40603</v>
      </c>
      <c r="E25" s="57"/>
      <c r="F25" s="71">
        <f t="shared" si="3"/>
        <v>804681</v>
      </c>
      <c r="G25" s="71">
        <f t="shared" si="4"/>
        <v>4029</v>
      </c>
      <c r="H25" s="78">
        <f>IF(F25=0,0,G25*1000/F25)</f>
        <v>5.0069530658733088</v>
      </c>
      <c r="I25" s="78"/>
      <c r="J25" s="51">
        <v>2263212</v>
      </c>
      <c r="K25" s="51">
        <v>10266</v>
      </c>
      <c r="L25" s="103">
        <f>IF(J25=0,0,K25*1000/J25)</f>
        <v>4.5360310920938911</v>
      </c>
      <c r="M25" s="103"/>
      <c r="N25" s="78"/>
      <c r="O25" s="52">
        <v>2266044</v>
      </c>
      <c r="P25" s="52">
        <v>10559</v>
      </c>
      <c r="Q25" s="78">
        <f>IF(O25=0,0,P25*1000/O25)</f>
        <v>4.6596623896093812</v>
      </c>
    </row>
    <row r="26" spans="1:17" ht="12.75" customHeight="1">
      <c r="F26" s="69"/>
      <c r="G26" s="69"/>
      <c r="J26" s="69"/>
      <c r="K26" s="69"/>
      <c r="L26" s="110"/>
      <c r="M26" s="110"/>
      <c r="O26" s="69"/>
      <c r="P26" s="69"/>
    </row>
    <row r="27" spans="1:17" ht="12.75" customHeight="1">
      <c r="A27" s="81">
        <v>14</v>
      </c>
      <c r="B27" s="58" t="s">
        <v>66</v>
      </c>
      <c r="C27" s="58"/>
      <c r="D27" s="57"/>
      <c r="E27" s="57"/>
      <c r="F27" s="71"/>
      <c r="G27" s="71"/>
      <c r="H27" s="78"/>
      <c r="I27" s="78"/>
      <c r="J27" s="46"/>
      <c r="K27" s="46"/>
      <c r="L27" s="78"/>
      <c r="M27" s="78"/>
      <c r="N27" s="78"/>
      <c r="O27" s="71">
        <f>SUM(O13:O25)</f>
        <v>26320652</v>
      </c>
      <c r="P27" s="71">
        <f>SUM(P13:P25)</f>
        <v>138134</v>
      </c>
      <c r="Q27" s="78"/>
    </row>
    <row r="28" spans="1:17" ht="12.75" customHeight="1">
      <c r="O28" s="69"/>
      <c r="P28" s="69"/>
    </row>
    <row r="29" spans="1:17" ht="12.75" customHeight="1">
      <c r="A29" s="81">
        <v>15</v>
      </c>
      <c r="B29" s="58" t="s">
        <v>46</v>
      </c>
      <c r="C29" s="24" t="s">
        <v>104</v>
      </c>
      <c r="D29" s="57" t="s">
        <v>40</v>
      </c>
      <c r="E29" s="57"/>
      <c r="O29" s="23">
        <f>ROUND(AVERAGE(O13:O25),0)</f>
        <v>2024666</v>
      </c>
      <c r="P29" s="23">
        <f>ROUND(AVERAGE(P13:P25),0)</f>
        <v>10626</v>
      </c>
      <c r="Q29" s="78">
        <f>IF(O29=0,0,P29*1000/O29)</f>
        <v>5.248273048492937</v>
      </c>
    </row>
    <row r="30" spans="1:17" ht="12.75" customHeight="1">
      <c r="O30" s="69"/>
      <c r="P30" s="69"/>
    </row>
    <row r="31" spans="1:17" ht="12.75" customHeight="1"/>
    <row r="32" spans="1:17" ht="12.75" customHeight="1"/>
    <row r="33" spans="1:18" ht="12.75" customHeight="1"/>
    <row r="34" spans="1:18" ht="12.75" customHeight="1"/>
    <row r="35" spans="1:18" ht="12.75" customHeight="1"/>
    <row r="36" spans="1:18" ht="12.75" customHeight="1"/>
    <row r="37" spans="1:18" ht="12.75" customHeight="1"/>
    <row r="38" spans="1:18" ht="12.75" customHeight="1"/>
    <row r="39" spans="1:18" ht="12.75" customHeight="1"/>
    <row r="40" spans="1:18" ht="12.75" customHeight="1"/>
    <row r="41" spans="1:18" ht="12.75" customHeight="1"/>
    <row r="42" spans="1:18" ht="12.75" customHeight="1">
      <c r="Q42" s="63"/>
    </row>
    <row r="43" spans="1:18" s="62" customFormat="1" ht="13.5" customHeight="1">
      <c r="A43" s="17" t="s">
        <v>36</v>
      </c>
      <c r="B43" s="17"/>
      <c r="C43" s="18"/>
      <c r="D43" s="19"/>
      <c r="E43" s="19"/>
      <c r="F43" s="17"/>
      <c r="G43" s="17"/>
      <c r="H43" s="17"/>
      <c r="I43" s="17"/>
      <c r="J43" s="17"/>
      <c r="K43" s="17"/>
      <c r="L43" s="17"/>
      <c r="M43" s="17"/>
      <c r="N43" s="17"/>
      <c r="O43" s="17"/>
      <c r="P43" s="20" t="s">
        <v>37</v>
      </c>
    </row>
    <row r="44" spans="1:18" ht="13.5" customHeight="1">
      <c r="A44" s="3"/>
      <c r="B44" s="3"/>
      <c r="C44" s="82"/>
      <c r="D44" s="4"/>
      <c r="E44" s="4"/>
      <c r="F44" s="3"/>
      <c r="G44" s="3"/>
      <c r="H44" s="3"/>
      <c r="I44" s="3"/>
      <c r="J44" s="3"/>
      <c r="K44" s="3"/>
      <c r="L44" s="3"/>
      <c r="M44" s="3"/>
      <c r="N44" s="3"/>
      <c r="O44" s="3"/>
      <c r="P44" s="3"/>
      <c r="Q44" s="61"/>
    </row>
    <row r="45" spans="1:18" ht="12.75" customHeight="1">
      <c r="A45" s="22" t="s">
        <v>88</v>
      </c>
      <c r="B45" s="22"/>
      <c r="C45" s="83"/>
      <c r="D45" s="14"/>
      <c r="E45" s="14"/>
      <c r="F45" s="22"/>
      <c r="G45" s="95" t="s">
        <v>89</v>
      </c>
      <c r="H45" s="95"/>
      <c r="I45" s="95"/>
      <c r="J45" s="95"/>
      <c r="K45" s="95"/>
      <c r="L45" s="22"/>
      <c r="M45" s="22"/>
      <c r="N45" s="22"/>
      <c r="O45" s="22"/>
      <c r="P45" s="22" t="s">
        <v>124</v>
      </c>
      <c r="Q45" s="22"/>
      <c r="R45" s="68"/>
    </row>
    <row r="46" spans="1:18" ht="15" customHeight="1">
      <c r="A46" s="17" t="s">
        <v>2</v>
      </c>
      <c r="B46" s="10"/>
      <c r="C46" s="10"/>
      <c r="D46" s="10"/>
      <c r="E46" s="10"/>
      <c r="F46" s="10"/>
      <c r="G46" s="99" t="s">
        <v>3</v>
      </c>
      <c r="H46" s="99"/>
      <c r="I46" s="99"/>
      <c r="J46" s="99"/>
      <c r="K46" s="99"/>
      <c r="M46" s="17" t="s">
        <v>92</v>
      </c>
      <c r="N46" s="17"/>
      <c r="O46" s="10"/>
      <c r="P46" s="10"/>
      <c r="Q46" s="10"/>
    </row>
    <row r="47" spans="1:18">
      <c r="A47" s="3"/>
      <c r="B47" s="62"/>
      <c r="C47" s="62"/>
      <c r="D47" s="62"/>
      <c r="E47" s="62"/>
      <c r="F47" s="62"/>
      <c r="G47" s="100"/>
      <c r="H47" s="100"/>
      <c r="I47" s="100"/>
      <c r="J47" s="100"/>
      <c r="K47" s="100"/>
      <c r="M47" s="22"/>
      <c r="N47" s="3" t="s">
        <v>5</v>
      </c>
      <c r="P47" s="62"/>
      <c r="Q47" s="62"/>
    </row>
    <row r="48" spans="1:18">
      <c r="A48" s="3" t="s">
        <v>6</v>
      </c>
      <c r="B48" s="3"/>
      <c r="C48" s="82"/>
      <c r="D48" s="4"/>
      <c r="E48" s="4"/>
      <c r="F48" s="3"/>
      <c r="G48" s="100"/>
      <c r="H48" s="100"/>
      <c r="I48" s="100"/>
      <c r="J48" s="100"/>
      <c r="K48" s="100"/>
      <c r="M48" s="83"/>
      <c r="N48" s="3" t="s">
        <v>7</v>
      </c>
      <c r="P48" s="3"/>
      <c r="Q48" s="3"/>
    </row>
    <row r="49" spans="1:17">
      <c r="A49" s="3"/>
      <c r="B49" s="62"/>
      <c r="D49" s="4"/>
      <c r="E49" s="4"/>
      <c r="F49" s="3"/>
      <c r="G49" s="100"/>
      <c r="H49" s="100"/>
      <c r="I49" s="100"/>
      <c r="J49" s="100"/>
      <c r="K49" s="100"/>
      <c r="M49" s="83" t="s">
        <v>44</v>
      </c>
      <c r="N49" s="3" t="s">
        <v>87</v>
      </c>
      <c r="P49" s="3"/>
      <c r="Q49" s="3"/>
    </row>
    <row r="50" spans="1:17">
      <c r="A50" s="22" t="s">
        <v>90</v>
      </c>
      <c r="B50" s="63"/>
      <c r="C50" s="83"/>
      <c r="D50" s="14"/>
      <c r="E50" s="14"/>
      <c r="F50" s="22"/>
      <c r="G50" s="101"/>
      <c r="H50" s="101"/>
      <c r="I50" s="101"/>
      <c r="J50" s="101"/>
      <c r="K50" s="101"/>
      <c r="M50" s="6" t="s">
        <v>103</v>
      </c>
      <c r="N50" s="6"/>
      <c r="O50" s="63"/>
      <c r="P50" s="22"/>
      <c r="Q50" s="22"/>
    </row>
    <row r="51" spans="1:17" ht="12.75" customHeight="1">
      <c r="A51" s="17"/>
      <c r="B51" s="17"/>
      <c r="C51" s="18"/>
      <c r="D51" s="19"/>
      <c r="E51" s="19"/>
      <c r="F51" s="17"/>
      <c r="G51" s="11"/>
      <c r="H51" s="11"/>
      <c r="I51" s="11"/>
      <c r="J51" s="11"/>
      <c r="K51" s="11"/>
      <c r="L51" s="17"/>
      <c r="M51" s="17"/>
      <c r="N51" s="17"/>
      <c r="O51" s="17"/>
      <c r="P51" s="17"/>
      <c r="Q51" s="17"/>
    </row>
    <row r="52" spans="1:17" ht="12.75" customHeight="1">
      <c r="A52" s="79" t="s">
        <v>11</v>
      </c>
      <c r="B52" s="79" t="s">
        <v>12</v>
      </c>
      <c r="C52" s="79" t="s">
        <v>13</v>
      </c>
      <c r="D52" s="79" t="s">
        <v>14</v>
      </c>
      <c r="E52" s="79"/>
      <c r="F52" s="79" t="s">
        <v>15</v>
      </c>
      <c r="G52" s="79" t="s">
        <v>16</v>
      </c>
      <c r="H52" s="79" t="s">
        <v>17</v>
      </c>
      <c r="I52" s="79"/>
      <c r="J52" s="79" t="s">
        <v>18</v>
      </c>
      <c r="K52" s="79" t="s">
        <v>19</v>
      </c>
      <c r="L52" s="105" t="s">
        <v>20</v>
      </c>
      <c r="M52" s="105"/>
      <c r="N52" s="79"/>
      <c r="O52" s="79" t="s">
        <v>21</v>
      </c>
      <c r="P52" s="79" t="s">
        <v>22</v>
      </c>
      <c r="Q52" s="79" t="s">
        <v>23</v>
      </c>
    </row>
    <row r="53" spans="1:17" ht="12.75" customHeight="1">
      <c r="B53" s="82"/>
      <c r="D53" s="28"/>
      <c r="E53" s="28"/>
      <c r="F53" s="81"/>
      <c r="G53" s="81"/>
      <c r="H53" s="81"/>
      <c r="I53" s="81"/>
      <c r="J53" s="81"/>
      <c r="K53" s="81"/>
      <c r="L53" s="81"/>
      <c r="M53" s="81"/>
      <c r="N53" s="81"/>
      <c r="O53" s="81"/>
      <c r="P53" s="81"/>
      <c r="Q53" s="81"/>
    </row>
    <row r="54" spans="1:17" ht="12.75" customHeight="1">
      <c r="B54" s="81"/>
      <c r="F54" s="95" t="s">
        <v>41</v>
      </c>
      <c r="G54" s="95"/>
      <c r="H54" s="95"/>
      <c r="I54" s="82"/>
      <c r="J54" s="95" t="s">
        <v>42</v>
      </c>
      <c r="K54" s="95"/>
      <c r="L54" s="95"/>
      <c r="M54" s="95"/>
      <c r="N54" s="82"/>
      <c r="O54" s="95" t="s">
        <v>43</v>
      </c>
      <c r="P54" s="95"/>
      <c r="Q54" s="95"/>
    </row>
    <row r="55" spans="1:17" ht="28.5" customHeight="1">
      <c r="A55" s="15" t="s">
        <v>29</v>
      </c>
      <c r="B55" s="83" t="s">
        <v>30</v>
      </c>
      <c r="C55" s="83" t="s">
        <v>31</v>
      </c>
      <c r="D55" s="14" t="s">
        <v>32</v>
      </c>
      <c r="E55" s="4"/>
      <c r="F55" s="83" t="s">
        <v>33</v>
      </c>
      <c r="G55" s="16" t="s">
        <v>34</v>
      </c>
      <c r="H55" s="83" t="s">
        <v>35</v>
      </c>
      <c r="I55" s="82"/>
      <c r="J55" s="83" t="s">
        <v>33</v>
      </c>
      <c r="K55" s="16" t="s">
        <v>34</v>
      </c>
      <c r="L55" s="102" t="s">
        <v>35</v>
      </c>
      <c r="M55" s="102"/>
      <c r="N55" s="82"/>
      <c r="O55" s="83" t="s">
        <v>33</v>
      </c>
      <c r="P55" s="16" t="s">
        <v>34</v>
      </c>
      <c r="Q55" s="83" t="s">
        <v>35</v>
      </c>
    </row>
    <row r="56" spans="1:17" ht="12.75" customHeight="1">
      <c r="A56" s="81">
        <v>1</v>
      </c>
      <c r="B56" s="58" t="s">
        <v>46</v>
      </c>
      <c r="C56" s="24" t="s">
        <v>104</v>
      </c>
      <c r="D56" s="57">
        <v>40238</v>
      </c>
      <c r="E56" s="57"/>
      <c r="F56" s="53">
        <v>89986</v>
      </c>
      <c r="G56" s="53">
        <v>455</v>
      </c>
      <c r="H56" s="78">
        <f t="shared" ref="H56:H65" si="5">IF(F56=0,0,G56*1000/F56)</f>
        <v>5.0563420976596358</v>
      </c>
      <c r="I56" s="78"/>
      <c r="J56" s="71">
        <v>0</v>
      </c>
      <c r="K56" s="71">
        <v>0</v>
      </c>
      <c r="L56" s="109">
        <f t="shared" ref="L56:L65" si="6">IF(J56=0,0,K56*1000/J56)</f>
        <v>0</v>
      </c>
      <c r="M56" s="109"/>
      <c r="N56" s="78"/>
      <c r="O56" s="71">
        <f t="shared" ref="O56:O68" si="7">F13+J13-O13-F56+J56</f>
        <v>698017</v>
      </c>
      <c r="P56" s="71">
        <f t="shared" ref="P56:P68" si="8">G13+K13-P13-G56+K56</f>
        <v>3959</v>
      </c>
      <c r="Q56" s="78">
        <f t="shared" ref="Q56:Q65" si="9">IF(O56=0,0,P56*1000/O56)</f>
        <v>5.6717816328255619</v>
      </c>
    </row>
    <row r="57" spans="1:17" ht="12.75" customHeight="1">
      <c r="A57" s="81">
        <v>2</v>
      </c>
      <c r="B57" s="58" t="s">
        <v>46</v>
      </c>
      <c r="C57" s="24" t="s">
        <v>104</v>
      </c>
      <c r="D57" s="57">
        <v>40269</v>
      </c>
      <c r="E57" s="57"/>
      <c r="F57" s="53">
        <v>0</v>
      </c>
      <c r="G57" s="53">
        <v>0</v>
      </c>
      <c r="H57" s="78">
        <f t="shared" si="5"/>
        <v>0</v>
      </c>
      <c r="I57" s="78"/>
      <c r="J57" s="46">
        <v>0</v>
      </c>
      <c r="K57" s="46">
        <v>0</v>
      </c>
      <c r="L57" s="103">
        <f t="shared" si="6"/>
        <v>0</v>
      </c>
      <c r="M57" s="103"/>
      <c r="N57" s="78"/>
      <c r="O57" s="71">
        <f t="shared" si="7"/>
        <v>859657</v>
      </c>
      <c r="P57" s="71">
        <f t="shared" si="8"/>
        <v>4533</v>
      </c>
      <c r="Q57" s="78">
        <f t="shared" si="9"/>
        <v>5.2730333144498331</v>
      </c>
    </row>
    <row r="58" spans="1:17" ht="12.75" customHeight="1">
      <c r="A58" s="81">
        <v>3</v>
      </c>
      <c r="B58" s="58" t="s">
        <v>46</v>
      </c>
      <c r="C58" s="24" t="s">
        <v>104</v>
      </c>
      <c r="D58" s="57">
        <v>40299</v>
      </c>
      <c r="E58" s="57"/>
      <c r="F58" s="53">
        <v>0</v>
      </c>
      <c r="G58" s="53">
        <v>0</v>
      </c>
      <c r="H58" s="78">
        <f t="shared" si="5"/>
        <v>0</v>
      </c>
      <c r="I58" s="78"/>
      <c r="J58" s="71">
        <v>0</v>
      </c>
      <c r="K58" s="71">
        <v>0</v>
      </c>
      <c r="L58" s="103">
        <f t="shared" si="6"/>
        <v>0</v>
      </c>
      <c r="M58" s="103"/>
      <c r="N58" s="78"/>
      <c r="O58" s="71">
        <f t="shared" si="7"/>
        <v>936215</v>
      </c>
      <c r="P58" s="71">
        <f t="shared" si="8"/>
        <v>5165</v>
      </c>
      <c r="Q58" s="78">
        <f t="shared" si="9"/>
        <v>5.5168951576293903</v>
      </c>
    </row>
    <row r="59" spans="1:17" ht="12.75" customHeight="1">
      <c r="A59" s="81">
        <v>4</v>
      </c>
      <c r="B59" s="58" t="s">
        <v>46</v>
      </c>
      <c r="C59" s="24" t="s">
        <v>104</v>
      </c>
      <c r="D59" s="57">
        <v>40330</v>
      </c>
      <c r="E59" s="57"/>
      <c r="F59" s="53">
        <v>0</v>
      </c>
      <c r="G59" s="53">
        <v>0</v>
      </c>
      <c r="H59" s="78">
        <f t="shared" si="5"/>
        <v>0</v>
      </c>
      <c r="I59" s="78"/>
      <c r="J59" s="71">
        <v>0</v>
      </c>
      <c r="K59" s="71">
        <v>0</v>
      </c>
      <c r="L59" s="103">
        <f t="shared" si="6"/>
        <v>0</v>
      </c>
      <c r="M59" s="103"/>
      <c r="N59" s="78"/>
      <c r="O59" s="71">
        <f t="shared" si="7"/>
        <v>1016864</v>
      </c>
      <c r="P59" s="71">
        <f t="shared" si="8"/>
        <v>6015</v>
      </c>
      <c r="Q59" s="78">
        <f t="shared" si="9"/>
        <v>5.9152453032067216</v>
      </c>
    </row>
    <row r="60" spans="1:17" ht="12.75" customHeight="1">
      <c r="A60" s="81">
        <v>5</v>
      </c>
      <c r="B60" s="58" t="s">
        <v>46</v>
      </c>
      <c r="C60" s="24" t="s">
        <v>104</v>
      </c>
      <c r="D60" s="57">
        <v>40360</v>
      </c>
      <c r="E60" s="57"/>
      <c r="F60" s="53">
        <v>0</v>
      </c>
      <c r="G60" s="53">
        <v>0</v>
      </c>
      <c r="H60" s="78">
        <f t="shared" si="5"/>
        <v>0</v>
      </c>
      <c r="I60" s="78"/>
      <c r="J60" s="71">
        <v>0</v>
      </c>
      <c r="K60" s="71">
        <v>0</v>
      </c>
      <c r="L60" s="103">
        <f t="shared" si="6"/>
        <v>0</v>
      </c>
      <c r="M60" s="103"/>
      <c r="N60" s="78"/>
      <c r="O60" s="71">
        <f t="shared" si="7"/>
        <v>899336</v>
      </c>
      <c r="P60" s="71">
        <f t="shared" si="8"/>
        <v>5353</v>
      </c>
      <c r="Q60" s="78">
        <f t="shared" si="9"/>
        <v>5.9521691559105827</v>
      </c>
    </row>
    <row r="61" spans="1:17" ht="12.75" customHeight="1">
      <c r="A61" s="81">
        <v>6</v>
      </c>
      <c r="B61" s="58" t="s">
        <v>46</v>
      </c>
      <c r="C61" s="24" t="s">
        <v>104</v>
      </c>
      <c r="D61" s="57">
        <v>40391</v>
      </c>
      <c r="E61" s="57"/>
      <c r="F61" s="53">
        <v>135000</v>
      </c>
      <c r="G61" s="53">
        <v>518</v>
      </c>
      <c r="H61" s="78">
        <f t="shared" si="5"/>
        <v>3.837037037037037</v>
      </c>
      <c r="I61" s="78"/>
      <c r="J61" s="71">
        <v>0</v>
      </c>
      <c r="K61" s="71">
        <v>0</v>
      </c>
      <c r="L61" s="103">
        <f t="shared" si="6"/>
        <v>0</v>
      </c>
      <c r="M61" s="103"/>
      <c r="N61" s="78"/>
      <c r="O61" s="71">
        <f t="shared" si="7"/>
        <v>926281</v>
      </c>
      <c r="P61" s="71">
        <f t="shared" si="8"/>
        <v>5525</v>
      </c>
      <c r="Q61" s="78">
        <f t="shared" si="9"/>
        <v>5.9647126519922145</v>
      </c>
    </row>
    <row r="62" spans="1:17" ht="12.75" customHeight="1">
      <c r="A62" s="81">
        <v>7</v>
      </c>
      <c r="B62" s="58" t="s">
        <v>46</v>
      </c>
      <c r="C62" s="24" t="s">
        <v>104</v>
      </c>
      <c r="D62" s="57">
        <v>40422</v>
      </c>
      <c r="E62" s="57"/>
      <c r="F62" s="53">
        <v>0</v>
      </c>
      <c r="G62" s="53">
        <v>0</v>
      </c>
      <c r="H62" s="78">
        <f t="shared" si="5"/>
        <v>0</v>
      </c>
      <c r="I62" s="78"/>
      <c r="J62" s="71"/>
      <c r="K62" s="71"/>
      <c r="L62" s="107">
        <f t="shared" si="6"/>
        <v>0</v>
      </c>
      <c r="M62" s="107"/>
      <c r="N62" s="80"/>
      <c r="O62" s="71">
        <f t="shared" si="7"/>
        <v>926281</v>
      </c>
      <c r="P62" s="71">
        <f t="shared" si="8"/>
        <v>4976</v>
      </c>
      <c r="Q62" s="78">
        <f t="shared" si="9"/>
        <v>5.3720199377942546</v>
      </c>
    </row>
    <row r="63" spans="1:17" ht="12.75" customHeight="1">
      <c r="A63" s="81">
        <v>8</v>
      </c>
      <c r="B63" s="58" t="s">
        <v>46</v>
      </c>
      <c r="C63" s="24" t="s">
        <v>104</v>
      </c>
      <c r="D63" s="57">
        <v>40452</v>
      </c>
      <c r="E63" s="57"/>
      <c r="F63" s="53">
        <v>0</v>
      </c>
      <c r="G63" s="53">
        <v>0</v>
      </c>
      <c r="H63" s="78">
        <f t="shared" si="5"/>
        <v>0</v>
      </c>
      <c r="I63" s="78"/>
      <c r="J63" s="71">
        <v>0</v>
      </c>
      <c r="K63" s="71">
        <v>0</v>
      </c>
      <c r="L63" s="103">
        <f t="shared" si="6"/>
        <v>0</v>
      </c>
      <c r="M63" s="103"/>
      <c r="N63" s="78"/>
      <c r="O63" s="71">
        <f t="shared" si="7"/>
        <v>984674</v>
      </c>
      <c r="P63" s="71">
        <f t="shared" si="8"/>
        <v>4689</v>
      </c>
      <c r="Q63" s="78">
        <f t="shared" si="9"/>
        <v>4.7619821382508318</v>
      </c>
    </row>
    <row r="64" spans="1:17" ht="12.75" customHeight="1">
      <c r="A64" s="81">
        <v>9</v>
      </c>
      <c r="B64" s="58" t="s">
        <v>46</v>
      </c>
      <c r="C64" s="24" t="s">
        <v>104</v>
      </c>
      <c r="D64" s="57">
        <v>40483</v>
      </c>
      <c r="E64" s="57"/>
      <c r="F64" s="53">
        <v>0</v>
      </c>
      <c r="G64" s="53">
        <v>0</v>
      </c>
      <c r="H64" s="78">
        <f t="shared" si="5"/>
        <v>0</v>
      </c>
      <c r="I64" s="78"/>
      <c r="J64" s="71">
        <v>0</v>
      </c>
      <c r="K64" s="71">
        <v>0</v>
      </c>
      <c r="L64" s="103">
        <f t="shared" si="6"/>
        <v>0</v>
      </c>
      <c r="M64" s="103"/>
      <c r="N64" s="78"/>
      <c r="O64" s="71">
        <f t="shared" si="7"/>
        <v>984672</v>
      </c>
      <c r="P64" s="71">
        <f t="shared" si="8"/>
        <v>4509</v>
      </c>
      <c r="Q64" s="78">
        <f t="shared" si="9"/>
        <v>4.5791898215852589</v>
      </c>
    </row>
    <row r="65" spans="1:17" ht="12.75" customHeight="1">
      <c r="A65" s="81">
        <v>10</v>
      </c>
      <c r="B65" s="58" t="s">
        <v>46</v>
      </c>
      <c r="C65" s="24" t="s">
        <v>104</v>
      </c>
      <c r="D65" s="57">
        <v>40513</v>
      </c>
      <c r="E65" s="57"/>
      <c r="F65" s="53">
        <v>20000</v>
      </c>
      <c r="G65" s="53">
        <v>82</v>
      </c>
      <c r="H65" s="78">
        <f t="shared" si="5"/>
        <v>4.0999999999999996</v>
      </c>
      <c r="I65" s="78"/>
      <c r="J65" s="71">
        <v>0</v>
      </c>
      <c r="K65" s="71">
        <v>0</v>
      </c>
      <c r="L65" s="103">
        <f t="shared" si="6"/>
        <v>0</v>
      </c>
      <c r="M65" s="103"/>
      <c r="N65" s="78"/>
      <c r="O65" s="71">
        <f t="shared" si="7"/>
        <v>932826</v>
      </c>
      <c r="P65" s="71">
        <f t="shared" si="8"/>
        <v>4474</v>
      </c>
      <c r="Q65" s="78">
        <f t="shared" si="9"/>
        <v>4.7961784941671866</v>
      </c>
    </row>
    <row r="66" spans="1:17" ht="12.75" customHeight="1">
      <c r="A66" s="81">
        <v>11</v>
      </c>
      <c r="B66" s="58" t="s">
        <v>46</v>
      </c>
      <c r="C66" s="24" t="s">
        <v>104</v>
      </c>
      <c r="D66" s="57">
        <v>40544</v>
      </c>
      <c r="E66" s="57"/>
      <c r="F66" s="53">
        <v>10000</v>
      </c>
      <c r="G66" s="53">
        <v>135</v>
      </c>
      <c r="H66" s="78">
        <f>IF(F66=0,0,G66*1000/F66)</f>
        <v>13.5</v>
      </c>
      <c r="I66" s="78"/>
      <c r="J66" s="71">
        <v>0</v>
      </c>
      <c r="K66" s="71">
        <v>0</v>
      </c>
      <c r="L66" s="103">
        <f>IF(J66=0,0,K66*1000/J66)</f>
        <v>0</v>
      </c>
      <c r="M66" s="103"/>
      <c r="N66" s="78"/>
      <c r="O66" s="71">
        <f t="shared" si="7"/>
        <v>812141</v>
      </c>
      <c r="P66" s="71">
        <f t="shared" si="8"/>
        <v>4055</v>
      </c>
      <c r="Q66" s="78">
        <f>IF(O66=0,0,P66*1000/O66)</f>
        <v>4.9929753577272908</v>
      </c>
    </row>
    <row r="67" spans="1:17" ht="12.75" customHeight="1">
      <c r="A67" s="81">
        <v>12</v>
      </c>
      <c r="B67" s="58" t="s">
        <v>46</v>
      </c>
      <c r="C67" s="24" t="s">
        <v>104</v>
      </c>
      <c r="D67" s="57">
        <v>40575</v>
      </c>
      <c r="E67" s="57"/>
      <c r="F67" s="53">
        <v>0</v>
      </c>
      <c r="G67" s="53">
        <v>0</v>
      </c>
      <c r="H67" s="78">
        <f>IF(F67=0,0,G67*1000/F67)</f>
        <v>0</v>
      </c>
      <c r="I67" s="78"/>
      <c r="J67" s="71">
        <v>0</v>
      </c>
      <c r="K67" s="71">
        <v>0</v>
      </c>
      <c r="L67" s="103">
        <f>IF(J67=0,0,K67*1000/J67)</f>
        <v>0</v>
      </c>
      <c r="M67" s="103"/>
      <c r="N67" s="78"/>
      <c r="O67" s="71">
        <f t="shared" si="7"/>
        <v>804681</v>
      </c>
      <c r="P67" s="71">
        <f t="shared" si="8"/>
        <v>4029</v>
      </c>
      <c r="Q67" s="78">
        <f>IF(O67=0,0,P67*1000/O67)</f>
        <v>5.0069530658733088</v>
      </c>
    </row>
    <row r="68" spans="1:17" ht="12.75" customHeight="1">
      <c r="A68" s="81">
        <v>13</v>
      </c>
      <c r="B68" s="58" t="s">
        <v>46</v>
      </c>
      <c r="C68" s="24" t="s">
        <v>104</v>
      </c>
      <c r="D68" s="57">
        <v>40603</v>
      </c>
      <c r="E68" s="57"/>
      <c r="F68" s="53">
        <v>0</v>
      </c>
      <c r="G68" s="53">
        <v>0</v>
      </c>
      <c r="H68" s="78">
        <f>IF(F68=0,0,G68*1000/F68)</f>
        <v>0</v>
      </c>
      <c r="I68" s="78"/>
      <c r="J68" s="71">
        <v>0</v>
      </c>
      <c r="K68" s="71">
        <v>0</v>
      </c>
      <c r="L68" s="103">
        <f>IF(J68=0,0,K68*1000/J68)</f>
        <v>0</v>
      </c>
      <c r="M68" s="103"/>
      <c r="N68" s="78"/>
      <c r="O68" s="71">
        <f t="shared" si="7"/>
        <v>801849</v>
      </c>
      <c r="P68" s="71">
        <f t="shared" si="8"/>
        <v>3736</v>
      </c>
      <c r="Q68" s="78">
        <f>IF(O68=0,0,P68*1000/O68)</f>
        <v>4.6592313515387564</v>
      </c>
    </row>
    <row r="69" spans="1:17" ht="12.75" customHeight="1">
      <c r="F69" s="69"/>
      <c r="G69" s="69"/>
      <c r="J69" s="69"/>
      <c r="K69" s="69"/>
      <c r="O69" s="69"/>
      <c r="P69" s="69"/>
    </row>
    <row r="70" spans="1:17" ht="12.75" customHeight="1">
      <c r="A70" s="81">
        <v>14</v>
      </c>
      <c r="B70" s="58" t="s">
        <v>66</v>
      </c>
      <c r="C70" s="58"/>
      <c r="D70" s="57"/>
      <c r="E70" s="57"/>
      <c r="F70" s="71"/>
      <c r="G70" s="71"/>
      <c r="H70" s="78"/>
      <c r="I70" s="78"/>
      <c r="J70" s="46"/>
      <c r="K70" s="46"/>
      <c r="L70" s="78"/>
      <c r="M70" s="78"/>
      <c r="N70" s="78"/>
      <c r="O70" s="71">
        <f>SUM(O56:O68)</f>
        <v>11583494</v>
      </c>
      <c r="P70" s="71">
        <f>SUM(P56:P68)</f>
        <v>61018</v>
      </c>
      <c r="Q70" s="78"/>
    </row>
    <row r="71" spans="1:17" ht="12.75" customHeight="1">
      <c r="J71" s="69"/>
      <c r="K71" s="69"/>
      <c r="O71" s="69"/>
      <c r="P71" s="69"/>
    </row>
    <row r="72" spans="1:17" ht="12.75" customHeight="1">
      <c r="A72" s="81">
        <v>15</v>
      </c>
      <c r="B72" s="58" t="s">
        <v>46</v>
      </c>
      <c r="C72" s="24" t="s">
        <v>104</v>
      </c>
      <c r="D72" s="57" t="s">
        <v>40</v>
      </c>
      <c r="E72" s="57"/>
      <c r="J72" s="69"/>
      <c r="K72" s="69"/>
      <c r="O72" s="23">
        <f>ROUND(AVERAGE(O56:O68),0)</f>
        <v>891038</v>
      </c>
      <c r="P72" s="23">
        <f>ROUND(AVERAGE(P56:P68),0)</f>
        <v>4694</v>
      </c>
      <c r="Q72" s="78">
        <f>IF(O72=0,0,P72*1000/O72)</f>
        <v>5.2680132609383659</v>
      </c>
    </row>
    <row r="73" spans="1:17" ht="12.75" customHeight="1">
      <c r="O73" s="69"/>
      <c r="P73" s="69"/>
    </row>
    <row r="74" spans="1:17" ht="12.75" customHeight="1"/>
    <row r="75" spans="1:17" ht="12.75" customHeight="1"/>
    <row r="76" spans="1:17" ht="12.75" customHeight="1"/>
    <row r="77" spans="1:17" ht="12.75" customHeight="1"/>
    <row r="78" spans="1:17" ht="12.75" customHeight="1"/>
    <row r="79" spans="1:17" ht="12.75" customHeight="1"/>
    <row r="80" spans="1:17" ht="12.75" customHeight="1"/>
    <row r="81" spans="1:18" ht="12.75" customHeight="1"/>
    <row r="82" spans="1:18" ht="12.75" customHeight="1"/>
    <row r="83" spans="1:18" ht="12.75" customHeight="1"/>
    <row r="84" spans="1:18" ht="12.75" customHeight="1"/>
    <row r="85" spans="1:18" ht="12.75" customHeight="1">
      <c r="Q85" s="63"/>
    </row>
    <row r="86" spans="1:18" s="62" customFormat="1" ht="13.5" customHeight="1">
      <c r="A86" s="17" t="s">
        <v>36</v>
      </c>
      <c r="B86" s="17"/>
      <c r="C86" s="18"/>
      <c r="D86" s="19"/>
      <c r="E86" s="19"/>
      <c r="F86" s="17"/>
      <c r="G86" s="17"/>
      <c r="H86" s="17"/>
      <c r="I86" s="17"/>
      <c r="J86" s="17"/>
      <c r="K86" s="17"/>
      <c r="L86" s="17"/>
      <c r="M86" s="17"/>
      <c r="N86" s="17"/>
      <c r="O86" s="17"/>
      <c r="P86" s="20" t="s">
        <v>37</v>
      </c>
    </row>
    <row r="87" spans="1:18" ht="13.5" customHeight="1">
      <c r="A87" s="3"/>
      <c r="B87" s="3"/>
      <c r="C87" s="82"/>
      <c r="D87" s="4"/>
      <c r="E87" s="4"/>
      <c r="F87" s="3"/>
      <c r="G87" s="3"/>
      <c r="H87" s="3"/>
      <c r="I87" s="3"/>
      <c r="J87" s="3"/>
      <c r="K87" s="3"/>
      <c r="L87" s="3"/>
      <c r="M87" s="3"/>
      <c r="N87" s="3"/>
      <c r="O87" s="3"/>
      <c r="P87" s="3"/>
      <c r="Q87" s="61"/>
    </row>
    <row r="88" spans="1:18" ht="12.75" customHeight="1">
      <c r="A88" s="22" t="s">
        <v>88</v>
      </c>
      <c r="B88" s="22"/>
      <c r="C88" s="83"/>
      <c r="D88" s="14"/>
      <c r="E88" s="14"/>
      <c r="F88" s="22"/>
      <c r="G88" s="95" t="s">
        <v>89</v>
      </c>
      <c r="H88" s="95"/>
      <c r="I88" s="95"/>
      <c r="J88" s="95"/>
      <c r="K88" s="95"/>
      <c r="L88" s="22"/>
      <c r="M88" s="22"/>
      <c r="N88" s="22"/>
      <c r="O88" s="22"/>
      <c r="P88" s="22" t="s">
        <v>121</v>
      </c>
      <c r="Q88" s="22"/>
      <c r="R88" s="68"/>
    </row>
    <row r="89" spans="1:18" ht="15" customHeight="1">
      <c r="A89" s="17" t="s">
        <v>2</v>
      </c>
      <c r="B89" s="10"/>
      <c r="C89" s="10"/>
      <c r="D89" s="10"/>
      <c r="E89" s="10"/>
      <c r="F89" s="10"/>
      <c r="G89" s="99" t="s">
        <v>3</v>
      </c>
      <c r="H89" s="99"/>
      <c r="I89" s="99"/>
      <c r="J89" s="99"/>
      <c r="K89" s="99"/>
      <c r="M89" s="17" t="s">
        <v>92</v>
      </c>
      <c r="N89" s="17"/>
      <c r="O89" s="10"/>
      <c r="P89" s="10"/>
      <c r="Q89" s="10"/>
    </row>
    <row r="90" spans="1:18">
      <c r="A90" s="3"/>
      <c r="B90" s="62"/>
      <c r="C90" s="62"/>
      <c r="D90" s="62"/>
      <c r="E90" s="62"/>
      <c r="F90" s="62"/>
      <c r="G90" s="100"/>
      <c r="H90" s="100"/>
      <c r="I90" s="100"/>
      <c r="J90" s="100"/>
      <c r="K90" s="100"/>
      <c r="M90" s="22"/>
      <c r="N90" s="3" t="s">
        <v>5</v>
      </c>
      <c r="P90" s="62"/>
      <c r="Q90" s="62"/>
    </row>
    <row r="91" spans="1:18">
      <c r="A91" s="3" t="s">
        <v>6</v>
      </c>
      <c r="B91" s="3"/>
      <c r="C91" s="82"/>
      <c r="D91" s="4"/>
      <c r="E91" s="4"/>
      <c r="F91" s="3"/>
      <c r="G91" s="100"/>
      <c r="H91" s="100"/>
      <c r="I91" s="100"/>
      <c r="J91" s="100"/>
      <c r="K91" s="100"/>
      <c r="M91" s="83"/>
      <c r="N91" s="3" t="s">
        <v>7</v>
      </c>
      <c r="P91" s="3"/>
      <c r="Q91" s="3"/>
    </row>
    <row r="92" spans="1:18">
      <c r="A92" s="3"/>
      <c r="B92" s="62"/>
      <c r="D92" s="4"/>
      <c r="E92" s="4"/>
      <c r="F92" s="3"/>
      <c r="G92" s="100"/>
      <c r="H92" s="100"/>
      <c r="I92" s="100"/>
      <c r="J92" s="100"/>
      <c r="K92" s="100"/>
      <c r="M92" s="83" t="s">
        <v>44</v>
      </c>
      <c r="N92" s="3" t="s">
        <v>87</v>
      </c>
      <c r="P92" s="3"/>
      <c r="Q92" s="3"/>
    </row>
    <row r="93" spans="1:18">
      <c r="A93" s="22" t="s">
        <v>90</v>
      </c>
      <c r="B93" s="63"/>
      <c r="C93" s="83"/>
      <c r="D93" s="14"/>
      <c r="E93" s="14"/>
      <c r="F93" s="22"/>
      <c r="G93" s="101"/>
      <c r="H93" s="101"/>
      <c r="I93" s="101"/>
      <c r="J93" s="101"/>
      <c r="K93" s="101"/>
      <c r="M93" s="6" t="s">
        <v>103</v>
      </c>
      <c r="N93" s="6"/>
      <c r="O93" s="63"/>
      <c r="P93" s="22"/>
      <c r="Q93" s="22"/>
    </row>
    <row r="94" spans="1:18" ht="12.75" customHeight="1">
      <c r="A94" s="17"/>
      <c r="B94" s="17"/>
      <c r="C94" s="18"/>
      <c r="D94" s="19"/>
      <c r="E94" s="19"/>
      <c r="F94" s="17"/>
      <c r="G94" s="11"/>
      <c r="H94" s="11"/>
      <c r="I94" s="11"/>
      <c r="J94" s="11"/>
      <c r="K94" s="11"/>
      <c r="L94" s="17"/>
      <c r="M94" s="17"/>
      <c r="N94" s="17"/>
      <c r="O94" s="17"/>
      <c r="P94" s="17"/>
      <c r="Q94" s="17"/>
    </row>
    <row r="95" spans="1:18" ht="12.75" customHeight="1">
      <c r="A95" s="79" t="s">
        <v>11</v>
      </c>
      <c r="B95" s="79" t="s">
        <v>12</v>
      </c>
      <c r="C95" s="79" t="s">
        <v>13</v>
      </c>
      <c r="D95" s="79" t="s">
        <v>14</v>
      </c>
      <c r="E95" s="79"/>
      <c r="F95" s="79" t="s">
        <v>15</v>
      </c>
      <c r="G95" s="79" t="s">
        <v>16</v>
      </c>
      <c r="H95" s="79" t="s">
        <v>17</v>
      </c>
      <c r="I95" s="79"/>
      <c r="J95" s="79" t="s">
        <v>18</v>
      </c>
      <c r="K95" s="79" t="s">
        <v>19</v>
      </c>
      <c r="L95" s="105" t="s">
        <v>20</v>
      </c>
      <c r="M95" s="105"/>
      <c r="N95" s="79"/>
      <c r="O95" s="79" t="s">
        <v>21</v>
      </c>
      <c r="P95" s="79" t="s">
        <v>22</v>
      </c>
      <c r="Q95" s="79" t="s">
        <v>23</v>
      </c>
    </row>
    <row r="96" spans="1:18" ht="12.75" customHeight="1">
      <c r="B96" s="82"/>
      <c r="D96" s="28"/>
      <c r="E96" s="28"/>
      <c r="F96" s="81"/>
      <c r="G96" s="81"/>
      <c r="H96" s="81"/>
      <c r="I96" s="81"/>
      <c r="J96" s="81"/>
      <c r="K96" s="81"/>
      <c r="L96" s="81"/>
      <c r="M96" s="81"/>
      <c r="N96" s="81"/>
      <c r="O96" s="81"/>
      <c r="P96" s="81"/>
      <c r="Q96" s="81"/>
    </row>
    <row r="97" spans="1:17" ht="12.75" customHeight="1">
      <c r="B97" s="81"/>
      <c r="F97" s="95" t="s">
        <v>24</v>
      </c>
      <c r="G97" s="95"/>
      <c r="H97" s="95"/>
      <c r="I97" s="82"/>
      <c r="J97" s="95" t="s">
        <v>25</v>
      </c>
      <c r="K97" s="95"/>
      <c r="L97" s="95"/>
      <c r="M97" s="95"/>
      <c r="N97" s="82"/>
      <c r="O97" s="95" t="s">
        <v>26</v>
      </c>
      <c r="P97" s="95"/>
      <c r="Q97" s="95"/>
    </row>
    <row r="98" spans="1:17" ht="28.5" customHeight="1">
      <c r="A98" s="15" t="s">
        <v>29</v>
      </c>
      <c r="B98" s="83" t="s">
        <v>30</v>
      </c>
      <c r="C98" s="83" t="s">
        <v>31</v>
      </c>
      <c r="D98" s="14" t="s">
        <v>32</v>
      </c>
      <c r="E98" s="4"/>
      <c r="F98" s="83" t="s">
        <v>33</v>
      </c>
      <c r="G98" s="16" t="s">
        <v>34</v>
      </c>
      <c r="H98" s="83" t="s">
        <v>35</v>
      </c>
      <c r="I98" s="82"/>
      <c r="J98" s="83" t="s">
        <v>33</v>
      </c>
      <c r="K98" s="16" t="s">
        <v>34</v>
      </c>
      <c r="L98" s="102" t="s">
        <v>35</v>
      </c>
      <c r="M98" s="102"/>
      <c r="N98" s="82"/>
      <c r="O98" s="83" t="s">
        <v>33</v>
      </c>
      <c r="P98" s="16" t="s">
        <v>34</v>
      </c>
      <c r="Q98" s="83" t="s">
        <v>35</v>
      </c>
    </row>
    <row r="99" spans="1:17" ht="12.75" customHeight="1">
      <c r="A99" s="81">
        <v>1</v>
      </c>
      <c r="B99" s="58" t="s">
        <v>38</v>
      </c>
      <c r="C99" s="24" t="s">
        <v>104</v>
      </c>
      <c r="D99" s="57">
        <v>40238</v>
      </c>
      <c r="E99" s="57"/>
      <c r="F99" s="71">
        <v>0</v>
      </c>
      <c r="G99" s="71">
        <v>0</v>
      </c>
      <c r="H99" s="78">
        <f t="shared" ref="H99:H108" si="10">IF(F99=0,0,G99*1000/F99)</f>
        <v>0</v>
      </c>
      <c r="I99" s="78"/>
      <c r="J99" s="54">
        <v>23640</v>
      </c>
      <c r="K99" s="54">
        <v>109</v>
      </c>
      <c r="L99" s="109">
        <f t="shared" ref="L99:L108" si="11">IF(J99=0,0,K99*1000/J99)</f>
        <v>4.6108291032148898</v>
      </c>
      <c r="M99" s="109"/>
      <c r="N99" s="78"/>
      <c r="O99" s="55">
        <v>23640</v>
      </c>
      <c r="P99" s="55">
        <v>109</v>
      </c>
      <c r="Q99" s="78">
        <f t="shared" ref="Q99:Q108" si="12">IF(O99=0,0,P99*1000/O99)</f>
        <v>4.6108291032148898</v>
      </c>
    </row>
    <row r="100" spans="1:17" ht="12.75" customHeight="1">
      <c r="A100" s="81">
        <v>2</v>
      </c>
      <c r="B100" s="58" t="s">
        <v>38</v>
      </c>
      <c r="C100" s="24" t="s">
        <v>104</v>
      </c>
      <c r="D100" s="57">
        <v>40269</v>
      </c>
      <c r="E100" s="57"/>
      <c r="F100" s="71">
        <f t="shared" ref="F100:F111" si="13">O142</f>
        <v>0</v>
      </c>
      <c r="G100" s="71">
        <f t="shared" ref="G100:G111" si="14">P142</f>
        <v>0</v>
      </c>
      <c r="H100" s="78">
        <f t="shared" si="10"/>
        <v>0</v>
      </c>
      <c r="I100" s="78"/>
      <c r="J100" s="54">
        <v>33091</v>
      </c>
      <c r="K100" s="54">
        <v>151</v>
      </c>
      <c r="L100" s="103">
        <f t="shared" si="11"/>
        <v>4.5631742769937444</v>
      </c>
      <c r="M100" s="103"/>
      <c r="N100" s="78"/>
      <c r="O100" s="55">
        <v>33091</v>
      </c>
      <c r="P100" s="55">
        <v>151</v>
      </c>
      <c r="Q100" s="78">
        <f t="shared" si="12"/>
        <v>4.5631742769937444</v>
      </c>
    </row>
    <row r="101" spans="1:17" ht="12.75" customHeight="1">
      <c r="A101" s="81">
        <v>3</v>
      </c>
      <c r="B101" s="58" t="s">
        <v>38</v>
      </c>
      <c r="C101" s="24" t="s">
        <v>104</v>
      </c>
      <c r="D101" s="57">
        <v>40299</v>
      </c>
      <c r="E101" s="57"/>
      <c r="F101" s="71">
        <f t="shared" si="13"/>
        <v>0</v>
      </c>
      <c r="G101" s="71">
        <f t="shared" si="14"/>
        <v>0</v>
      </c>
      <c r="H101" s="78">
        <f t="shared" si="10"/>
        <v>0</v>
      </c>
      <c r="I101" s="78"/>
      <c r="J101" s="54">
        <v>4400</v>
      </c>
      <c r="K101" s="54">
        <v>19</v>
      </c>
      <c r="L101" s="103">
        <f t="shared" si="11"/>
        <v>4.3181818181818183</v>
      </c>
      <c r="M101" s="103"/>
      <c r="N101" s="78"/>
      <c r="O101" s="55">
        <v>4400</v>
      </c>
      <c r="P101" s="55">
        <v>19</v>
      </c>
      <c r="Q101" s="78">
        <f t="shared" si="12"/>
        <v>4.3181818181818183</v>
      </c>
    </row>
    <row r="102" spans="1:17" ht="12.75" customHeight="1">
      <c r="A102" s="81">
        <v>4</v>
      </c>
      <c r="B102" s="58" t="s">
        <v>38</v>
      </c>
      <c r="C102" s="24" t="s">
        <v>104</v>
      </c>
      <c r="D102" s="57">
        <v>40330</v>
      </c>
      <c r="E102" s="57"/>
      <c r="F102" s="71">
        <f t="shared" si="13"/>
        <v>0</v>
      </c>
      <c r="G102" s="71">
        <f t="shared" si="14"/>
        <v>0</v>
      </c>
      <c r="H102" s="78">
        <f t="shared" si="10"/>
        <v>0</v>
      </c>
      <c r="I102" s="78"/>
      <c r="J102" s="54">
        <v>18978</v>
      </c>
      <c r="K102" s="54">
        <v>89</v>
      </c>
      <c r="L102" s="103">
        <f t="shared" si="11"/>
        <v>4.6896406365265042</v>
      </c>
      <c r="M102" s="103"/>
      <c r="N102" s="78"/>
      <c r="O102" s="55">
        <v>18978</v>
      </c>
      <c r="P102" s="55">
        <v>89</v>
      </c>
      <c r="Q102" s="78">
        <f t="shared" si="12"/>
        <v>4.6896406365265042</v>
      </c>
    </row>
    <row r="103" spans="1:17" ht="12.75" customHeight="1">
      <c r="A103" s="81">
        <v>5</v>
      </c>
      <c r="B103" s="58" t="s">
        <v>38</v>
      </c>
      <c r="C103" s="24" t="s">
        <v>104</v>
      </c>
      <c r="D103" s="57">
        <v>40360</v>
      </c>
      <c r="E103" s="57"/>
      <c r="F103" s="71">
        <f t="shared" si="13"/>
        <v>0</v>
      </c>
      <c r="G103" s="71">
        <f t="shared" si="14"/>
        <v>0</v>
      </c>
      <c r="H103" s="78">
        <f t="shared" si="10"/>
        <v>0</v>
      </c>
      <c r="I103" s="78"/>
      <c r="J103" s="54">
        <v>15105</v>
      </c>
      <c r="K103" s="54">
        <v>72</v>
      </c>
      <c r="L103" s="103">
        <f t="shared" si="11"/>
        <v>4.7666335650446872</v>
      </c>
      <c r="M103" s="103"/>
      <c r="N103" s="78"/>
      <c r="O103" s="55">
        <v>15105</v>
      </c>
      <c r="P103" s="55">
        <v>72</v>
      </c>
      <c r="Q103" s="78">
        <f t="shared" si="12"/>
        <v>4.7666335650446872</v>
      </c>
    </row>
    <row r="104" spans="1:17" ht="12.75" customHeight="1">
      <c r="A104" s="81">
        <v>6</v>
      </c>
      <c r="B104" s="58" t="s">
        <v>38</v>
      </c>
      <c r="C104" s="24" t="s">
        <v>104</v>
      </c>
      <c r="D104" s="57">
        <v>40391</v>
      </c>
      <c r="E104" s="57"/>
      <c r="F104" s="71">
        <f t="shared" si="13"/>
        <v>0</v>
      </c>
      <c r="G104" s="71">
        <f t="shared" si="14"/>
        <v>0</v>
      </c>
      <c r="H104" s="78">
        <f t="shared" si="10"/>
        <v>0</v>
      </c>
      <c r="I104" s="78"/>
      <c r="J104" s="54">
        <v>75919</v>
      </c>
      <c r="K104" s="54">
        <v>317</v>
      </c>
      <c r="L104" s="103">
        <f t="shared" si="11"/>
        <v>4.1755028385516146</v>
      </c>
      <c r="M104" s="103"/>
      <c r="N104" s="78"/>
      <c r="O104" s="55">
        <v>75919</v>
      </c>
      <c r="P104" s="55">
        <v>317</v>
      </c>
      <c r="Q104" s="78">
        <f t="shared" si="12"/>
        <v>4.1755028385516146</v>
      </c>
    </row>
    <row r="105" spans="1:17" ht="12.75" customHeight="1">
      <c r="A105" s="81">
        <v>7</v>
      </c>
      <c r="B105" s="58" t="s">
        <v>38</v>
      </c>
      <c r="C105" s="24" t="s">
        <v>104</v>
      </c>
      <c r="D105" s="57">
        <v>40422</v>
      </c>
      <c r="E105" s="57"/>
      <c r="F105" s="71">
        <f t="shared" si="13"/>
        <v>0</v>
      </c>
      <c r="G105" s="71">
        <f t="shared" si="14"/>
        <v>0</v>
      </c>
      <c r="H105" s="78">
        <f t="shared" si="10"/>
        <v>0</v>
      </c>
      <c r="I105" s="78"/>
      <c r="J105" s="54">
        <v>61812</v>
      </c>
      <c r="K105" s="54">
        <v>226</v>
      </c>
      <c r="L105" s="103">
        <f t="shared" si="11"/>
        <v>3.6562479777389503</v>
      </c>
      <c r="M105" s="103"/>
      <c r="N105" s="78"/>
      <c r="O105" s="55">
        <v>61812</v>
      </c>
      <c r="P105" s="55">
        <v>226</v>
      </c>
      <c r="Q105" s="78">
        <f t="shared" si="12"/>
        <v>3.6562479777389503</v>
      </c>
    </row>
    <row r="106" spans="1:17" ht="12.75" customHeight="1">
      <c r="A106" s="81">
        <v>8</v>
      </c>
      <c r="B106" s="58" t="s">
        <v>38</v>
      </c>
      <c r="C106" s="24" t="s">
        <v>104</v>
      </c>
      <c r="D106" s="57">
        <v>40452</v>
      </c>
      <c r="E106" s="57"/>
      <c r="F106" s="71">
        <f t="shared" si="13"/>
        <v>0</v>
      </c>
      <c r="G106" s="71">
        <f t="shared" si="14"/>
        <v>0</v>
      </c>
      <c r="H106" s="78">
        <f t="shared" si="10"/>
        <v>0</v>
      </c>
      <c r="I106" s="78"/>
      <c r="J106" s="54">
        <v>8430</v>
      </c>
      <c r="K106" s="54">
        <v>30</v>
      </c>
      <c r="L106" s="103">
        <f t="shared" si="11"/>
        <v>3.5587188612099645</v>
      </c>
      <c r="M106" s="103"/>
      <c r="N106" s="78"/>
      <c r="O106" s="55">
        <v>8430</v>
      </c>
      <c r="P106" s="55">
        <v>30</v>
      </c>
      <c r="Q106" s="78">
        <f t="shared" si="12"/>
        <v>3.5587188612099645</v>
      </c>
    </row>
    <row r="107" spans="1:17" ht="12.75" customHeight="1">
      <c r="A107" s="81">
        <v>9</v>
      </c>
      <c r="B107" s="58" t="s">
        <v>38</v>
      </c>
      <c r="C107" s="24" t="s">
        <v>104</v>
      </c>
      <c r="D107" s="57">
        <v>40483</v>
      </c>
      <c r="E107" s="57"/>
      <c r="F107" s="71">
        <f t="shared" si="13"/>
        <v>0</v>
      </c>
      <c r="G107" s="71">
        <f t="shared" si="14"/>
        <v>0</v>
      </c>
      <c r="H107" s="78">
        <f t="shared" si="10"/>
        <v>0</v>
      </c>
      <c r="I107" s="78"/>
      <c r="J107" s="54">
        <v>22656</v>
      </c>
      <c r="K107" s="54">
        <v>92</v>
      </c>
      <c r="L107" s="103">
        <f t="shared" si="11"/>
        <v>4.0607344632768365</v>
      </c>
      <c r="M107" s="103"/>
      <c r="N107" s="78"/>
      <c r="O107" s="55">
        <v>22656</v>
      </c>
      <c r="P107" s="55">
        <v>92</v>
      </c>
      <c r="Q107" s="78">
        <f t="shared" si="12"/>
        <v>4.0607344632768365</v>
      </c>
    </row>
    <row r="108" spans="1:17" ht="12.75" customHeight="1">
      <c r="A108" s="81">
        <v>10</v>
      </c>
      <c r="B108" s="58" t="s">
        <v>38</v>
      </c>
      <c r="C108" s="24" t="s">
        <v>104</v>
      </c>
      <c r="D108" s="57">
        <v>40513</v>
      </c>
      <c r="E108" s="57"/>
      <c r="F108" s="71">
        <f t="shared" si="13"/>
        <v>0</v>
      </c>
      <c r="G108" s="71">
        <f t="shared" si="14"/>
        <v>0</v>
      </c>
      <c r="H108" s="78">
        <f t="shared" si="10"/>
        <v>0</v>
      </c>
      <c r="I108" s="78"/>
      <c r="J108" s="54">
        <v>41336</v>
      </c>
      <c r="K108" s="54">
        <v>172</v>
      </c>
      <c r="L108" s="103">
        <f t="shared" si="11"/>
        <v>4.1610218695568024</v>
      </c>
      <c r="M108" s="103"/>
      <c r="N108" s="78"/>
      <c r="O108" s="55">
        <v>41336</v>
      </c>
      <c r="P108" s="55">
        <v>172</v>
      </c>
      <c r="Q108" s="78">
        <f t="shared" si="12"/>
        <v>4.1610218695568024</v>
      </c>
    </row>
    <row r="109" spans="1:17" ht="12.75" customHeight="1">
      <c r="A109" s="81">
        <v>11</v>
      </c>
      <c r="B109" s="58" t="s">
        <v>38</v>
      </c>
      <c r="C109" s="24" t="s">
        <v>104</v>
      </c>
      <c r="D109" s="57">
        <v>40544</v>
      </c>
      <c r="E109" s="57"/>
      <c r="F109" s="71">
        <f t="shared" si="13"/>
        <v>0</v>
      </c>
      <c r="G109" s="71">
        <f t="shared" si="14"/>
        <v>0</v>
      </c>
      <c r="H109" s="78">
        <f>IF(F109=0,0,G109*1000/F109)</f>
        <v>0</v>
      </c>
      <c r="I109" s="78"/>
      <c r="J109" s="54">
        <v>7440</v>
      </c>
      <c r="K109" s="54">
        <v>31</v>
      </c>
      <c r="L109" s="103">
        <f>IF(J109=0,0,K109*1000/J109)</f>
        <v>4.166666666666667</v>
      </c>
      <c r="M109" s="103"/>
      <c r="N109" s="78"/>
      <c r="O109" s="55">
        <v>7440</v>
      </c>
      <c r="P109" s="55">
        <v>31</v>
      </c>
      <c r="Q109" s="78">
        <f>IF(O109=0,0,P109*1000/O109)</f>
        <v>4.166666666666667</v>
      </c>
    </row>
    <row r="110" spans="1:17" ht="12.75" customHeight="1">
      <c r="A110" s="81">
        <v>12</v>
      </c>
      <c r="B110" s="58" t="s">
        <v>38</v>
      </c>
      <c r="C110" s="24" t="s">
        <v>104</v>
      </c>
      <c r="D110" s="57">
        <v>40575</v>
      </c>
      <c r="E110" s="57"/>
      <c r="F110" s="71">
        <f t="shared" si="13"/>
        <v>0</v>
      </c>
      <c r="G110" s="71">
        <f t="shared" si="14"/>
        <v>0</v>
      </c>
      <c r="H110" s="78">
        <f>IF(F110=0,0,G110*1000/F110)</f>
        <v>0</v>
      </c>
      <c r="I110" s="78"/>
      <c r="J110" s="54">
        <v>24348</v>
      </c>
      <c r="K110" s="54">
        <v>120</v>
      </c>
      <c r="L110" s="103">
        <f>IF(J110=0,0,K110*1000/J110)</f>
        <v>4.9285362247412516</v>
      </c>
      <c r="M110" s="103"/>
      <c r="N110" s="78"/>
      <c r="O110" s="55">
        <v>24348</v>
      </c>
      <c r="P110" s="55">
        <v>120</v>
      </c>
      <c r="Q110" s="78">
        <f>IF(O110=0,0,P110*1000/O110)</f>
        <v>4.9285362247412516</v>
      </c>
    </row>
    <row r="111" spans="1:17" ht="12.75" customHeight="1">
      <c r="A111" s="81">
        <v>13</v>
      </c>
      <c r="B111" s="58" t="s">
        <v>38</v>
      </c>
      <c r="C111" s="24" t="s">
        <v>104</v>
      </c>
      <c r="D111" s="57">
        <v>40603</v>
      </c>
      <c r="E111" s="57"/>
      <c r="F111" s="71">
        <f t="shared" si="13"/>
        <v>0</v>
      </c>
      <c r="G111" s="71">
        <f t="shared" si="14"/>
        <v>0</v>
      </c>
      <c r="H111" s="78">
        <f>IF(F111=0,0,G111*1000/F111)</f>
        <v>0</v>
      </c>
      <c r="I111" s="78"/>
      <c r="J111" s="54">
        <v>28076</v>
      </c>
      <c r="K111" s="54">
        <v>92</v>
      </c>
      <c r="L111" s="103">
        <f>IF(J111=0,0,K111*1000/J111)</f>
        <v>3.2768200598375836</v>
      </c>
      <c r="M111" s="103"/>
      <c r="N111" s="78"/>
      <c r="O111" s="55">
        <v>28076</v>
      </c>
      <c r="P111" s="55">
        <v>92</v>
      </c>
      <c r="Q111" s="78">
        <f>IF(O111=0,0,P111*1000/O111)</f>
        <v>3.2768200598375836</v>
      </c>
    </row>
    <row r="112" spans="1:17" ht="12.75" customHeight="1">
      <c r="F112" s="69"/>
      <c r="G112" s="69"/>
      <c r="J112" s="69"/>
      <c r="K112" s="69"/>
      <c r="O112" s="69"/>
      <c r="P112" s="69"/>
    </row>
    <row r="113" spans="1:17" ht="12.75" customHeight="1">
      <c r="A113" s="81">
        <v>14</v>
      </c>
      <c r="B113" s="58" t="s">
        <v>66</v>
      </c>
      <c r="C113" s="58"/>
      <c r="D113" s="57"/>
      <c r="E113" s="57"/>
      <c r="F113" s="71"/>
      <c r="G113" s="71"/>
      <c r="H113" s="78"/>
      <c r="I113" s="78"/>
      <c r="J113" s="46"/>
      <c r="K113" s="46"/>
      <c r="L113" s="78"/>
      <c r="M113" s="78"/>
      <c r="N113" s="78"/>
      <c r="O113" s="71">
        <f>SUM(O99:O111)</f>
        <v>365231</v>
      </c>
      <c r="P113" s="71">
        <f>SUM(P99:P111)</f>
        <v>1520</v>
      </c>
      <c r="Q113" s="78"/>
    </row>
    <row r="114" spans="1:17" ht="12.75" customHeight="1">
      <c r="O114" s="69"/>
      <c r="P114" s="69"/>
    </row>
    <row r="115" spans="1:17" ht="12.75" customHeight="1">
      <c r="A115" s="81">
        <v>15</v>
      </c>
      <c r="B115" s="58" t="s">
        <v>38</v>
      </c>
      <c r="C115" s="24" t="s">
        <v>104</v>
      </c>
      <c r="D115" s="57" t="s">
        <v>40</v>
      </c>
      <c r="E115" s="57"/>
      <c r="O115" s="23">
        <f>ROUND(AVERAGE(O99:O111),0)</f>
        <v>28095</v>
      </c>
      <c r="P115" s="23">
        <f>ROUND(AVERAGE(P99:P111),0)</f>
        <v>117</v>
      </c>
      <c r="Q115" s="78">
        <f>IF(O115=0,0,P115*1000/O115)</f>
        <v>4.1644420715429789</v>
      </c>
    </row>
    <row r="116" spans="1:17" ht="12.75" customHeight="1"/>
    <row r="117" spans="1:17" ht="12.75" customHeight="1"/>
    <row r="118" spans="1:17" ht="12.75" customHeight="1"/>
    <row r="119" spans="1:17" ht="12.75" customHeight="1"/>
    <row r="120" spans="1:17" ht="12.75" customHeight="1"/>
    <row r="121" spans="1:17" ht="12.75" customHeight="1"/>
    <row r="122" spans="1:17" ht="12.75" customHeight="1"/>
    <row r="123" spans="1:17" ht="12.75" customHeight="1"/>
    <row r="124" spans="1:17" ht="12.75" customHeight="1"/>
    <row r="125" spans="1:17" ht="12.75" customHeight="1"/>
    <row r="126" spans="1:17" ht="12.75" customHeight="1"/>
    <row r="127" spans="1:17" ht="12.75" customHeight="1"/>
    <row r="128" spans="1:17" ht="12.75" customHeight="1">
      <c r="Q128" s="63"/>
    </row>
    <row r="129" spans="1:18" s="62" customFormat="1" ht="13.5" customHeight="1">
      <c r="A129" s="17" t="s">
        <v>36</v>
      </c>
      <c r="B129" s="17"/>
      <c r="C129" s="18"/>
      <c r="D129" s="19"/>
      <c r="E129" s="19"/>
      <c r="F129" s="17"/>
      <c r="G129" s="17"/>
      <c r="H129" s="17"/>
      <c r="I129" s="17"/>
      <c r="J129" s="17"/>
      <c r="K129" s="17"/>
      <c r="L129" s="17"/>
      <c r="M129" s="17"/>
      <c r="N129" s="17"/>
      <c r="O129" s="17"/>
      <c r="P129" s="20" t="s">
        <v>37</v>
      </c>
    </row>
    <row r="130" spans="1:18" ht="13.5" customHeight="1">
      <c r="A130" s="3"/>
      <c r="B130" s="3"/>
      <c r="C130" s="82"/>
      <c r="D130" s="4"/>
      <c r="E130" s="4"/>
      <c r="F130" s="3"/>
      <c r="G130" s="3"/>
      <c r="H130" s="3"/>
      <c r="I130" s="3"/>
      <c r="J130" s="3"/>
      <c r="K130" s="3"/>
      <c r="L130" s="3"/>
      <c r="M130" s="3"/>
      <c r="N130" s="3"/>
      <c r="O130" s="3"/>
      <c r="P130" s="3"/>
      <c r="Q130" s="61"/>
    </row>
    <row r="131" spans="1:18" ht="12.75" customHeight="1">
      <c r="A131" s="22" t="s">
        <v>88</v>
      </c>
      <c r="B131" s="22"/>
      <c r="C131" s="83"/>
      <c r="D131" s="14"/>
      <c r="E131" s="14"/>
      <c r="F131" s="22"/>
      <c r="G131" s="95" t="s">
        <v>89</v>
      </c>
      <c r="H131" s="95"/>
      <c r="I131" s="95"/>
      <c r="J131" s="95"/>
      <c r="K131" s="95"/>
      <c r="L131" s="22"/>
      <c r="M131" s="22"/>
      <c r="N131" s="22"/>
      <c r="O131" s="22"/>
      <c r="P131" s="22" t="s">
        <v>122</v>
      </c>
      <c r="Q131" s="22"/>
      <c r="R131" s="68"/>
    </row>
    <row r="132" spans="1:18" ht="15" customHeight="1">
      <c r="A132" s="17" t="s">
        <v>2</v>
      </c>
      <c r="B132" s="10"/>
      <c r="C132" s="10"/>
      <c r="D132" s="10"/>
      <c r="E132" s="10"/>
      <c r="F132" s="10"/>
      <c r="G132" s="99" t="s">
        <v>3</v>
      </c>
      <c r="H132" s="99"/>
      <c r="I132" s="99"/>
      <c r="J132" s="99"/>
      <c r="K132" s="99"/>
      <c r="M132" s="17" t="s">
        <v>92</v>
      </c>
      <c r="N132" s="17"/>
      <c r="O132" s="10"/>
      <c r="P132" s="10"/>
      <c r="Q132" s="10"/>
    </row>
    <row r="133" spans="1:18">
      <c r="A133" s="3"/>
      <c r="B133" s="62"/>
      <c r="C133" s="62"/>
      <c r="D133" s="62"/>
      <c r="E133" s="62"/>
      <c r="F133" s="62"/>
      <c r="G133" s="100"/>
      <c r="H133" s="100"/>
      <c r="I133" s="100"/>
      <c r="J133" s="100"/>
      <c r="K133" s="100"/>
      <c r="M133" s="22"/>
      <c r="N133" s="3" t="s">
        <v>5</v>
      </c>
      <c r="P133" s="62"/>
      <c r="Q133" s="62"/>
    </row>
    <row r="134" spans="1:18">
      <c r="A134" s="3" t="s">
        <v>6</v>
      </c>
      <c r="B134" s="3"/>
      <c r="C134" s="82"/>
      <c r="D134" s="4"/>
      <c r="E134" s="4"/>
      <c r="F134" s="3"/>
      <c r="G134" s="100"/>
      <c r="H134" s="100"/>
      <c r="I134" s="100"/>
      <c r="J134" s="100"/>
      <c r="K134" s="100"/>
      <c r="M134" s="83"/>
      <c r="N134" s="3" t="s">
        <v>7</v>
      </c>
      <c r="P134" s="3"/>
      <c r="Q134" s="3"/>
    </row>
    <row r="135" spans="1:18">
      <c r="A135" s="3"/>
      <c r="B135" s="62"/>
      <c r="D135" s="4"/>
      <c r="E135" s="4"/>
      <c r="F135" s="3"/>
      <c r="G135" s="100"/>
      <c r="H135" s="100"/>
      <c r="I135" s="100"/>
      <c r="J135" s="100"/>
      <c r="K135" s="100"/>
      <c r="M135" s="83" t="s">
        <v>44</v>
      </c>
      <c r="N135" s="3" t="s">
        <v>87</v>
      </c>
      <c r="P135" s="3"/>
      <c r="Q135" s="3"/>
    </row>
    <row r="136" spans="1:18">
      <c r="A136" s="22" t="s">
        <v>90</v>
      </c>
      <c r="B136" s="63"/>
      <c r="C136" s="83"/>
      <c r="D136" s="14"/>
      <c r="E136" s="14"/>
      <c r="F136" s="22"/>
      <c r="G136" s="101"/>
      <c r="H136" s="101"/>
      <c r="I136" s="101"/>
      <c r="J136" s="101"/>
      <c r="K136" s="101"/>
      <c r="M136" s="6" t="s">
        <v>103</v>
      </c>
      <c r="N136" s="6"/>
      <c r="O136" s="63"/>
      <c r="P136" s="22"/>
      <c r="Q136" s="22"/>
    </row>
    <row r="137" spans="1:18" ht="12.75" customHeight="1">
      <c r="A137" s="17"/>
      <c r="B137" s="17"/>
      <c r="C137" s="18"/>
      <c r="D137" s="19"/>
      <c r="E137" s="19"/>
      <c r="F137" s="17"/>
      <c r="G137" s="11"/>
      <c r="H137" s="11"/>
      <c r="I137" s="11"/>
      <c r="J137" s="11"/>
      <c r="K137" s="11"/>
      <c r="L137" s="17"/>
      <c r="M137" s="17"/>
      <c r="N137" s="17"/>
      <c r="O137" s="17"/>
      <c r="P137" s="17"/>
      <c r="Q137" s="17"/>
    </row>
    <row r="138" spans="1:18" ht="12.75" customHeight="1">
      <c r="A138" s="79" t="s">
        <v>11</v>
      </c>
      <c r="B138" s="79" t="s">
        <v>12</v>
      </c>
      <c r="C138" s="79" t="s">
        <v>13</v>
      </c>
      <c r="D138" s="79" t="s">
        <v>14</v>
      </c>
      <c r="E138" s="79"/>
      <c r="F138" s="79" t="s">
        <v>15</v>
      </c>
      <c r="G138" s="79" t="s">
        <v>16</v>
      </c>
      <c r="H138" s="79" t="s">
        <v>17</v>
      </c>
      <c r="I138" s="79"/>
      <c r="J138" s="79" t="s">
        <v>18</v>
      </c>
      <c r="K138" s="79" t="s">
        <v>19</v>
      </c>
      <c r="L138" s="105" t="s">
        <v>20</v>
      </c>
      <c r="M138" s="105"/>
      <c r="N138" s="79"/>
      <c r="O138" s="79" t="s">
        <v>21</v>
      </c>
      <c r="P138" s="79" t="s">
        <v>22</v>
      </c>
      <c r="Q138" s="79" t="s">
        <v>23</v>
      </c>
    </row>
    <row r="139" spans="1:18" ht="12.75" customHeight="1">
      <c r="B139" s="82"/>
      <c r="D139" s="28"/>
      <c r="E139" s="28"/>
      <c r="F139" s="81"/>
      <c r="G139" s="81"/>
      <c r="H139" s="81"/>
      <c r="I139" s="81"/>
      <c r="J139" s="81"/>
      <c r="K139" s="81"/>
      <c r="L139" s="81"/>
      <c r="M139" s="81"/>
      <c r="N139" s="81"/>
      <c r="O139" s="81"/>
      <c r="P139" s="81"/>
      <c r="Q139" s="81"/>
    </row>
    <row r="140" spans="1:18" ht="12.75" customHeight="1">
      <c r="B140" s="81"/>
      <c r="F140" s="95" t="s">
        <v>41</v>
      </c>
      <c r="G140" s="95"/>
      <c r="H140" s="95"/>
      <c r="I140" s="82"/>
      <c r="J140" s="95" t="s">
        <v>42</v>
      </c>
      <c r="K140" s="95"/>
      <c r="L140" s="95"/>
      <c r="M140" s="95"/>
      <c r="N140" s="82"/>
      <c r="O140" s="95" t="s">
        <v>43</v>
      </c>
      <c r="P140" s="95"/>
      <c r="Q140" s="95"/>
    </row>
    <row r="141" spans="1:18" ht="28.5" customHeight="1">
      <c r="A141" s="15" t="s">
        <v>29</v>
      </c>
      <c r="B141" s="83" t="s">
        <v>30</v>
      </c>
      <c r="C141" s="83" t="s">
        <v>31</v>
      </c>
      <c r="D141" s="14" t="s">
        <v>32</v>
      </c>
      <c r="E141" s="4"/>
      <c r="F141" s="83" t="s">
        <v>33</v>
      </c>
      <c r="G141" s="16" t="s">
        <v>34</v>
      </c>
      <c r="H141" s="83" t="s">
        <v>35</v>
      </c>
      <c r="I141" s="82"/>
      <c r="J141" s="83" t="s">
        <v>33</v>
      </c>
      <c r="K141" s="16" t="s">
        <v>34</v>
      </c>
      <c r="L141" s="102" t="s">
        <v>35</v>
      </c>
      <c r="M141" s="102"/>
      <c r="N141" s="82"/>
      <c r="O141" s="83" t="s">
        <v>33</v>
      </c>
      <c r="P141" s="16" t="s">
        <v>34</v>
      </c>
      <c r="Q141" s="83" t="s">
        <v>35</v>
      </c>
    </row>
    <row r="142" spans="1:18" ht="12.75" customHeight="1">
      <c r="A142" s="81">
        <v>1</v>
      </c>
      <c r="B142" s="58" t="s">
        <v>38</v>
      </c>
      <c r="C142" s="24" t="s">
        <v>104</v>
      </c>
      <c r="D142" s="57">
        <v>40238</v>
      </c>
      <c r="E142" s="57"/>
      <c r="F142" s="71">
        <v>0</v>
      </c>
      <c r="G142" s="71">
        <v>0</v>
      </c>
      <c r="H142" s="78">
        <f t="shared" ref="H142:H151" si="15">IF(F142=0,0,G142*1000/F142)</f>
        <v>0</v>
      </c>
      <c r="I142" s="78"/>
      <c r="J142" s="71">
        <v>0</v>
      </c>
      <c r="K142" s="71">
        <v>0</v>
      </c>
      <c r="L142" s="109">
        <f t="shared" ref="L142:L151" si="16">IF(J142=0,0,K142*1000/J142)</f>
        <v>0</v>
      </c>
      <c r="M142" s="109"/>
      <c r="N142" s="78"/>
      <c r="O142" s="71">
        <f t="shared" ref="O142:O154" si="17">F99+J99-O99-F142+J142</f>
        <v>0</v>
      </c>
      <c r="P142" s="71">
        <f t="shared" ref="P142:P154" si="18">G99+K99-P99-G142+K142</f>
        <v>0</v>
      </c>
      <c r="Q142" s="78">
        <f t="shared" ref="Q142:Q151" si="19">IF(O142=0,0,P142*1000/O142)</f>
        <v>0</v>
      </c>
    </row>
    <row r="143" spans="1:18" ht="12.75" customHeight="1">
      <c r="A143" s="81">
        <v>2</v>
      </c>
      <c r="B143" s="58" t="s">
        <v>38</v>
      </c>
      <c r="C143" s="24" t="s">
        <v>104</v>
      </c>
      <c r="D143" s="57">
        <v>40269</v>
      </c>
      <c r="E143" s="57"/>
      <c r="F143" s="71">
        <v>0</v>
      </c>
      <c r="G143" s="71">
        <v>0</v>
      </c>
      <c r="H143" s="78">
        <f t="shared" si="15"/>
        <v>0</v>
      </c>
      <c r="I143" s="78"/>
      <c r="J143" s="71">
        <v>0</v>
      </c>
      <c r="K143" s="71">
        <v>0</v>
      </c>
      <c r="L143" s="103">
        <f t="shared" si="16"/>
        <v>0</v>
      </c>
      <c r="M143" s="103"/>
      <c r="N143" s="78"/>
      <c r="O143" s="71">
        <f t="shared" si="17"/>
        <v>0</v>
      </c>
      <c r="P143" s="71">
        <f t="shared" si="18"/>
        <v>0</v>
      </c>
      <c r="Q143" s="78">
        <f t="shared" si="19"/>
        <v>0</v>
      </c>
    </row>
    <row r="144" spans="1:18" ht="12.75" customHeight="1">
      <c r="A144" s="81">
        <v>3</v>
      </c>
      <c r="B144" s="58" t="s">
        <v>38</v>
      </c>
      <c r="C144" s="24" t="s">
        <v>104</v>
      </c>
      <c r="D144" s="57">
        <v>40299</v>
      </c>
      <c r="E144" s="57"/>
      <c r="F144" s="71">
        <v>0</v>
      </c>
      <c r="G144" s="71">
        <v>0</v>
      </c>
      <c r="H144" s="78">
        <f t="shared" si="15"/>
        <v>0</v>
      </c>
      <c r="I144" s="78"/>
      <c r="J144" s="71">
        <v>0</v>
      </c>
      <c r="K144" s="71">
        <v>0</v>
      </c>
      <c r="L144" s="103">
        <f t="shared" si="16"/>
        <v>0</v>
      </c>
      <c r="M144" s="103"/>
      <c r="N144" s="78"/>
      <c r="O144" s="71">
        <f t="shared" si="17"/>
        <v>0</v>
      </c>
      <c r="P144" s="71">
        <f t="shared" si="18"/>
        <v>0</v>
      </c>
      <c r="Q144" s="78">
        <f t="shared" si="19"/>
        <v>0</v>
      </c>
    </row>
    <row r="145" spans="1:17" ht="12.75" customHeight="1">
      <c r="A145" s="81">
        <v>4</v>
      </c>
      <c r="B145" s="58" t="s">
        <v>38</v>
      </c>
      <c r="C145" s="24" t="s">
        <v>104</v>
      </c>
      <c r="D145" s="57">
        <v>40330</v>
      </c>
      <c r="E145" s="57"/>
      <c r="F145" s="71">
        <v>0</v>
      </c>
      <c r="G145" s="71">
        <v>0</v>
      </c>
      <c r="H145" s="78">
        <f t="shared" si="15"/>
        <v>0</v>
      </c>
      <c r="I145" s="78"/>
      <c r="J145" s="71">
        <v>0</v>
      </c>
      <c r="K145" s="71">
        <v>0</v>
      </c>
      <c r="L145" s="103">
        <f t="shared" si="16"/>
        <v>0</v>
      </c>
      <c r="M145" s="103"/>
      <c r="N145" s="78"/>
      <c r="O145" s="71">
        <f t="shared" si="17"/>
        <v>0</v>
      </c>
      <c r="P145" s="71">
        <f t="shared" si="18"/>
        <v>0</v>
      </c>
      <c r="Q145" s="78">
        <f t="shared" si="19"/>
        <v>0</v>
      </c>
    </row>
    <row r="146" spans="1:17" ht="12.75" customHeight="1">
      <c r="A146" s="81">
        <v>5</v>
      </c>
      <c r="B146" s="58" t="s">
        <v>38</v>
      </c>
      <c r="C146" s="24" t="s">
        <v>104</v>
      </c>
      <c r="D146" s="57">
        <v>40360</v>
      </c>
      <c r="E146" s="57"/>
      <c r="F146" s="71">
        <v>0</v>
      </c>
      <c r="G146" s="71">
        <v>0</v>
      </c>
      <c r="H146" s="78">
        <f t="shared" si="15"/>
        <v>0</v>
      </c>
      <c r="I146" s="78"/>
      <c r="J146" s="71">
        <v>0</v>
      </c>
      <c r="K146" s="71">
        <v>0</v>
      </c>
      <c r="L146" s="103">
        <f t="shared" si="16"/>
        <v>0</v>
      </c>
      <c r="M146" s="103"/>
      <c r="N146" s="78"/>
      <c r="O146" s="71">
        <f t="shared" si="17"/>
        <v>0</v>
      </c>
      <c r="P146" s="71">
        <f t="shared" si="18"/>
        <v>0</v>
      </c>
      <c r="Q146" s="78">
        <f t="shared" si="19"/>
        <v>0</v>
      </c>
    </row>
    <row r="147" spans="1:17" ht="12.75" customHeight="1">
      <c r="A147" s="81">
        <v>6</v>
      </c>
      <c r="B147" s="58" t="s">
        <v>38</v>
      </c>
      <c r="C147" s="24" t="s">
        <v>104</v>
      </c>
      <c r="D147" s="57">
        <v>40391</v>
      </c>
      <c r="E147" s="57"/>
      <c r="F147" s="71">
        <v>0</v>
      </c>
      <c r="G147" s="71">
        <v>0</v>
      </c>
      <c r="H147" s="78">
        <f t="shared" si="15"/>
        <v>0</v>
      </c>
      <c r="I147" s="78"/>
      <c r="J147" s="71">
        <v>0</v>
      </c>
      <c r="K147" s="71">
        <v>0</v>
      </c>
      <c r="L147" s="103">
        <f t="shared" si="16"/>
        <v>0</v>
      </c>
      <c r="M147" s="103"/>
      <c r="N147" s="78"/>
      <c r="O147" s="71">
        <f t="shared" si="17"/>
        <v>0</v>
      </c>
      <c r="P147" s="71">
        <f t="shared" si="18"/>
        <v>0</v>
      </c>
      <c r="Q147" s="78">
        <f t="shared" si="19"/>
        <v>0</v>
      </c>
    </row>
    <row r="148" spans="1:17" ht="12.75" customHeight="1">
      <c r="A148" s="81">
        <v>7</v>
      </c>
      <c r="B148" s="58" t="s">
        <v>38</v>
      </c>
      <c r="C148" s="24" t="s">
        <v>104</v>
      </c>
      <c r="D148" s="57">
        <v>40422</v>
      </c>
      <c r="E148" s="57"/>
      <c r="F148" s="71">
        <v>0</v>
      </c>
      <c r="G148" s="71">
        <v>0</v>
      </c>
      <c r="H148" s="78">
        <f t="shared" si="15"/>
        <v>0</v>
      </c>
      <c r="I148" s="78"/>
      <c r="J148" s="71">
        <v>0</v>
      </c>
      <c r="K148" s="71">
        <v>0</v>
      </c>
      <c r="L148" s="103">
        <f t="shared" si="16"/>
        <v>0</v>
      </c>
      <c r="M148" s="103"/>
      <c r="N148" s="78"/>
      <c r="O148" s="71">
        <f t="shared" si="17"/>
        <v>0</v>
      </c>
      <c r="P148" s="71">
        <f t="shared" si="18"/>
        <v>0</v>
      </c>
      <c r="Q148" s="78">
        <f t="shared" si="19"/>
        <v>0</v>
      </c>
    </row>
    <row r="149" spans="1:17" ht="12.75" customHeight="1">
      <c r="A149" s="81">
        <v>8</v>
      </c>
      <c r="B149" s="58" t="s">
        <v>38</v>
      </c>
      <c r="C149" s="24" t="s">
        <v>104</v>
      </c>
      <c r="D149" s="57">
        <v>40452</v>
      </c>
      <c r="E149" s="57"/>
      <c r="F149" s="71">
        <v>0</v>
      </c>
      <c r="G149" s="71">
        <v>0</v>
      </c>
      <c r="H149" s="78">
        <f t="shared" si="15"/>
        <v>0</v>
      </c>
      <c r="I149" s="78"/>
      <c r="J149" s="46">
        <v>0</v>
      </c>
      <c r="K149" s="46">
        <v>0</v>
      </c>
      <c r="L149" s="103">
        <f t="shared" si="16"/>
        <v>0</v>
      </c>
      <c r="M149" s="103"/>
      <c r="N149" s="78"/>
      <c r="O149" s="71">
        <f t="shared" si="17"/>
        <v>0</v>
      </c>
      <c r="P149" s="71">
        <f t="shared" si="18"/>
        <v>0</v>
      </c>
      <c r="Q149" s="78">
        <f t="shared" si="19"/>
        <v>0</v>
      </c>
    </row>
    <row r="150" spans="1:17" ht="12.75" customHeight="1">
      <c r="A150" s="81">
        <v>9</v>
      </c>
      <c r="B150" s="58" t="s">
        <v>38</v>
      </c>
      <c r="C150" s="24" t="s">
        <v>104</v>
      </c>
      <c r="D150" s="57">
        <v>40483</v>
      </c>
      <c r="E150" s="57"/>
      <c r="F150" s="71">
        <v>0</v>
      </c>
      <c r="G150" s="71">
        <v>0</v>
      </c>
      <c r="H150" s="78">
        <f t="shared" si="15"/>
        <v>0</v>
      </c>
      <c r="I150" s="78"/>
      <c r="J150" s="46">
        <v>0</v>
      </c>
      <c r="K150" s="46">
        <v>0</v>
      </c>
      <c r="L150" s="103">
        <f t="shared" si="16"/>
        <v>0</v>
      </c>
      <c r="M150" s="103"/>
      <c r="N150" s="78"/>
      <c r="O150" s="71">
        <f t="shared" si="17"/>
        <v>0</v>
      </c>
      <c r="P150" s="71">
        <f t="shared" si="18"/>
        <v>0</v>
      </c>
      <c r="Q150" s="78">
        <f t="shared" si="19"/>
        <v>0</v>
      </c>
    </row>
    <row r="151" spans="1:17" ht="12.75" customHeight="1">
      <c r="A151" s="81">
        <v>10</v>
      </c>
      <c r="B151" s="58" t="s">
        <v>38</v>
      </c>
      <c r="C151" s="24" t="s">
        <v>104</v>
      </c>
      <c r="D151" s="57">
        <v>40513</v>
      </c>
      <c r="E151" s="57"/>
      <c r="F151" s="71">
        <v>0</v>
      </c>
      <c r="G151" s="71">
        <v>0</v>
      </c>
      <c r="H151" s="78">
        <f t="shared" si="15"/>
        <v>0</v>
      </c>
      <c r="I151" s="78"/>
      <c r="J151" s="46">
        <v>0</v>
      </c>
      <c r="K151" s="46">
        <v>0</v>
      </c>
      <c r="L151" s="103">
        <f t="shared" si="16"/>
        <v>0</v>
      </c>
      <c r="M151" s="103"/>
      <c r="N151" s="78"/>
      <c r="O151" s="71">
        <f t="shared" si="17"/>
        <v>0</v>
      </c>
      <c r="P151" s="71">
        <f t="shared" si="18"/>
        <v>0</v>
      </c>
      <c r="Q151" s="78">
        <f t="shared" si="19"/>
        <v>0</v>
      </c>
    </row>
    <row r="152" spans="1:17" ht="12.75" customHeight="1">
      <c r="A152" s="81">
        <v>11</v>
      </c>
      <c r="B152" s="58" t="s">
        <v>38</v>
      </c>
      <c r="C152" s="24" t="s">
        <v>104</v>
      </c>
      <c r="D152" s="57">
        <v>40544</v>
      </c>
      <c r="E152" s="57"/>
      <c r="F152" s="71">
        <v>0</v>
      </c>
      <c r="G152" s="71">
        <v>0</v>
      </c>
      <c r="H152" s="78">
        <f>IF(F152=0,0,G152*1000/F152)</f>
        <v>0</v>
      </c>
      <c r="I152" s="78"/>
      <c r="J152" s="46">
        <v>0</v>
      </c>
      <c r="K152" s="46">
        <v>0</v>
      </c>
      <c r="L152" s="103">
        <f>IF(J152=0,0,K152*1000/J152)</f>
        <v>0</v>
      </c>
      <c r="M152" s="103"/>
      <c r="N152" s="78"/>
      <c r="O152" s="71">
        <f t="shared" si="17"/>
        <v>0</v>
      </c>
      <c r="P152" s="71">
        <f t="shared" si="18"/>
        <v>0</v>
      </c>
      <c r="Q152" s="78">
        <f>IF(O152=0,0,P152*1000/O152)</f>
        <v>0</v>
      </c>
    </row>
    <row r="153" spans="1:17" ht="12.75" customHeight="1">
      <c r="A153" s="81">
        <v>12</v>
      </c>
      <c r="B153" s="58" t="s">
        <v>38</v>
      </c>
      <c r="C153" s="24" t="s">
        <v>104</v>
      </c>
      <c r="D153" s="57">
        <v>40575</v>
      </c>
      <c r="E153" s="57"/>
      <c r="F153" s="71">
        <v>0</v>
      </c>
      <c r="G153" s="71">
        <v>0</v>
      </c>
      <c r="H153" s="78">
        <f>IF(F153=0,0,G153*1000/F153)</f>
        <v>0</v>
      </c>
      <c r="I153" s="78"/>
      <c r="J153" s="46">
        <v>0</v>
      </c>
      <c r="K153" s="46">
        <v>0</v>
      </c>
      <c r="L153" s="103">
        <f>IF(J153=0,0,K153*1000/J153)</f>
        <v>0</v>
      </c>
      <c r="M153" s="103"/>
      <c r="N153" s="78"/>
      <c r="O153" s="71">
        <f t="shared" si="17"/>
        <v>0</v>
      </c>
      <c r="P153" s="71">
        <f t="shared" si="18"/>
        <v>0</v>
      </c>
      <c r="Q153" s="78">
        <f>IF(O153=0,0,P153*1000/O153)</f>
        <v>0</v>
      </c>
    </row>
    <row r="154" spans="1:17" ht="12.75" customHeight="1">
      <c r="A154" s="81">
        <v>13</v>
      </c>
      <c r="B154" s="58" t="s">
        <v>38</v>
      </c>
      <c r="C154" s="24" t="s">
        <v>104</v>
      </c>
      <c r="D154" s="57">
        <v>40603</v>
      </c>
      <c r="E154" s="57"/>
      <c r="F154" s="71">
        <v>0</v>
      </c>
      <c r="G154" s="71">
        <v>0</v>
      </c>
      <c r="H154" s="78">
        <f>IF(F154=0,0,G154*1000/F154)</f>
        <v>0</v>
      </c>
      <c r="I154" s="78"/>
      <c r="J154" s="46">
        <v>0</v>
      </c>
      <c r="K154" s="46">
        <v>0</v>
      </c>
      <c r="L154" s="103">
        <f>IF(J154=0,0,K154*1000/J154)</f>
        <v>0</v>
      </c>
      <c r="M154" s="103"/>
      <c r="N154" s="78"/>
      <c r="O154" s="71">
        <f t="shared" si="17"/>
        <v>0</v>
      </c>
      <c r="P154" s="71">
        <f t="shared" si="18"/>
        <v>0</v>
      </c>
      <c r="Q154" s="78">
        <f>IF(O154=0,0,P154*1000/O154)</f>
        <v>0</v>
      </c>
    </row>
    <row r="155" spans="1:17" ht="12.75" customHeight="1">
      <c r="A155" s="81"/>
      <c r="B155" s="58"/>
      <c r="C155" s="58"/>
      <c r="D155" s="57"/>
      <c r="E155" s="57"/>
      <c r="F155" s="71"/>
      <c r="G155" s="71"/>
      <c r="H155" s="78"/>
      <c r="I155" s="78"/>
      <c r="J155" s="46"/>
      <c r="K155" s="46"/>
      <c r="L155" s="78"/>
      <c r="M155" s="78"/>
      <c r="N155" s="78"/>
      <c r="O155" s="71"/>
      <c r="P155" s="71"/>
      <c r="Q155" s="78"/>
    </row>
    <row r="156" spans="1:17" ht="12.75" customHeight="1">
      <c r="A156" s="81">
        <v>14</v>
      </c>
      <c r="B156" s="58" t="s">
        <v>66</v>
      </c>
      <c r="C156" s="58"/>
      <c r="D156" s="57"/>
      <c r="E156" s="57"/>
      <c r="F156" s="71"/>
      <c r="G156" s="71"/>
      <c r="H156" s="78"/>
      <c r="I156" s="78"/>
      <c r="J156" s="45"/>
      <c r="K156" s="45"/>
      <c r="L156" s="78"/>
      <c r="M156" s="78"/>
      <c r="N156" s="78"/>
      <c r="O156" s="71">
        <f>SUM(O142:O154)</f>
        <v>0</v>
      </c>
      <c r="P156" s="71">
        <f>SUM(P142:P154)</f>
        <v>0</v>
      </c>
      <c r="Q156" s="78"/>
    </row>
    <row r="157" spans="1:17" ht="12.75" customHeight="1">
      <c r="O157" s="69"/>
      <c r="P157" s="69"/>
    </row>
    <row r="158" spans="1:17" ht="12.75" customHeight="1">
      <c r="A158" s="81">
        <v>15</v>
      </c>
      <c r="B158" s="58" t="s">
        <v>38</v>
      </c>
      <c r="C158" s="24" t="s">
        <v>104</v>
      </c>
      <c r="D158" s="57" t="s">
        <v>40</v>
      </c>
      <c r="E158" s="57"/>
      <c r="O158" s="23">
        <f>ROUND(AVERAGE(O142:O154),0)</f>
        <v>0</v>
      </c>
      <c r="P158" s="23">
        <f>ROUND(AVERAGE(P142:P154),0)</f>
        <v>0</v>
      </c>
      <c r="Q158" s="78">
        <f>IF(O158=0,0,P158*1000/O158)</f>
        <v>0</v>
      </c>
    </row>
    <row r="159" spans="1:17" ht="12.75" customHeight="1">
      <c r="O159" s="69"/>
      <c r="P159" s="69"/>
    </row>
    <row r="160" spans="1:17" ht="12.75" customHeight="1">
      <c r="O160" s="69"/>
      <c r="P160" s="69"/>
    </row>
    <row r="161" spans="1:18" ht="12.75" customHeight="1"/>
    <row r="162" spans="1:18" ht="12.75" customHeight="1"/>
    <row r="163" spans="1:18" ht="12.75" customHeight="1"/>
    <row r="164" spans="1:18" ht="12.75" customHeight="1"/>
    <row r="165" spans="1:18" ht="12.75" customHeight="1"/>
    <row r="166" spans="1:18" ht="12.75" customHeight="1"/>
    <row r="167" spans="1:18" ht="12.75" customHeight="1"/>
    <row r="168" spans="1:18" ht="12.75" customHeight="1"/>
    <row r="169" spans="1:18" ht="12.75" customHeight="1">
      <c r="Q169" s="63"/>
    </row>
    <row r="170" spans="1:18" s="62" customFormat="1">
      <c r="A170" s="17" t="s">
        <v>36</v>
      </c>
      <c r="B170" s="17"/>
      <c r="C170" s="18"/>
      <c r="D170" s="19"/>
      <c r="E170" s="19"/>
      <c r="F170" s="17"/>
      <c r="G170" s="17"/>
      <c r="H170" s="17"/>
      <c r="I170" s="17"/>
      <c r="J170" s="17"/>
      <c r="K170" s="17"/>
      <c r="L170" s="17"/>
      <c r="M170" s="17"/>
      <c r="N170" s="17"/>
      <c r="O170" s="17"/>
      <c r="P170" s="20" t="s">
        <v>37</v>
      </c>
    </row>
    <row r="171" spans="1:18">
      <c r="A171" s="3"/>
      <c r="B171" s="3"/>
      <c r="C171" s="82"/>
      <c r="D171" s="4"/>
      <c r="E171" s="4"/>
      <c r="F171" s="3"/>
      <c r="G171" s="3"/>
      <c r="H171" s="3"/>
      <c r="I171" s="3"/>
      <c r="J171" s="3"/>
      <c r="K171" s="3"/>
      <c r="L171" s="3"/>
      <c r="M171" s="3"/>
      <c r="N171" s="3"/>
      <c r="O171" s="3"/>
      <c r="P171" s="3"/>
      <c r="Q171" s="61"/>
    </row>
    <row r="172" spans="1:18">
      <c r="A172" s="22" t="s">
        <v>88</v>
      </c>
      <c r="B172" s="22"/>
      <c r="C172" s="83"/>
      <c r="D172" s="14"/>
      <c r="E172" s="14"/>
      <c r="F172" s="22"/>
      <c r="G172" s="95" t="s">
        <v>89</v>
      </c>
      <c r="H172" s="95"/>
      <c r="I172" s="95"/>
      <c r="J172" s="95"/>
      <c r="K172" s="95"/>
      <c r="L172" s="22"/>
      <c r="M172" s="22"/>
      <c r="N172" s="22"/>
      <c r="O172" s="22"/>
      <c r="P172" s="22" t="s">
        <v>131</v>
      </c>
      <c r="Q172" s="22"/>
      <c r="R172" s="68"/>
    </row>
    <row r="173" spans="1:18" ht="15" customHeight="1">
      <c r="A173" s="17" t="s">
        <v>2</v>
      </c>
      <c r="B173" s="10"/>
      <c r="C173" s="10"/>
      <c r="D173" s="10"/>
      <c r="E173" s="10"/>
      <c r="F173" s="10"/>
      <c r="G173" s="99" t="s">
        <v>3</v>
      </c>
      <c r="H173" s="99"/>
      <c r="I173" s="99"/>
      <c r="J173" s="99"/>
      <c r="K173" s="99"/>
      <c r="M173" s="17" t="s">
        <v>92</v>
      </c>
      <c r="N173" s="17"/>
      <c r="O173" s="10"/>
      <c r="P173" s="10"/>
      <c r="Q173" s="10"/>
    </row>
    <row r="174" spans="1:18">
      <c r="A174" s="3"/>
      <c r="B174" s="62"/>
      <c r="C174" s="62"/>
      <c r="D174" s="62"/>
      <c r="E174" s="62"/>
      <c r="F174" s="62"/>
      <c r="G174" s="100"/>
      <c r="H174" s="100"/>
      <c r="I174" s="100"/>
      <c r="J174" s="100"/>
      <c r="K174" s="100"/>
      <c r="M174" s="22"/>
      <c r="N174" s="3" t="s">
        <v>5</v>
      </c>
      <c r="P174" s="62"/>
      <c r="Q174" s="62"/>
    </row>
    <row r="175" spans="1:18">
      <c r="A175" s="3" t="s">
        <v>6</v>
      </c>
      <c r="B175" s="3"/>
      <c r="C175" s="82"/>
      <c r="D175" s="4"/>
      <c r="E175" s="4"/>
      <c r="F175" s="3"/>
      <c r="G175" s="100"/>
      <c r="H175" s="100"/>
      <c r="I175" s="100"/>
      <c r="J175" s="100"/>
      <c r="K175" s="100"/>
      <c r="M175" s="83"/>
      <c r="N175" s="3" t="s">
        <v>7</v>
      </c>
      <c r="P175" s="3"/>
      <c r="Q175" s="3"/>
    </row>
    <row r="176" spans="1:18">
      <c r="A176" s="3"/>
      <c r="B176" s="62"/>
      <c r="D176" s="4"/>
      <c r="E176" s="4"/>
      <c r="F176" s="3"/>
      <c r="G176" s="100"/>
      <c r="H176" s="100"/>
      <c r="I176" s="100"/>
      <c r="J176" s="100"/>
      <c r="K176" s="100"/>
      <c r="M176" s="83" t="s">
        <v>44</v>
      </c>
      <c r="N176" s="3" t="s">
        <v>87</v>
      </c>
      <c r="P176" s="3"/>
      <c r="Q176" s="3"/>
    </row>
    <row r="177" spans="1:17">
      <c r="A177" s="22" t="s">
        <v>90</v>
      </c>
      <c r="B177" s="63"/>
      <c r="C177" s="83"/>
      <c r="D177" s="14"/>
      <c r="E177" s="14"/>
      <c r="F177" s="22"/>
      <c r="G177" s="101"/>
      <c r="H177" s="101"/>
      <c r="I177" s="101"/>
      <c r="J177" s="101"/>
      <c r="K177" s="101"/>
      <c r="M177" s="6" t="s">
        <v>103</v>
      </c>
      <c r="N177" s="6"/>
      <c r="O177" s="63"/>
      <c r="P177" s="22"/>
      <c r="Q177" s="22"/>
    </row>
    <row r="178" spans="1:17">
      <c r="A178" s="17"/>
      <c r="B178" s="17"/>
      <c r="C178" s="18"/>
      <c r="D178" s="19"/>
      <c r="E178" s="19"/>
      <c r="F178" s="17"/>
      <c r="G178" s="11"/>
      <c r="H178" s="11"/>
      <c r="I178" s="11"/>
      <c r="J178" s="11"/>
      <c r="K178" s="11"/>
      <c r="L178" s="17"/>
      <c r="M178" s="17"/>
      <c r="N178" s="17"/>
      <c r="O178" s="17"/>
      <c r="P178" s="17"/>
      <c r="Q178" s="17"/>
    </row>
    <row r="179" spans="1:17">
      <c r="A179" s="79" t="s">
        <v>11</v>
      </c>
      <c r="B179" s="79" t="s">
        <v>12</v>
      </c>
      <c r="C179" s="79" t="s">
        <v>13</v>
      </c>
      <c r="D179" s="79" t="s">
        <v>14</v>
      </c>
      <c r="E179" s="79"/>
      <c r="F179" s="79" t="s">
        <v>15</v>
      </c>
      <c r="G179" s="79" t="s">
        <v>16</v>
      </c>
      <c r="H179" s="79" t="s">
        <v>17</v>
      </c>
      <c r="I179" s="79"/>
      <c r="J179" s="79" t="s">
        <v>18</v>
      </c>
      <c r="K179" s="79" t="s">
        <v>19</v>
      </c>
      <c r="L179" s="105" t="s">
        <v>20</v>
      </c>
      <c r="M179" s="105"/>
      <c r="N179" s="79"/>
      <c r="O179" s="79" t="s">
        <v>21</v>
      </c>
      <c r="P179" s="79" t="s">
        <v>22</v>
      </c>
      <c r="Q179" s="79" t="s">
        <v>23</v>
      </c>
    </row>
    <row r="180" spans="1:17">
      <c r="B180" s="82"/>
      <c r="D180" s="28"/>
      <c r="E180" s="28"/>
      <c r="F180" s="81"/>
      <c r="G180" s="81"/>
      <c r="H180" s="81"/>
      <c r="I180" s="81"/>
      <c r="J180" s="81"/>
      <c r="K180" s="81"/>
      <c r="L180" s="81"/>
      <c r="M180" s="81"/>
      <c r="N180" s="81"/>
      <c r="O180" s="81"/>
      <c r="P180" s="81"/>
      <c r="Q180" s="81"/>
    </row>
    <row r="181" spans="1:17">
      <c r="B181" s="81"/>
      <c r="F181" s="95" t="s">
        <v>24</v>
      </c>
      <c r="G181" s="95"/>
      <c r="H181" s="95"/>
      <c r="I181" s="82"/>
      <c r="J181" s="95" t="s">
        <v>25</v>
      </c>
      <c r="K181" s="95"/>
      <c r="L181" s="95"/>
      <c r="M181" s="95"/>
      <c r="N181" s="82"/>
      <c r="O181" s="95" t="s">
        <v>26</v>
      </c>
      <c r="P181" s="95"/>
      <c r="Q181" s="95"/>
    </row>
    <row r="182" spans="1:17" ht="24">
      <c r="A182" s="15" t="s">
        <v>29</v>
      </c>
      <c r="B182" s="83" t="s">
        <v>30</v>
      </c>
      <c r="C182" s="83" t="s">
        <v>31</v>
      </c>
      <c r="D182" s="14" t="s">
        <v>32</v>
      </c>
      <c r="E182" s="4"/>
      <c r="F182" s="83" t="s">
        <v>33</v>
      </c>
      <c r="G182" s="16" t="s">
        <v>34</v>
      </c>
      <c r="H182" s="83" t="s">
        <v>35</v>
      </c>
      <c r="I182" s="82"/>
      <c r="J182" s="83" t="s">
        <v>33</v>
      </c>
      <c r="K182" s="16" t="s">
        <v>34</v>
      </c>
      <c r="L182" s="102" t="s">
        <v>35</v>
      </c>
      <c r="M182" s="102"/>
      <c r="N182" s="82"/>
      <c r="O182" s="83" t="s">
        <v>33</v>
      </c>
      <c r="P182" s="16" t="s">
        <v>34</v>
      </c>
      <c r="Q182" s="83" t="s">
        <v>35</v>
      </c>
    </row>
    <row r="183" spans="1:17">
      <c r="A183" s="81">
        <v>1</v>
      </c>
      <c r="B183" s="58" t="s">
        <v>70</v>
      </c>
      <c r="C183" s="24" t="s">
        <v>104</v>
      </c>
      <c r="D183" s="57">
        <v>40238</v>
      </c>
      <c r="E183" s="57"/>
      <c r="F183" s="71">
        <v>0</v>
      </c>
      <c r="G183" s="71">
        <v>0</v>
      </c>
      <c r="H183" s="78">
        <f t="shared" ref="H183:H192" si="20">IF(F183=0,0,G183*1000/F183)</f>
        <v>0</v>
      </c>
      <c r="I183" s="78"/>
      <c r="J183" s="71">
        <v>104986</v>
      </c>
      <c r="K183" s="71">
        <v>494</v>
      </c>
      <c r="L183" s="109">
        <f t="shared" ref="L183:L192" si="21">IF(J183=0,0,K183*1000/J183)</f>
        <v>4.7053892900005714</v>
      </c>
      <c r="M183" s="109"/>
      <c r="N183" s="78"/>
      <c r="O183" s="56">
        <v>104986</v>
      </c>
      <c r="P183" s="56">
        <v>494</v>
      </c>
      <c r="Q183" s="78">
        <f t="shared" ref="Q183:Q192" si="22">IF(O183=0,0,P183*1000/O183)</f>
        <v>4.7053892900005714</v>
      </c>
    </row>
    <row r="184" spans="1:17">
      <c r="A184" s="81">
        <v>2</v>
      </c>
      <c r="B184" s="58" t="s">
        <v>70</v>
      </c>
      <c r="C184" s="24" t="s">
        <v>104</v>
      </c>
      <c r="D184" s="57">
        <v>40269</v>
      </c>
      <c r="E184" s="57"/>
      <c r="F184" s="71">
        <f t="shared" ref="F184:F195" si="23">O228</f>
        <v>0</v>
      </c>
      <c r="G184" s="71">
        <f t="shared" ref="G184:G195" si="24">P228</f>
        <v>0</v>
      </c>
      <c r="H184" s="78">
        <f t="shared" si="20"/>
        <v>0</v>
      </c>
      <c r="I184" s="78"/>
      <c r="J184" s="71">
        <v>1413</v>
      </c>
      <c r="K184" s="71">
        <v>6</v>
      </c>
      <c r="L184" s="103">
        <f t="shared" si="21"/>
        <v>4.2462845010615711</v>
      </c>
      <c r="M184" s="103"/>
      <c r="N184" s="78"/>
      <c r="O184" s="56">
        <v>1413</v>
      </c>
      <c r="P184" s="56">
        <v>6</v>
      </c>
      <c r="Q184" s="78">
        <f t="shared" si="22"/>
        <v>4.2462845010615711</v>
      </c>
    </row>
    <row r="185" spans="1:17">
      <c r="A185" s="81">
        <v>3</v>
      </c>
      <c r="B185" s="58" t="s">
        <v>70</v>
      </c>
      <c r="C185" s="24" t="s">
        <v>104</v>
      </c>
      <c r="D185" s="57">
        <v>40299</v>
      </c>
      <c r="E185" s="57"/>
      <c r="F185" s="71">
        <f t="shared" si="23"/>
        <v>0</v>
      </c>
      <c r="G185" s="71">
        <f t="shared" si="24"/>
        <v>0</v>
      </c>
      <c r="H185" s="78">
        <f t="shared" si="20"/>
        <v>0</v>
      </c>
      <c r="I185" s="78"/>
      <c r="J185" s="71">
        <v>75927</v>
      </c>
      <c r="K185" s="71">
        <v>328</v>
      </c>
      <c r="L185" s="103">
        <f t="shared" si="21"/>
        <v>4.3199388886693795</v>
      </c>
      <c r="M185" s="103"/>
      <c r="N185" s="78"/>
      <c r="O185" s="56">
        <v>75927</v>
      </c>
      <c r="P185" s="56">
        <v>328</v>
      </c>
      <c r="Q185" s="78">
        <f t="shared" si="22"/>
        <v>4.3199388886693795</v>
      </c>
    </row>
    <row r="186" spans="1:17">
      <c r="A186" s="81">
        <v>4</v>
      </c>
      <c r="B186" s="58" t="s">
        <v>70</v>
      </c>
      <c r="C186" s="24" t="s">
        <v>104</v>
      </c>
      <c r="D186" s="57">
        <v>40330</v>
      </c>
      <c r="E186" s="57"/>
      <c r="F186" s="71">
        <f t="shared" si="23"/>
        <v>0</v>
      </c>
      <c r="G186" s="71">
        <f t="shared" si="24"/>
        <v>0</v>
      </c>
      <c r="H186" s="78">
        <f t="shared" si="20"/>
        <v>0</v>
      </c>
      <c r="I186" s="78"/>
      <c r="J186" s="71">
        <v>389741</v>
      </c>
      <c r="K186" s="71">
        <v>2053</v>
      </c>
      <c r="L186" s="103">
        <f t="shared" si="21"/>
        <v>5.2676007912947318</v>
      </c>
      <c r="M186" s="103"/>
      <c r="N186" s="78"/>
      <c r="O186" s="56">
        <v>389741</v>
      </c>
      <c r="P186" s="56">
        <v>2053</v>
      </c>
      <c r="Q186" s="78">
        <f t="shared" si="22"/>
        <v>5.2676007912947318</v>
      </c>
    </row>
    <row r="187" spans="1:17">
      <c r="A187" s="81">
        <v>5</v>
      </c>
      <c r="B187" s="58" t="s">
        <v>70</v>
      </c>
      <c r="C187" s="24" t="s">
        <v>104</v>
      </c>
      <c r="D187" s="57">
        <v>40360</v>
      </c>
      <c r="E187" s="57"/>
      <c r="F187" s="71">
        <f t="shared" si="23"/>
        <v>0</v>
      </c>
      <c r="G187" s="71">
        <f t="shared" si="24"/>
        <v>0</v>
      </c>
      <c r="H187" s="78">
        <f t="shared" si="20"/>
        <v>0</v>
      </c>
      <c r="I187" s="78"/>
      <c r="J187" s="71">
        <v>446851</v>
      </c>
      <c r="K187" s="71">
        <v>2213</v>
      </c>
      <c r="L187" s="103">
        <f t="shared" si="21"/>
        <v>4.9524338090325415</v>
      </c>
      <c r="M187" s="103"/>
      <c r="N187" s="78"/>
      <c r="O187" s="56">
        <v>446851</v>
      </c>
      <c r="P187" s="56">
        <v>2213</v>
      </c>
      <c r="Q187" s="78">
        <f t="shared" si="22"/>
        <v>4.9524338090325415</v>
      </c>
    </row>
    <row r="188" spans="1:17">
      <c r="A188" s="81">
        <v>6</v>
      </c>
      <c r="B188" s="58" t="s">
        <v>70</v>
      </c>
      <c r="C188" s="24" t="s">
        <v>104</v>
      </c>
      <c r="D188" s="57">
        <v>40391</v>
      </c>
      <c r="E188" s="57"/>
      <c r="F188" s="71">
        <f t="shared" si="23"/>
        <v>0</v>
      </c>
      <c r="G188" s="71">
        <f t="shared" si="24"/>
        <v>0</v>
      </c>
      <c r="H188" s="78">
        <f t="shared" si="20"/>
        <v>0</v>
      </c>
      <c r="I188" s="78"/>
      <c r="J188" s="71">
        <v>380362</v>
      </c>
      <c r="K188" s="71">
        <v>2192</v>
      </c>
      <c r="L188" s="103">
        <f t="shared" si="21"/>
        <v>5.7629311024760623</v>
      </c>
      <c r="M188" s="103"/>
      <c r="N188" s="78"/>
      <c r="O188" s="56">
        <v>380362</v>
      </c>
      <c r="P188" s="56">
        <v>2192</v>
      </c>
      <c r="Q188" s="78">
        <f t="shared" si="22"/>
        <v>5.7629311024760623</v>
      </c>
    </row>
    <row r="189" spans="1:17">
      <c r="A189" s="81">
        <v>7</v>
      </c>
      <c r="B189" s="58" t="s">
        <v>70</v>
      </c>
      <c r="C189" s="24" t="s">
        <v>104</v>
      </c>
      <c r="D189" s="57">
        <v>40422</v>
      </c>
      <c r="E189" s="57"/>
      <c r="F189" s="71">
        <f t="shared" si="23"/>
        <v>0</v>
      </c>
      <c r="G189" s="71">
        <f t="shared" si="24"/>
        <v>0</v>
      </c>
      <c r="H189" s="78">
        <f t="shared" si="20"/>
        <v>0</v>
      </c>
      <c r="I189" s="78"/>
      <c r="J189" s="71">
        <v>329793</v>
      </c>
      <c r="K189" s="71">
        <v>1431</v>
      </c>
      <c r="L189" s="103">
        <f t="shared" si="21"/>
        <v>4.3390854263128693</v>
      </c>
      <c r="M189" s="103"/>
      <c r="N189" s="78"/>
      <c r="O189" s="56">
        <v>329793</v>
      </c>
      <c r="P189" s="56">
        <v>1431</v>
      </c>
      <c r="Q189" s="78">
        <f t="shared" si="22"/>
        <v>4.3390854263128693</v>
      </c>
    </row>
    <row r="190" spans="1:17">
      <c r="A190" s="81">
        <v>8</v>
      </c>
      <c r="B190" s="58" t="s">
        <v>70</v>
      </c>
      <c r="C190" s="24" t="s">
        <v>104</v>
      </c>
      <c r="D190" s="57">
        <v>40452</v>
      </c>
      <c r="E190" s="57"/>
      <c r="F190" s="71">
        <f t="shared" si="23"/>
        <v>0</v>
      </c>
      <c r="G190" s="71">
        <f t="shared" si="24"/>
        <v>0</v>
      </c>
      <c r="H190" s="78">
        <f t="shared" si="20"/>
        <v>0</v>
      </c>
      <c r="I190" s="78"/>
      <c r="J190" s="46">
        <v>45896</v>
      </c>
      <c r="K190" s="46">
        <v>170</v>
      </c>
      <c r="L190" s="103">
        <f t="shared" si="21"/>
        <v>3.7040264946836325</v>
      </c>
      <c r="M190" s="103"/>
      <c r="N190" s="78"/>
      <c r="O190" s="56">
        <v>45896</v>
      </c>
      <c r="P190" s="56">
        <v>170</v>
      </c>
      <c r="Q190" s="78">
        <f t="shared" si="22"/>
        <v>3.7040264946836325</v>
      </c>
    </row>
    <row r="191" spans="1:17">
      <c r="A191" s="81">
        <v>9</v>
      </c>
      <c r="B191" s="58" t="s">
        <v>70</v>
      </c>
      <c r="C191" s="24" t="s">
        <v>104</v>
      </c>
      <c r="D191" s="57">
        <v>40483</v>
      </c>
      <c r="E191" s="57"/>
      <c r="F191" s="71">
        <f t="shared" si="23"/>
        <v>0</v>
      </c>
      <c r="G191" s="71">
        <f t="shared" si="24"/>
        <v>0</v>
      </c>
      <c r="H191" s="78">
        <f t="shared" si="20"/>
        <v>0</v>
      </c>
      <c r="I191" s="78"/>
      <c r="J191" s="46">
        <v>10652</v>
      </c>
      <c r="K191" s="46">
        <v>34</v>
      </c>
      <c r="L191" s="103">
        <f t="shared" si="21"/>
        <v>3.1918888471648517</v>
      </c>
      <c r="M191" s="103"/>
      <c r="N191" s="78"/>
      <c r="O191" s="56">
        <v>10652</v>
      </c>
      <c r="P191" s="56">
        <v>34</v>
      </c>
      <c r="Q191" s="78">
        <f t="shared" si="22"/>
        <v>3.1918888471648517</v>
      </c>
    </row>
    <row r="192" spans="1:17">
      <c r="A192" s="81">
        <v>10</v>
      </c>
      <c r="B192" s="58" t="s">
        <v>70</v>
      </c>
      <c r="C192" s="24" t="s">
        <v>104</v>
      </c>
      <c r="D192" s="57">
        <v>40513</v>
      </c>
      <c r="E192" s="57"/>
      <c r="F192" s="71">
        <f t="shared" si="23"/>
        <v>0</v>
      </c>
      <c r="G192" s="71">
        <f t="shared" si="24"/>
        <v>0</v>
      </c>
      <c r="H192" s="78">
        <f t="shared" si="20"/>
        <v>0</v>
      </c>
      <c r="I192" s="78"/>
      <c r="J192" s="46">
        <v>44687</v>
      </c>
      <c r="K192" s="46">
        <v>262</v>
      </c>
      <c r="L192" s="103">
        <f t="shared" si="21"/>
        <v>5.8630026629668581</v>
      </c>
      <c r="M192" s="103"/>
      <c r="N192" s="78"/>
      <c r="O192" s="56">
        <v>44687</v>
      </c>
      <c r="P192" s="56">
        <v>262</v>
      </c>
      <c r="Q192" s="78">
        <f t="shared" si="22"/>
        <v>5.8630026629668581</v>
      </c>
    </row>
    <row r="193" spans="1:17">
      <c r="A193" s="81">
        <v>11</v>
      </c>
      <c r="B193" s="58" t="s">
        <v>70</v>
      </c>
      <c r="C193" s="24" t="s">
        <v>104</v>
      </c>
      <c r="D193" s="57">
        <v>40544</v>
      </c>
      <c r="E193" s="57"/>
      <c r="F193" s="71">
        <f t="shared" si="23"/>
        <v>0</v>
      </c>
      <c r="G193" s="71">
        <f t="shared" si="24"/>
        <v>0</v>
      </c>
      <c r="H193" s="78">
        <f>IF(F193=0,0,G193*1000/F193)</f>
        <v>0</v>
      </c>
      <c r="I193" s="78"/>
      <c r="J193" s="46">
        <v>10386</v>
      </c>
      <c r="K193" s="46">
        <v>240</v>
      </c>
      <c r="L193" s="103">
        <f>IF(J193=0,0,K193*1000/J193)</f>
        <v>23.108030040439054</v>
      </c>
      <c r="M193" s="103"/>
      <c r="N193" s="78"/>
      <c r="O193" s="67">
        <v>10386</v>
      </c>
      <c r="P193" s="67">
        <v>240</v>
      </c>
      <c r="Q193" s="78">
        <f>IF(O193=0,0,P193*1000/O193)</f>
        <v>23.108030040439054</v>
      </c>
    </row>
    <row r="194" spans="1:17">
      <c r="A194" s="81">
        <v>12</v>
      </c>
      <c r="B194" s="58" t="s">
        <v>70</v>
      </c>
      <c r="C194" s="24" t="s">
        <v>104</v>
      </c>
      <c r="D194" s="57">
        <v>40575</v>
      </c>
      <c r="E194" s="57"/>
      <c r="F194" s="71">
        <f t="shared" si="23"/>
        <v>0</v>
      </c>
      <c r="G194" s="71">
        <f t="shared" si="24"/>
        <v>0</v>
      </c>
      <c r="H194" s="78">
        <f>IF(F194=0,0,G194*1000/F194)</f>
        <v>0</v>
      </c>
      <c r="I194" s="78"/>
      <c r="J194" s="46">
        <v>6166</v>
      </c>
      <c r="K194" s="46">
        <v>26</v>
      </c>
      <c r="L194" s="103">
        <f>IF(J194=0,0,K194*1000/J194)</f>
        <v>4.216672072656503</v>
      </c>
      <c r="M194" s="103"/>
      <c r="N194" s="78"/>
      <c r="O194" s="67">
        <v>6166</v>
      </c>
      <c r="P194" s="56">
        <v>26</v>
      </c>
      <c r="Q194" s="78">
        <f>IF(O194=0,0,P194*1000/O194)</f>
        <v>4.216672072656503</v>
      </c>
    </row>
    <row r="195" spans="1:17">
      <c r="A195" s="81">
        <v>13</v>
      </c>
      <c r="B195" s="58" t="s">
        <v>70</v>
      </c>
      <c r="C195" s="24" t="s">
        <v>104</v>
      </c>
      <c r="D195" s="57">
        <v>40603</v>
      </c>
      <c r="E195" s="57"/>
      <c r="F195" s="71">
        <f t="shared" si="23"/>
        <v>0</v>
      </c>
      <c r="G195" s="71">
        <f t="shared" si="24"/>
        <v>0</v>
      </c>
      <c r="H195" s="78">
        <f>IF(F195=0,0,G195*1000/F195)</f>
        <v>0</v>
      </c>
      <c r="I195" s="78"/>
      <c r="J195" s="46">
        <v>88</v>
      </c>
      <c r="K195" s="46">
        <v>0</v>
      </c>
      <c r="L195" s="103">
        <f>IF(J195=0,0,K195*1000/J195)</f>
        <v>0</v>
      </c>
      <c r="M195" s="103"/>
      <c r="N195" s="78"/>
      <c r="O195" s="67">
        <v>88</v>
      </c>
      <c r="P195" s="56">
        <v>0</v>
      </c>
      <c r="Q195" s="78">
        <f>IF(O195=0,0,P195*1000/O195)</f>
        <v>0</v>
      </c>
    </row>
    <row r="196" spans="1:17">
      <c r="F196" s="69"/>
      <c r="G196" s="69"/>
      <c r="J196" s="69"/>
      <c r="K196" s="69"/>
      <c r="L196" s="110"/>
      <c r="M196" s="110"/>
      <c r="O196" s="69"/>
      <c r="P196" s="69"/>
    </row>
    <row r="197" spans="1:17">
      <c r="A197" s="81">
        <v>14</v>
      </c>
      <c r="B197" s="58" t="s">
        <v>66</v>
      </c>
      <c r="C197" s="58"/>
      <c r="D197" s="57"/>
      <c r="E197" s="57"/>
      <c r="F197" s="71"/>
      <c r="G197" s="71"/>
      <c r="H197" s="78"/>
      <c r="I197" s="78"/>
      <c r="J197" s="46"/>
      <c r="K197" s="46"/>
      <c r="L197" s="78"/>
      <c r="M197" s="78"/>
      <c r="N197" s="78"/>
      <c r="O197" s="71">
        <f>SUM(O183:O195)</f>
        <v>1846948</v>
      </c>
      <c r="P197" s="71">
        <f>SUM(P183:P195)</f>
        <v>9449</v>
      </c>
      <c r="Q197" s="78"/>
    </row>
    <row r="198" spans="1:17">
      <c r="F198" s="69"/>
      <c r="G198" s="69"/>
      <c r="J198" s="69"/>
      <c r="K198" s="69"/>
      <c r="O198" s="69"/>
      <c r="P198" s="69"/>
    </row>
    <row r="199" spans="1:17">
      <c r="A199" s="81">
        <v>15</v>
      </c>
      <c r="B199" s="58" t="s">
        <v>70</v>
      </c>
      <c r="C199" s="24" t="s">
        <v>104</v>
      </c>
      <c r="D199" s="57" t="s">
        <v>40</v>
      </c>
      <c r="E199" s="57"/>
      <c r="O199" s="23">
        <f>ROUND(AVERAGE(O183:O195),0)</f>
        <v>142073</v>
      </c>
      <c r="P199" s="23">
        <f>ROUND(AVERAGE(P183:P195),0)</f>
        <v>727</v>
      </c>
      <c r="Q199" s="78">
        <f>IF(O199=0,0,P199*1000/O199)</f>
        <v>5.1170876943543107</v>
      </c>
    </row>
    <row r="200" spans="1:17">
      <c r="O200" s="69"/>
      <c r="P200" s="69"/>
    </row>
    <row r="205" spans="1:17">
      <c r="A205" s="58">
        <v>16</v>
      </c>
      <c r="B205" s="85" t="s">
        <v>130</v>
      </c>
    </row>
    <row r="214" spans="1:18">
      <c r="Q214" s="63"/>
    </row>
    <row r="215" spans="1:18" s="62" customFormat="1">
      <c r="A215" s="17" t="s">
        <v>36</v>
      </c>
      <c r="B215" s="17"/>
      <c r="C215" s="18"/>
      <c r="D215" s="19"/>
      <c r="E215" s="19"/>
      <c r="F215" s="17"/>
      <c r="G215" s="17"/>
      <c r="H215" s="17"/>
      <c r="I215" s="17"/>
      <c r="J215" s="17"/>
      <c r="K215" s="17"/>
      <c r="L215" s="17"/>
      <c r="M215" s="17"/>
      <c r="N215" s="17"/>
      <c r="O215" s="17"/>
      <c r="P215" s="20" t="s">
        <v>37</v>
      </c>
    </row>
    <row r="216" spans="1:18">
      <c r="A216" s="3"/>
      <c r="B216" s="3"/>
      <c r="C216" s="82"/>
      <c r="D216" s="4"/>
      <c r="E216" s="4"/>
      <c r="F216" s="3"/>
      <c r="G216" s="3"/>
      <c r="H216" s="3"/>
      <c r="I216" s="3"/>
      <c r="J216" s="3"/>
      <c r="K216" s="3"/>
      <c r="L216" s="3"/>
      <c r="M216" s="3"/>
      <c r="N216" s="3"/>
      <c r="O216" s="3"/>
      <c r="P216" s="3"/>
      <c r="Q216" s="61"/>
    </row>
    <row r="217" spans="1:18">
      <c r="A217" s="22" t="s">
        <v>88</v>
      </c>
      <c r="B217" s="22"/>
      <c r="C217" s="83"/>
      <c r="D217" s="14"/>
      <c r="E217" s="14"/>
      <c r="F217" s="22"/>
      <c r="G217" s="95" t="s">
        <v>89</v>
      </c>
      <c r="H217" s="95"/>
      <c r="I217" s="95"/>
      <c r="J217" s="95"/>
      <c r="K217" s="95"/>
      <c r="L217" s="22"/>
      <c r="M217" s="22"/>
      <c r="N217" s="22"/>
      <c r="O217" s="22"/>
      <c r="P217" s="22" t="s">
        <v>127</v>
      </c>
      <c r="Q217" s="22"/>
      <c r="R217" s="68"/>
    </row>
    <row r="218" spans="1:18" ht="15" customHeight="1">
      <c r="A218" s="17" t="s">
        <v>2</v>
      </c>
      <c r="B218" s="10"/>
      <c r="C218" s="10"/>
      <c r="D218" s="10"/>
      <c r="E218" s="10"/>
      <c r="F218" s="10"/>
      <c r="G218" s="99" t="s">
        <v>3</v>
      </c>
      <c r="H218" s="99"/>
      <c r="I218" s="99"/>
      <c r="J218" s="99"/>
      <c r="K218" s="99"/>
      <c r="M218" s="17" t="s">
        <v>92</v>
      </c>
      <c r="N218" s="17"/>
      <c r="O218" s="10"/>
      <c r="P218" s="10"/>
      <c r="Q218" s="10"/>
    </row>
    <row r="219" spans="1:18">
      <c r="A219" s="3"/>
      <c r="B219" s="62"/>
      <c r="C219" s="62"/>
      <c r="D219" s="62"/>
      <c r="E219" s="62"/>
      <c r="F219" s="62"/>
      <c r="G219" s="100"/>
      <c r="H219" s="100"/>
      <c r="I219" s="100"/>
      <c r="J219" s="100"/>
      <c r="K219" s="100"/>
      <c r="M219" s="22"/>
      <c r="N219" s="3" t="s">
        <v>5</v>
      </c>
      <c r="P219" s="62"/>
      <c r="Q219" s="62"/>
    </row>
    <row r="220" spans="1:18">
      <c r="A220" s="3" t="s">
        <v>6</v>
      </c>
      <c r="B220" s="3"/>
      <c r="C220" s="82"/>
      <c r="D220" s="4"/>
      <c r="E220" s="4"/>
      <c r="F220" s="3"/>
      <c r="G220" s="100"/>
      <c r="H220" s="100"/>
      <c r="I220" s="100"/>
      <c r="J220" s="100"/>
      <c r="K220" s="100"/>
      <c r="M220" s="83"/>
      <c r="N220" s="3" t="s">
        <v>7</v>
      </c>
      <c r="P220" s="3"/>
      <c r="Q220" s="3"/>
    </row>
    <row r="221" spans="1:18">
      <c r="A221" s="3"/>
      <c r="B221" s="62"/>
      <c r="D221" s="4"/>
      <c r="E221" s="4"/>
      <c r="F221" s="3"/>
      <c r="G221" s="100"/>
      <c r="H221" s="100"/>
      <c r="I221" s="100"/>
      <c r="J221" s="100"/>
      <c r="K221" s="100"/>
      <c r="M221" s="83" t="s">
        <v>44</v>
      </c>
      <c r="N221" s="3" t="s">
        <v>87</v>
      </c>
      <c r="P221" s="3"/>
      <c r="Q221" s="3"/>
    </row>
    <row r="222" spans="1:18">
      <c r="A222" s="22" t="s">
        <v>90</v>
      </c>
      <c r="B222" s="63"/>
      <c r="C222" s="83"/>
      <c r="D222" s="14"/>
      <c r="E222" s="14"/>
      <c r="F222" s="22"/>
      <c r="G222" s="101"/>
      <c r="H222" s="101"/>
      <c r="I222" s="101"/>
      <c r="J222" s="101"/>
      <c r="K222" s="101"/>
      <c r="M222" s="6" t="s">
        <v>103</v>
      </c>
      <c r="N222" s="6"/>
      <c r="O222" s="63"/>
      <c r="P222" s="22"/>
      <c r="Q222" s="22"/>
    </row>
    <row r="223" spans="1:18">
      <c r="A223" s="17"/>
      <c r="B223" s="17"/>
      <c r="C223" s="18"/>
      <c r="D223" s="19"/>
      <c r="E223" s="19"/>
      <c r="F223" s="17"/>
      <c r="G223" s="11"/>
      <c r="H223" s="11"/>
      <c r="I223" s="11"/>
      <c r="J223" s="11"/>
      <c r="K223" s="11"/>
      <c r="L223" s="17"/>
      <c r="M223" s="17"/>
      <c r="N223" s="17"/>
      <c r="O223" s="17"/>
      <c r="P223" s="17"/>
      <c r="Q223" s="17"/>
    </row>
    <row r="224" spans="1:18">
      <c r="A224" s="79" t="s">
        <v>11</v>
      </c>
      <c r="B224" s="79" t="s">
        <v>12</v>
      </c>
      <c r="C224" s="79" t="s">
        <v>13</v>
      </c>
      <c r="D224" s="79" t="s">
        <v>14</v>
      </c>
      <c r="E224" s="79"/>
      <c r="F224" s="79" t="s">
        <v>15</v>
      </c>
      <c r="G224" s="79" t="s">
        <v>16</v>
      </c>
      <c r="H224" s="79" t="s">
        <v>17</v>
      </c>
      <c r="I224" s="79"/>
      <c r="J224" s="79" t="s">
        <v>18</v>
      </c>
      <c r="K224" s="79" t="s">
        <v>19</v>
      </c>
      <c r="L224" s="105" t="s">
        <v>20</v>
      </c>
      <c r="M224" s="105"/>
      <c r="N224" s="79"/>
      <c r="O224" s="79" t="s">
        <v>21</v>
      </c>
      <c r="P224" s="79" t="s">
        <v>22</v>
      </c>
      <c r="Q224" s="79" t="s">
        <v>23</v>
      </c>
    </row>
    <row r="225" spans="1:17">
      <c r="B225" s="82"/>
      <c r="D225" s="28"/>
      <c r="E225" s="28"/>
      <c r="F225" s="81"/>
      <c r="G225" s="81"/>
      <c r="H225" s="81"/>
      <c r="I225" s="81"/>
      <c r="J225" s="81"/>
      <c r="K225" s="81"/>
      <c r="L225" s="106"/>
      <c r="M225" s="106"/>
      <c r="N225" s="81"/>
      <c r="O225" s="81"/>
      <c r="P225" s="81"/>
      <c r="Q225" s="81"/>
    </row>
    <row r="226" spans="1:17">
      <c r="B226" s="81"/>
      <c r="F226" s="95" t="s">
        <v>41</v>
      </c>
      <c r="G226" s="95"/>
      <c r="H226" s="95"/>
      <c r="I226" s="82"/>
      <c r="J226" s="95" t="s">
        <v>42</v>
      </c>
      <c r="K226" s="95"/>
      <c r="L226" s="95"/>
      <c r="M226" s="95"/>
      <c r="N226" s="82"/>
      <c r="O226" s="95" t="s">
        <v>43</v>
      </c>
      <c r="P226" s="95"/>
      <c r="Q226" s="95"/>
    </row>
    <row r="227" spans="1:17" ht="24">
      <c r="A227" s="15" t="s">
        <v>29</v>
      </c>
      <c r="B227" s="83" t="s">
        <v>30</v>
      </c>
      <c r="C227" s="83" t="s">
        <v>31</v>
      </c>
      <c r="D227" s="14" t="s">
        <v>32</v>
      </c>
      <c r="E227" s="4"/>
      <c r="F227" s="83" t="s">
        <v>33</v>
      </c>
      <c r="G227" s="16" t="s">
        <v>34</v>
      </c>
      <c r="H227" s="83" t="s">
        <v>35</v>
      </c>
      <c r="I227" s="82"/>
      <c r="J227" s="83" t="s">
        <v>33</v>
      </c>
      <c r="K227" s="16" t="s">
        <v>34</v>
      </c>
      <c r="L227" s="102" t="s">
        <v>35</v>
      </c>
      <c r="M227" s="102"/>
      <c r="N227" s="82"/>
      <c r="O227" s="83" t="s">
        <v>33</v>
      </c>
      <c r="P227" s="16" t="s">
        <v>34</v>
      </c>
      <c r="Q227" s="83" t="s">
        <v>35</v>
      </c>
    </row>
    <row r="228" spans="1:17">
      <c r="A228" s="81">
        <v>1</v>
      </c>
      <c r="B228" s="58" t="s">
        <v>70</v>
      </c>
      <c r="C228" s="24" t="s">
        <v>104</v>
      </c>
      <c r="D228" s="57">
        <v>40238</v>
      </c>
      <c r="E228" s="57"/>
      <c r="F228" s="71">
        <v>0</v>
      </c>
      <c r="G228" s="71">
        <v>0</v>
      </c>
      <c r="H228" s="78">
        <f t="shared" ref="H228:H237" si="25">IF(F228=0,0,G228*1000/F228)</f>
        <v>0</v>
      </c>
      <c r="I228" s="78"/>
      <c r="J228" s="71">
        <v>0</v>
      </c>
      <c r="K228" s="71">
        <v>0</v>
      </c>
      <c r="L228" s="109">
        <f t="shared" ref="L228:L237" si="26">IF(J228=0,0,K228*1000/J228)</f>
        <v>0</v>
      </c>
      <c r="M228" s="109"/>
      <c r="N228" s="78"/>
      <c r="O228" s="71">
        <v>0</v>
      </c>
      <c r="P228" s="71">
        <v>0</v>
      </c>
      <c r="Q228" s="78">
        <f t="shared" ref="Q228:Q237" si="27">IF(O228=0,0,P228*1000/O228)</f>
        <v>0</v>
      </c>
    </row>
    <row r="229" spans="1:17">
      <c r="A229" s="81">
        <v>2</v>
      </c>
      <c r="B229" s="58" t="s">
        <v>70</v>
      </c>
      <c r="C229" s="24" t="s">
        <v>104</v>
      </c>
      <c r="D229" s="57">
        <v>40269</v>
      </c>
      <c r="E229" s="57"/>
      <c r="F229" s="71">
        <v>0</v>
      </c>
      <c r="G229" s="71">
        <v>0</v>
      </c>
      <c r="H229" s="78">
        <f t="shared" si="25"/>
        <v>0</v>
      </c>
      <c r="I229" s="78"/>
      <c r="J229" s="71">
        <v>0</v>
      </c>
      <c r="K229" s="71">
        <v>0</v>
      </c>
      <c r="L229" s="103">
        <f t="shared" si="26"/>
        <v>0</v>
      </c>
      <c r="M229" s="103"/>
      <c r="N229" s="78"/>
      <c r="O229" s="71">
        <v>0</v>
      </c>
      <c r="P229" s="71">
        <v>0</v>
      </c>
      <c r="Q229" s="78">
        <f t="shared" si="27"/>
        <v>0</v>
      </c>
    </row>
    <row r="230" spans="1:17">
      <c r="A230" s="81">
        <v>3</v>
      </c>
      <c r="B230" s="58" t="s">
        <v>70</v>
      </c>
      <c r="C230" s="24" t="s">
        <v>104</v>
      </c>
      <c r="D230" s="57">
        <v>40299</v>
      </c>
      <c r="E230" s="57"/>
      <c r="F230" s="71">
        <v>0</v>
      </c>
      <c r="G230" s="71">
        <v>0</v>
      </c>
      <c r="H230" s="78">
        <f t="shared" si="25"/>
        <v>0</v>
      </c>
      <c r="I230" s="78"/>
      <c r="J230" s="71">
        <v>0</v>
      </c>
      <c r="K230" s="71">
        <v>0</v>
      </c>
      <c r="L230" s="103">
        <f t="shared" si="26"/>
        <v>0</v>
      </c>
      <c r="M230" s="103"/>
      <c r="N230" s="78"/>
      <c r="O230" s="71">
        <v>0</v>
      </c>
      <c r="P230" s="71">
        <v>0</v>
      </c>
      <c r="Q230" s="78">
        <f t="shared" si="27"/>
        <v>0</v>
      </c>
    </row>
    <row r="231" spans="1:17">
      <c r="A231" s="81">
        <v>4</v>
      </c>
      <c r="B231" s="58" t="s">
        <v>70</v>
      </c>
      <c r="C231" s="24" t="s">
        <v>104</v>
      </c>
      <c r="D231" s="57">
        <v>40330</v>
      </c>
      <c r="E231" s="57"/>
      <c r="F231" s="71">
        <v>0</v>
      </c>
      <c r="G231" s="71">
        <v>0</v>
      </c>
      <c r="H231" s="78">
        <f t="shared" si="25"/>
        <v>0</v>
      </c>
      <c r="I231" s="78"/>
      <c r="J231" s="71">
        <v>0</v>
      </c>
      <c r="K231" s="71">
        <v>0</v>
      </c>
      <c r="L231" s="103">
        <f t="shared" si="26"/>
        <v>0</v>
      </c>
      <c r="M231" s="103"/>
      <c r="N231" s="78"/>
      <c r="O231" s="71">
        <v>0</v>
      </c>
      <c r="P231" s="71">
        <v>0</v>
      </c>
      <c r="Q231" s="78">
        <f t="shared" si="27"/>
        <v>0</v>
      </c>
    </row>
    <row r="232" spans="1:17">
      <c r="A232" s="81">
        <v>5</v>
      </c>
      <c r="B232" s="58" t="s">
        <v>70</v>
      </c>
      <c r="C232" s="24" t="s">
        <v>104</v>
      </c>
      <c r="D232" s="57">
        <v>40360</v>
      </c>
      <c r="E232" s="57"/>
      <c r="F232" s="71">
        <v>0</v>
      </c>
      <c r="G232" s="71">
        <v>0</v>
      </c>
      <c r="H232" s="78">
        <f t="shared" si="25"/>
        <v>0</v>
      </c>
      <c r="I232" s="78"/>
      <c r="J232" s="71">
        <v>0</v>
      </c>
      <c r="K232" s="71">
        <v>0</v>
      </c>
      <c r="L232" s="103">
        <f t="shared" si="26"/>
        <v>0</v>
      </c>
      <c r="M232" s="103"/>
      <c r="N232" s="78"/>
      <c r="O232" s="71">
        <v>0</v>
      </c>
      <c r="P232" s="71">
        <v>0</v>
      </c>
      <c r="Q232" s="78">
        <f t="shared" si="27"/>
        <v>0</v>
      </c>
    </row>
    <row r="233" spans="1:17">
      <c r="A233" s="81">
        <v>6</v>
      </c>
      <c r="B233" s="58" t="s">
        <v>70</v>
      </c>
      <c r="C233" s="24" t="s">
        <v>104</v>
      </c>
      <c r="D233" s="57">
        <v>40391</v>
      </c>
      <c r="E233" s="57"/>
      <c r="F233" s="71">
        <v>0</v>
      </c>
      <c r="G233" s="71">
        <v>0</v>
      </c>
      <c r="H233" s="78">
        <f t="shared" si="25"/>
        <v>0</v>
      </c>
      <c r="I233" s="78"/>
      <c r="J233" s="71">
        <v>0</v>
      </c>
      <c r="K233" s="71">
        <v>0</v>
      </c>
      <c r="L233" s="103">
        <f t="shared" si="26"/>
        <v>0</v>
      </c>
      <c r="M233" s="103"/>
      <c r="N233" s="78"/>
      <c r="O233" s="71">
        <v>0</v>
      </c>
      <c r="P233" s="71">
        <v>0</v>
      </c>
      <c r="Q233" s="78">
        <f t="shared" si="27"/>
        <v>0</v>
      </c>
    </row>
    <row r="234" spans="1:17">
      <c r="A234" s="81">
        <v>7</v>
      </c>
      <c r="B234" s="58" t="s">
        <v>70</v>
      </c>
      <c r="C234" s="24" t="s">
        <v>104</v>
      </c>
      <c r="D234" s="57">
        <v>40422</v>
      </c>
      <c r="E234" s="57"/>
      <c r="F234" s="71">
        <v>0</v>
      </c>
      <c r="G234" s="71">
        <v>0</v>
      </c>
      <c r="H234" s="78">
        <f t="shared" si="25"/>
        <v>0</v>
      </c>
      <c r="I234" s="78"/>
      <c r="J234" s="71">
        <v>0</v>
      </c>
      <c r="K234" s="71">
        <v>0</v>
      </c>
      <c r="L234" s="103">
        <f t="shared" si="26"/>
        <v>0</v>
      </c>
      <c r="M234" s="103"/>
      <c r="N234" s="78"/>
      <c r="O234" s="71">
        <v>0</v>
      </c>
      <c r="P234" s="71">
        <v>0</v>
      </c>
      <c r="Q234" s="78">
        <f t="shared" si="27"/>
        <v>0</v>
      </c>
    </row>
    <row r="235" spans="1:17">
      <c r="A235" s="81">
        <v>8</v>
      </c>
      <c r="B235" s="58" t="s">
        <v>70</v>
      </c>
      <c r="C235" s="24" t="s">
        <v>104</v>
      </c>
      <c r="D235" s="57">
        <v>40452</v>
      </c>
      <c r="E235" s="57"/>
      <c r="F235" s="71">
        <v>0</v>
      </c>
      <c r="G235" s="71">
        <v>0</v>
      </c>
      <c r="H235" s="78">
        <f t="shared" si="25"/>
        <v>0</v>
      </c>
      <c r="I235" s="78"/>
      <c r="J235" s="46">
        <v>0</v>
      </c>
      <c r="K235" s="46">
        <v>0</v>
      </c>
      <c r="L235" s="103">
        <f t="shared" si="26"/>
        <v>0</v>
      </c>
      <c r="M235" s="103"/>
      <c r="N235" s="78"/>
      <c r="O235" s="46">
        <v>0</v>
      </c>
      <c r="P235" s="46">
        <v>0</v>
      </c>
      <c r="Q235" s="78">
        <f t="shared" si="27"/>
        <v>0</v>
      </c>
    </row>
    <row r="236" spans="1:17">
      <c r="A236" s="81">
        <v>9</v>
      </c>
      <c r="B236" s="58" t="s">
        <v>70</v>
      </c>
      <c r="C236" s="24" t="s">
        <v>104</v>
      </c>
      <c r="D236" s="57">
        <v>40483</v>
      </c>
      <c r="E236" s="57"/>
      <c r="F236" s="71">
        <v>0</v>
      </c>
      <c r="G236" s="71">
        <v>0</v>
      </c>
      <c r="H236" s="78">
        <f t="shared" si="25"/>
        <v>0</v>
      </c>
      <c r="I236" s="78"/>
      <c r="J236" s="46">
        <v>0</v>
      </c>
      <c r="K236" s="46">
        <v>0</v>
      </c>
      <c r="L236" s="103">
        <f t="shared" si="26"/>
        <v>0</v>
      </c>
      <c r="M236" s="103"/>
      <c r="N236" s="78"/>
      <c r="O236" s="46">
        <v>0</v>
      </c>
      <c r="P236" s="46">
        <v>0</v>
      </c>
      <c r="Q236" s="78">
        <f t="shared" si="27"/>
        <v>0</v>
      </c>
    </row>
    <row r="237" spans="1:17">
      <c r="A237" s="81">
        <v>10</v>
      </c>
      <c r="B237" s="58" t="s">
        <v>70</v>
      </c>
      <c r="C237" s="24" t="s">
        <v>104</v>
      </c>
      <c r="D237" s="57">
        <v>40513</v>
      </c>
      <c r="E237" s="57"/>
      <c r="F237" s="71">
        <v>0</v>
      </c>
      <c r="G237" s="71">
        <v>0</v>
      </c>
      <c r="H237" s="78">
        <f t="shared" si="25"/>
        <v>0</v>
      </c>
      <c r="I237" s="78"/>
      <c r="J237" s="46">
        <v>0</v>
      </c>
      <c r="K237" s="46">
        <v>0</v>
      </c>
      <c r="L237" s="103">
        <f t="shared" si="26"/>
        <v>0</v>
      </c>
      <c r="M237" s="103"/>
      <c r="N237" s="78"/>
      <c r="O237" s="46">
        <v>0</v>
      </c>
      <c r="P237" s="46">
        <v>0</v>
      </c>
      <c r="Q237" s="78">
        <f t="shared" si="27"/>
        <v>0</v>
      </c>
    </row>
    <row r="238" spans="1:17">
      <c r="A238" s="81">
        <v>11</v>
      </c>
      <c r="B238" s="58" t="s">
        <v>70</v>
      </c>
      <c r="C238" s="24" t="s">
        <v>104</v>
      </c>
      <c r="D238" s="57">
        <v>40544</v>
      </c>
      <c r="E238" s="57"/>
      <c r="F238" s="71">
        <v>0</v>
      </c>
      <c r="G238" s="71">
        <v>0</v>
      </c>
      <c r="H238" s="78">
        <f>IF(F238=0,0,G238*1000/F238)</f>
        <v>0</v>
      </c>
      <c r="I238" s="78"/>
      <c r="J238" s="46">
        <v>0</v>
      </c>
      <c r="K238" s="46">
        <v>0</v>
      </c>
      <c r="L238" s="103">
        <f>IF(J238=0,0,K238*1000/J238)</f>
        <v>0</v>
      </c>
      <c r="M238" s="103"/>
      <c r="N238" s="78"/>
      <c r="O238" s="46">
        <v>0</v>
      </c>
      <c r="P238" s="46">
        <v>0</v>
      </c>
      <c r="Q238" s="78">
        <f>IF(O238=0,0,P238*1000/O238)</f>
        <v>0</v>
      </c>
    </row>
    <row r="239" spans="1:17">
      <c r="A239" s="81">
        <v>12</v>
      </c>
      <c r="B239" s="58" t="s">
        <v>70</v>
      </c>
      <c r="C239" s="24" t="s">
        <v>104</v>
      </c>
      <c r="D239" s="57">
        <v>40575</v>
      </c>
      <c r="E239" s="57"/>
      <c r="F239" s="71">
        <v>0</v>
      </c>
      <c r="G239" s="71">
        <v>0</v>
      </c>
      <c r="H239" s="78">
        <f>IF(F239=0,0,G239*1000/F239)</f>
        <v>0</v>
      </c>
      <c r="I239" s="78"/>
      <c r="J239" s="46">
        <v>0</v>
      </c>
      <c r="K239" s="46">
        <v>0</v>
      </c>
      <c r="L239" s="103">
        <f>IF(J239=0,0,K239*1000/J239)</f>
        <v>0</v>
      </c>
      <c r="M239" s="103"/>
      <c r="N239" s="78"/>
      <c r="O239" s="46">
        <v>0</v>
      </c>
      <c r="P239" s="46">
        <v>0</v>
      </c>
      <c r="Q239" s="78">
        <f>IF(O239=0,0,P239*1000/O239)</f>
        <v>0</v>
      </c>
    </row>
    <row r="240" spans="1:17">
      <c r="A240" s="81">
        <v>13</v>
      </c>
      <c r="B240" s="58" t="s">
        <v>70</v>
      </c>
      <c r="C240" s="24" t="s">
        <v>104</v>
      </c>
      <c r="D240" s="57">
        <v>40603</v>
      </c>
      <c r="E240" s="57"/>
      <c r="F240" s="71">
        <v>0</v>
      </c>
      <c r="G240" s="71">
        <v>0</v>
      </c>
      <c r="H240" s="78">
        <f>IF(F240=0,0,G240*1000/F240)</f>
        <v>0</v>
      </c>
      <c r="I240" s="78"/>
      <c r="J240" s="46">
        <v>0</v>
      </c>
      <c r="K240" s="46">
        <v>0</v>
      </c>
      <c r="L240" s="103">
        <f>IF(J240=0,0,K240*1000/J240)</f>
        <v>0</v>
      </c>
      <c r="M240" s="103"/>
      <c r="N240" s="78"/>
      <c r="O240" s="46">
        <v>0</v>
      </c>
      <c r="P240" s="46">
        <v>0</v>
      </c>
      <c r="Q240" s="78">
        <f>IF(O240=0,0,P240*1000/O240)</f>
        <v>0</v>
      </c>
    </row>
    <row r="241" spans="1:17">
      <c r="A241" s="81"/>
      <c r="B241" s="58"/>
      <c r="C241" s="58"/>
      <c r="D241" s="57"/>
      <c r="E241" s="57"/>
      <c r="F241" s="71"/>
      <c r="G241" s="71"/>
      <c r="H241" s="78"/>
      <c r="I241" s="78"/>
      <c r="J241" s="46"/>
      <c r="K241" s="46"/>
      <c r="L241" s="103"/>
      <c r="M241" s="103"/>
      <c r="N241" s="78"/>
      <c r="O241" s="71"/>
      <c r="P241" s="71"/>
      <c r="Q241" s="78"/>
    </row>
    <row r="242" spans="1:17">
      <c r="A242" s="81">
        <v>14</v>
      </c>
      <c r="B242" s="58" t="s">
        <v>66</v>
      </c>
      <c r="C242" s="58"/>
      <c r="D242" s="57"/>
      <c r="E242" s="57"/>
      <c r="F242" s="28"/>
      <c r="G242" s="28"/>
      <c r="H242" s="78"/>
      <c r="I242" s="78"/>
      <c r="J242" s="46"/>
      <c r="K242" s="46"/>
      <c r="L242" s="78"/>
      <c r="M242" s="78"/>
      <c r="N242" s="78"/>
      <c r="O242" s="71">
        <f>SUM(O228:O240)</f>
        <v>0</v>
      </c>
      <c r="P242" s="71">
        <f>SUM(P228:P240)</f>
        <v>0</v>
      </c>
      <c r="Q242" s="78"/>
    </row>
    <row r="243" spans="1:17">
      <c r="O243" s="69"/>
      <c r="P243" s="69"/>
    </row>
    <row r="244" spans="1:17">
      <c r="A244" s="81">
        <v>15</v>
      </c>
      <c r="B244" s="58" t="s">
        <v>70</v>
      </c>
      <c r="C244" s="24" t="s">
        <v>104</v>
      </c>
      <c r="D244" s="57" t="s">
        <v>40</v>
      </c>
      <c r="E244" s="57"/>
      <c r="O244" s="23">
        <f>ROUND(AVERAGE(O228:O240),0)</f>
        <v>0</v>
      </c>
      <c r="P244" s="23">
        <f>ROUND(AVERAGE(P228:P240),0)</f>
        <v>0</v>
      </c>
      <c r="Q244" s="78">
        <f>IF(O244=0,0,P244*1000/O244)</f>
        <v>0</v>
      </c>
    </row>
    <row r="245" spans="1:17">
      <c r="O245" s="69"/>
      <c r="P245" s="69"/>
    </row>
    <row r="246" spans="1:17">
      <c r="O246" s="69"/>
      <c r="P246" s="69"/>
    </row>
    <row r="250" spans="1:17">
      <c r="A250" s="58">
        <v>16</v>
      </c>
      <c r="B250" s="85" t="s">
        <v>130</v>
      </c>
    </row>
    <row r="259" spans="1:18">
      <c r="Q259" s="63"/>
    </row>
    <row r="260" spans="1:18" s="62" customFormat="1">
      <c r="A260" s="17" t="s">
        <v>36</v>
      </c>
      <c r="B260" s="17"/>
      <c r="C260" s="18"/>
      <c r="D260" s="19"/>
      <c r="E260" s="19"/>
      <c r="F260" s="17"/>
      <c r="G260" s="17"/>
      <c r="H260" s="17"/>
      <c r="I260" s="17"/>
      <c r="J260" s="17"/>
      <c r="K260" s="17"/>
      <c r="L260" s="17"/>
      <c r="M260" s="17"/>
      <c r="N260" s="17"/>
      <c r="O260" s="17"/>
      <c r="P260" s="20" t="s">
        <v>37</v>
      </c>
    </row>
    <row r="261" spans="1:18">
      <c r="A261" s="3"/>
      <c r="B261" s="3"/>
      <c r="C261" s="82"/>
      <c r="D261" s="4"/>
      <c r="E261" s="4"/>
      <c r="F261" s="3"/>
      <c r="G261" s="3"/>
      <c r="H261" s="3"/>
      <c r="I261" s="3"/>
      <c r="J261" s="3"/>
      <c r="K261" s="3"/>
      <c r="L261" s="3"/>
      <c r="M261" s="3"/>
      <c r="N261" s="3"/>
      <c r="O261" s="3"/>
      <c r="P261" s="3"/>
      <c r="Q261" s="61"/>
    </row>
    <row r="262" spans="1:18">
      <c r="A262" s="22" t="s">
        <v>88</v>
      </c>
      <c r="B262" s="22"/>
      <c r="C262" s="83"/>
      <c r="D262" s="14"/>
      <c r="E262" s="14"/>
      <c r="F262" s="22"/>
      <c r="G262" s="95" t="s">
        <v>89</v>
      </c>
      <c r="H262" s="95"/>
      <c r="I262" s="95"/>
      <c r="J262" s="95"/>
      <c r="K262" s="95"/>
      <c r="L262" s="22"/>
      <c r="M262" s="22"/>
      <c r="N262" s="22"/>
      <c r="O262" s="22"/>
      <c r="P262" s="22" t="s">
        <v>125</v>
      </c>
      <c r="Q262" s="22"/>
      <c r="R262" s="68"/>
    </row>
    <row r="263" spans="1:18" ht="15" customHeight="1">
      <c r="A263" s="17" t="s">
        <v>2</v>
      </c>
      <c r="B263" s="10"/>
      <c r="C263" s="10"/>
      <c r="D263" s="10"/>
      <c r="E263" s="10"/>
      <c r="F263" s="10"/>
      <c r="G263" s="99" t="s">
        <v>3</v>
      </c>
      <c r="H263" s="99"/>
      <c r="I263" s="99"/>
      <c r="J263" s="99"/>
      <c r="K263" s="99"/>
      <c r="M263" s="17" t="s">
        <v>92</v>
      </c>
      <c r="N263" s="17"/>
      <c r="O263" s="10"/>
      <c r="P263" s="10"/>
      <c r="Q263" s="10"/>
    </row>
    <row r="264" spans="1:18">
      <c r="A264" s="3"/>
      <c r="B264" s="62"/>
      <c r="C264" s="62"/>
      <c r="D264" s="62"/>
      <c r="E264" s="62"/>
      <c r="F264" s="62"/>
      <c r="G264" s="100"/>
      <c r="H264" s="100"/>
      <c r="I264" s="100"/>
      <c r="J264" s="100"/>
      <c r="K264" s="100"/>
      <c r="M264" s="22"/>
      <c r="N264" s="3" t="s">
        <v>5</v>
      </c>
      <c r="P264" s="62"/>
      <c r="Q264" s="62"/>
    </row>
    <row r="265" spans="1:18">
      <c r="A265" s="3" t="s">
        <v>6</v>
      </c>
      <c r="B265" s="3"/>
      <c r="C265" s="82"/>
      <c r="D265" s="4"/>
      <c r="E265" s="4"/>
      <c r="F265" s="3"/>
      <c r="G265" s="100"/>
      <c r="H265" s="100"/>
      <c r="I265" s="100"/>
      <c r="J265" s="100"/>
      <c r="K265" s="100"/>
      <c r="M265" s="83"/>
      <c r="N265" s="3" t="s">
        <v>7</v>
      </c>
      <c r="P265" s="3"/>
      <c r="Q265" s="3"/>
    </row>
    <row r="266" spans="1:18">
      <c r="A266" s="3"/>
      <c r="B266" s="62"/>
      <c r="D266" s="4"/>
      <c r="E266" s="4"/>
      <c r="F266" s="3"/>
      <c r="G266" s="100"/>
      <c r="H266" s="100"/>
      <c r="I266" s="100"/>
      <c r="J266" s="100"/>
      <c r="K266" s="100"/>
      <c r="M266" s="83" t="s">
        <v>44</v>
      </c>
      <c r="N266" s="3" t="s">
        <v>87</v>
      </c>
      <c r="P266" s="3"/>
      <c r="Q266" s="3"/>
    </row>
    <row r="267" spans="1:18">
      <c r="A267" s="22" t="s">
        <v>90</v>
      </c>
      <c r="B267" s="63"/>
      <c r="C267" s="83"/>
      <c r="D267" s="14"/>
      <c r="E267" s="14"/>
      <c r="F267" s="22"/>
      <c r="G267" s="101"/>
      <c r="H267" s="101"/>
      <c r="I267" s="101"/>
      <c r="J267" s="101"/>
      <c r="K267" s="101"/>
      <c r="M267" s="6" t="s">
        <v>103</v>
      </c>
      <c r="N267" s="6"/>
      <c r="O267" s="63"/>
      <c r="P267" s="22"/>
      <c r="Q267" s="22"/>
    </row>
    <row r="268" spans="1:18">
      <c r="A268" s="17"/>
      <c r="B268" s="17"/>
      <c r="C268" s="18"/>
      <c r="D268" s="19"/>
      <c r="E268" s="19"/>
      <c r="F268" s="17"/>
      <c r="G268" s="11"/>
      <c r="H268" s="11"/>
      <c r="I268" s="11"/>
      <c r="J268" s="11"/>
      <c r="K268" s="11"/>
      <c r="L268" s="17"/>
      <c r="M268" s="17"/>
      <c r="N268" s="17"/>
      <c r="O268" s="17"/>
      <c r="P268" s="17"/>
      <c r="Q268" s="17"/>
    </row>
    <row r="269" spans="1:18">
      <c r="A269" s="79" t="s">
        <v>11</v>
      </c>
      <c r="B269" s="79" t="s">
        <v>12</v>
      </c>
      <c r="C269" s="79" t="s">
        <v>13</v>
      </c>
      <c r="D269" s="79" t="s">
        <v>14</v>
      </c>
      <c r="E269" s="79"/>
      <c r="F269" s="79" t="s">
        <v>15</v>
      </c>
      <c r="G269" s="79" t="s">
        <v>16</v>
      </c>
      <c r="H269" s="79" t="s">
        <v>17</v>
      </c>
      <c r="I269" s="79"/>
      <c r="J269" s="79" t="s">
        <v>18</v>
      </c>
      <c r="K269" s="79" t="s">
        <v>19</v>
      </c>
      <c r="L269" s="105" t="s">
        <v>20</v>
      </c>
      <c r="M269" s="105"/>
      <c r="N269" s="79"/>
      <c r="O269" s="79" t="s">
        <v>21</v>
      </c>
      <c r="P269" s="79" t="s">
        <v>22</v>
      </c>
      <c r="Q269" s="79" t="s">
        <v>23</v>
      </c>
    </row>
    <row r="270" spans="1:18">
      <c r="B270" s="82"/>
      <c r="D270" s="28"/>
      <c r="E270" s="28"/>
      <c r="F270" s="81"/>
      <c r="G270" s="81"/>
      <c r="H270" s="81"/>
      <c r="I270" s="81"/>
      <c r="J270" s="81"/>
      <c r="K270" s="81"/>
      <c r="L270" s="81"/>
      <c r="M270" s="81"/>
      <c r="N270" s="81"/>
      <c r="O270" s="81"/>
      <c r="P270" s="81"/>
      <c r="Q270" s="81"/>
    </row>
    <row r="271" spans="1:18">
      <c r="B271" s="81"/>
      <c r="F271" s="95" t="s">
        <v>24</v>
      </c>
      <c r="G271" s="95"/>
      <c r="H271" s="95"/>
      <c r="I271" s="82"/>
      <c r="J271" s="95" t="s">
        <v>25</v>
      </c>
      <c r="K271" s="95"/>
      <c r="L271" s="95"/>
      <c r="M271" s="95"/>
      <c r="N271" s="82"/>
      <c r="O271" s="95" t="s">
        <v>26</v>
      </c>
      <c r="P271" s="95"/>
      <c r="Q271" s="95"/>
    </row>
    <row r="272" spans="1:18" ht="24">
      <c r="A272" s="15" t="s">
        <v>29</v>
      </c>
      <c r="B272" s="83" t="s">
        <v>30</v>
      </c>
      <c r="C272" s="83" t="s">
        <v>31</v>
      </c>
      <c r="D272" s="14" t="s">
        <v>32</v>
      </c>
      <c r="E272" s="4"/>
      <c r="F272" s="83" t="s">
        <v>33</v>
      </c>
      <c r="G272" s="16" t="s">
        <v>34</v>
      </c>
      <c r="H272" s="83" t="s">
        <v>35</v>
      </c>
      <c r="I272" s="82"/>
      <c r="J272" s="83" t="s">
        <v>33</v>
      </c>
      <c r="K272" s="16" t="s">
        <v>34</v>
      </c>
      <c r="L272" s="102" t="s">
        <v>35</v>
      </c>
      <c r="M272" s="102"/>
      <c r="N272" s="82"/>
      <c r="O272" s="83" t="s">
        <v>33</v>
      </c>
      <c r="P272" s="16" t="s">
        <v>34</v>
      </c>
      <c r="Q272" s="83" t="s">
        <v>35</v>
      </c>
    </row>
    <row r="273" spans="1:17">
      <c r="A273" s="81">
        <v>1</v>
      </c>
      <c r="B273" s="81" t="s">
        <v>73</v>
      </c>
      <c r="C273" s="24" t="s">
        <v>104</v>
      </c>
      <c r="D273" s="57">
        <v>40238</v>
      </c>
      <c r="E273" s="59"/>
      <c r="F273" s="71">
        <v>0</v>
      </c>
      <c r="G273" s="71">
        <v>0</v>
      </c>
      <c r="H273" s="78">
        <f t="shared" ref="H273:H282" si="28">IF(F273=0,0,G273*1000/F273)</f>
        <v>0</v>
      </c>
      <c r="I273" s="78"/>
      <c r="J273" s="71">
        <v>0</v>
      </c>
      <c r="K273" s="71">
        <v>0</v>
      </c>
      <c r="L273" s="109">
        <f t="shared" ref="L273:L282" si="29">IF(J273=0,0,K273*1000/J273)</f>
        <v>0</v>
      </c>
      <c r="M273" s="109"/>
      <c r="N273" s="78"/>
      <c r="O273" s="74">
        <v>0</v>
      </c>
      <c r="P273" s="74">
        <v>0</v>
      </c>
      <c r="Q273" s="78">
        <f t="shared" ref="Q273:Q282" si="30">IF(O273=0,0,P273*1000/O273)</f>
        <v>0</v>
      </c>
    </row>
    <row r="274" spans="1:17">
      <c r="A274" s="81">
        <v>2</v>
      </c>
      <c r="B274" s="81" t="s">
        <v>73</v>
      </c>
      <c r="C274" s="24" t="s">
        <v>104</v>
      </c>
      <c r="D274" s="57">
        <v>40269</v>
      </c>
      <c r="E274" s="57"/>
      <c r="F274" s="71">
        <v>0</v>
      </c>
      <c r="G274" s="71">
        <v>0</v>
      </c>
      <c r="H274" s="78">
        <f t="shared" si="28"/>
        <v>0</v>
      </c>
      <c r="I274" s="78"/>
      <c r="J274" s="71">
        <v>1654081</v>
      </c>
      <c r="K274" s="71">
        <v>11437</v>
      </c>
      <c r="L274" s="103">
        <f t="shared" si="29"/>
        <v>6.914413502119908</v>
      </c>
      <c r="M274" s="103"/>
      <c r="N274" s="78"/>
      <c r="O274" s="74">
        <v>1654081</v>
      </c>
      <c r="P274" s="74">
        <v>11437</v>
      </c>
      <c r="Q274" s="78">
        <f t="shared" si="30"/>
        <v>6.914413502119908</v>
      </c>
    </row>
    <row r="275" spans="1:17">
      <c r="A275" s="81">
        <v>3</v>
      </c>
      <c r="B275" s="81" t="s">
        <v>73</v>
      </c>
      <c r="C275" s="24" t="s">
        <v>104</v>
      </c>
      <c r="D275" s="57">
        <v>40299</v>
      </c>
      <c r="E275" s="57"/>
      <c r="F275" s="71">
        <v>0</v>
      </c>
      <c r="G275" s="71">
        <v>0</v>
      </c>
      <c r="H275" s="78">
        <f t="shared" si="28"/>
        <v>0</v>
      </c>
      <c r="I275" s="78"/>
      <c r="J275" s="71">
        <v>2534133</v>
      </c>
      <c r="K275" s="71">
        <v>10938</v>
      </c>
      <c r="L275" s="103">
        <f t="shared" si="29"/>
        <v>4.3162691145255598</v>
      </c>
      <c r="M275" s="103"/>
      <c r="N275" s="78"/>
      <c r="O275" s="74">
        <v>2534133</v>
      </c>
      <c r="P275" s="74">
        <v>10938</v>
      </c>
      <c r="Q275" s="78">
        <f t="shared" si="30"/>
        <v>4.3162691145255598</v>
      </c>
    </row>
    <row r="276" spans="1:17">
      <c r="A276" s="81">
        <v>4</v>
      </c>
      <c r="B276" s="81" t="s">
        <v>73</v>
      </c>
      <c r="C276" s="24" t="s">
        <v>104</v>
      </c>
      <c r="D276" s="57">
        <v>40330</v>
      </c>
      <c r="E276" s="57"/>
      <c r="F276" s="71">
        <v>0</v>
      </c>
      <c r="G276" s="71">
        <v>0</v>
      </c>
      <c r="H276" s="78">
        <f t="shared" si="28"/>
        <v>0</v>
      </c>
      <c r="I276" s="78"/>
      <c r="J276" s="71">
        <v>2212045</v>
      </c>
      <c r="K276" s="71">
        <v>11181</v>
      </c>
      <c r="L276" s="103">
        <f t="shared" si="29"/>
        <v>5.0545987988490291</v>
      </c>
      <c r="M276" s="103"/>
      <c r="N276" s="78"/>
      <c r="O276" s="74">
        <v>2212045</v>
      </c>
      <c r="P276" s="74">
        <v>11181</v>
      </c>
      <c r="Q276" s="78">
        <f t="shared" si="30"/>
        <v>5.0545987988490291</v>
      </c>
    </row>
    <row r="277" spans="1:17">
      <c r="A277" s="81">
        <v>5</v>
      </c>
      <c r="B277" s="81" t="s">
        <v>73</v>
      </c>
      <c r="C277" s="24" t="s">
        <v>104</v>
      </c>
      <c r="D277" s="57">
        <v>40360</v>
      </c>
      <c r="E277" s="57"/>
      <c r="F277" s="71">
        <v>0</v>
      </c>
      <c r="G277" s="71">
        <v>0</v>
      </c>
      <c r="H277" s="78">
        <f t="shared" si="28"/>
        <v>0</v>
      </c>
      <c r="I277" s="78"/>
      <c r="J277" s="71">
        <v>19</v>
      </c>
      <c r="K277" s="71">
        <v>0</v>
      </c>
      <c r="L277" s="103">
        <f t="shared" si="29"/>
        <v>0</v>
      </c>
      <c r="M277" s="103"/>
      <c r="N277" s="78"/>
      <c r="O277" s="74">
        <v>19</v>
      </c>
      <c r="P277" s="74">
        <v>0</v>
      </c>
      <c r="Q277" s="78">
        <f t="shared" si="30"/>
        <v>0</v>
      </c>
    </row>
    <row r="278" spans="1:17">
      <c r="A278" s="81">
        <v>6</v>
      </c>
      <c r="B278" s="81" t="s">
        <v>73</v>
      </c>
      <c r="C278" s="24" t="s">
        <v>104</v>
      </c>
      <c r="D278" s="57">
        <v>40391</v>
      </c>
      <c r="E278" s="57"/>
      <c r="F278" s="71">
        <v>0</v>
      </c>
      <c r="G278" s="71">
        <v>0</v>
      </c>
      <c r="H278" s="78">
        <f t="shared" si="28"/>
        <v>0</v>
      </c>
      <c r="I278" s="78"/>
      <c r="J278" s="71">
        <v>2985370</v>
      </c>
      <c r="K278" s="71">
        <v>13496</v>
      </c>
      <c r="L278" s="103">
        <f t="shared" si="29"/>
        <v>4.5207126754807616</v>
      </c>
      <c r="M278" s="103"/>
      <c r="N278" s="78"/>
      <c r="O278" s="74">
        <v>2985370</v>
      </c>
      <c r="P278" s="74">
        <v>13496</v>
      </c>
      <c r="Q278" s="78">
        <f t="shared" si="30"/>
        <v>4.5207126754807616</v>
      </c>
    </row>
    <row r="279" spans="1:17">
      <c r="A279" s="81">
        <v>7</v>
      </c>
      <c r="B279" s="81" t="s">
        <v>73</v>
      </c>
      <c r="C279" s="24" t="s">
        <v>104</v>
      </c>
      <c r="D279" s="57">
        <v>40422</v>
      </c>
      <c r="E279" s="57"/>
      <c r="F279" s="71">
        <v>0</v>
      </c>
      <c r="G279" s="71">
        <v>0</v>
      </c>
      <c r="H279" s="78">
        <f t="shared" si="28"/>
        <v>0</v>
      </c>
      <c r="I279" s="78"/>
      <c r="J279" s="71">
        <v>297666</v>
      </c>
      <c r="K279" s="71">
        <v>1295</v>
      </c>
      <c r="L279" s="103">
        <f t="shared" si="29"/>
        <v>4.3505136629645307</v>
      </c>
      <c r="M279" s="103"/>
      <c r="N279" s="78"/>
      <c r="O279" s="74">
        <v>297666</v>
      </c>
      <c r="P279" s="74">
        <v>1295</v>
      </c>
      <c r="Q279" s="78">
        <f t="shared" si="30"/>
        <v>4.3505136629645307</v>
      </c>
    </row>
    <row r="280" spans="1:17">
      <c r="A280" s="81">
        <v>8</v>
      </c>
      <c r="B280" s="81" t="s">
        <v>73</v>
      </c>
      <c r="C280" s="24" t="s">
        <v>104</v>
      </c>
      <c r="D280" s="57">
        <v>40452</v>
      </c>
      <c r="E280" s="57"/>
      <c r="F280" s="71">
        <v>0</v>
      </c>
      <c r="G280" s="71">
        <v>0</v>
      </c>
      <c r="H280" s="78">
        <f t="shared" si="28"/>
        <v>0</v>
      </c>
      <c r="I280" s="78"/>
      <c r="J280" s="71">
        <v>958217</v>
      </c>
      <c r="K280" s="71">
        <v>3375</v>
      </c>
      <c r="L280" s="103">
        <f t="shared" si="29"/>
        <v>3.5221666908435147</v>
      </c>
      <c r="M280" s="103"/>
      <c r="N280" s="78"/>
      <c r="O280" s="74">
        <v>958217</v>
      </c>
      <c r="P280" s="74">
        <v>3375</v>
      </c>
      <c r="Q280" s="78">
        <f t="shared" si="30"/>
        <v>3.5221666908435147</v>
      </c>
    </row>
    <row r="281" spans="1:17">
      <c r="A281" s="81">
        <v>9</v>
      </c>
      <c r="B281" s="81" t="s">
        <v>73</v>
      </c>
      <c r="C281" s="24" t="s">
        <v>104</v>
      </c>
      <c r="D281" s="57">
        <v>40483</v>
      </c>
      <c r="E281" s="57"/>
      <c r="F281" s="71">
        <v>0</v>
      </c>
      <c r="G281" s="71">
        <v>0</v>
      </c>
      <c r="H281" s="78">
        <f t="shared" si="28"/>
        <v>0</v>
      </c>
      <c r="I281" s="78"/>
      <c r="J281" s="71">
        <v>993954</v>
      </c>
      <c r="K281" s="71">
        <v>3823</v>
      </c>
      <c r="L281" s="103">
        <f t="shared" si="29"/>
        <v>3.8462544544314929</v>
      </c>
      <c r="M281" s="103"/>
      <c r="N281" s="78"/>
      <c r="O281" s="74">
        <v>993954</v>
      </c>
      <c r="P281" s="74">
        <v>3823</v>
      </c>
      <c r="Q281" s="78">
        <f t="shared" si="30"/>
        <v>3.8462544544314929</v>
      </c>
    </row>
    <row r="282" spans="1:17">
      <c r="A282" s="81">
        <v>10</v>
      </c>
      <c r="B282" s="81" t="s">
        <v>73</v>
      </c>
      <c r="C282" s="24" t="s">
        <v>104</v>
      </c>
      <c r="D282" s="57">
        <v>40513</v>
      </c>
      <c r="E282" s="57"/>
      <c r="F282" s="71">
        <v>0</v>
      </c>
      <c r="G282" s="71">
        <v>0</v>
      </c>
      <c r="H282" s="78">
        <f t="shared" si="28"/>
        <v>0</v>
      </c>
      <c r="I282" s="78"/>
      <c r="J282" s="71">
        <v>875</v>
      </c>
      <c r="K282" s="71">
        <v>6</v>
      </c>
      <c r="L282" s="103">
        <f t="shared" si="29"/>
        <v>6.8571428571428568</v>
      </c>
      <c r="M282" s="103"/>
      <c r="N282" s="78"/>
      <c r="O282" s="74">
        <v>875</v>
      </c>
      <c r="P282" s="74">
        <v>6</v>
      </c>
      <c r="Q282" s="78">
        <f t="shared" si="30"/>
        <v>6.8571428571428568</v>
      </c>
    </row>
    <row r="283" spans="1:17">
      <c r="A283" s="81">
        <v>11</v>
      </c>
      <c r="B283" s="81" t="s">
        <v>73</v>
      </c>
      <c r="C283" s="24" t="s">
        <v>104</v>
      </c>
      <c r="D283" s="57">
        <v>40544</v>
      </c>
      <c r="E283" s="57"/>
      <c r="F283" s="71">
        <v>0</v>
      </c>
      <c r="G283" s="71">
        <v>0</v>
      </c>
      <c r="H283" s="78">
        <f>IF(F283=0,0,G283*1000/F283)</f>
        <v>0</v>
      </c>
      <c r="I283" s="78"/>
      <c r="J283" s="71">
        <v>0</v>
      </c>
      <c r="K283" s="71">
        <v>0</v>
      </c>
      <c r="L283" s="103">
        <f>IF(J283=0,0,K283*1000/J283)</f>
        <v>0</v>
      </c>
      <c r="M283" s="103"/>
      <c r="N283" s="78"/>
      <c r="O283" s="75">
        <v>0</v>
      </c>
      <c r="P283" s="74">
        <v>0</v>
      </c>
      <c r="Q283" s="78">
        <f>IF(O283=0,0,P283*1000/O283)</f>
        <v>0</v>
      </c>
    </row>
    <row r="284" spans="1:17">
      <c r="A284" s="81">
        <v>12</v>
      </c>
      <c r="B284" s="81" t="s">
        <v>73</v>
      </c>
      <c r="C284" s="24" t="s">
        <v>104</v>
      </c>
      <c r="D284" s="57">
        <v>40575</v>
      </c>
      <c r="E284" s="57"/>
      <c r="F284" s="71">
        <v>0</v>
      </c>
      <c r="G284" s="71">
        <v>0</v>
      </c>
      <c r="H284" s="78">
        <f>IF(F284=0,0,G284*1000/F284)</f>
        <v>0</v>
      </c>
      <c r="I284" s="78"/>
      <c r="J284" s="71">
        <v>0</v>
      </c>
      <c r="K284" s="71">
        <v>2</v>
      </c>
      <c r="L284" s="103">
        <f>IF(J284=0,0,K284*1000/J284)</f>
        <v>0</v>
      </c>
      <c r="M284" s="103"/>
      <c r="N284" s="78"/>
      <c r="O284" s="75">
        <v>0</v>
      </c>
      <c r="P284" s="74">
        <v>2</v>
      </c>
      <c r="Q284" s="78">
        <f>IF(O284=0,0,P284*1000/O284)</f>
        <v>0</v>
      </c>
    </row>
    <row r="285" spans="1:17">
      <c r="A285" s="81">
        <v>13</v>
      </c>
      <c r="B285" s="81" t="s">
        <v>73</v>
      </c>
      <c r="C285" s="24" t="s">
        <v>104</v>
      </c>
      <c r="D285" s="57">
        <v>40603</v>
      </c>
      <c r="E285" s="57"/>
      <c r="F285" s="71">
        <v>0</v>
      </c>
      <c r="G285" s="71">
        <v>0</v>
      </c>
      <c r="H285" s="78">
        <f>IF(F285=0,0,G285*1000/F285)</f>
        <v>0</v>
      </c>
      <c r="I285" s="78"/>
      <c r="J285" s="71">
        <v>31169</v>
      </c>
      <c r="K285" s="71">
        <v>125</v>
      </c>
      <c r="L285" s="103">
        <f>IF(J285=0,0,K285*1000/J285)</f>
        <v>4.0103949436940551</v>
      </c>
      <c r="M285" s="103"/>
      <c r="N285" s="78"/>
      <c r="O285" s="75">
        <v>31169</v>
      </c>
      <c r="P285" s="74">
        <v>125</v>
      </c>
      <c r="Q285" s="78">
        <f>IF(O285=0,0,P285*1000/O285)</f>
        <v>4.0103949436940551</v>
      </c>
    </row>
    <row r="286" spans="1:17">
      <c r="J286" s="69"/>
      <c r="K286" s="69"/>
      <c r="O286" s="69"/>
      <c r="P286" s="69"/>
    </row>
    <row r="287" spans="1:17">
      <c r="A287" s="81">
        <v>14</v>
      </c>
      <c r="B287" s="58" t="s">
        <v>66</v>
      </c>
      <c r="C287" s="58"/>
      <c r="D287" s="57"/>
      <c r="E287" s="57"/>
      <c r="F287" s="28"/>
      <c r="G287" s="28"/>
      <c r="H287" s="78"/>
      <c r="I287" s="78"/>
      <c r="J287" s="46"/>
      <c r="K287" s="46"/>
      <c r="L287" s="78"/>
      <c r="M287" s="78"/>
      <c r="N287" s="78"/>
      <c r="O287" s="71">
        <f>SUM(O273:O285)</f>
        <v>11667529</v>
      </c>
      <c r="P287" s="71">
        <f>SUM(P273:P285)</f>
        <v>55678</v>
      </c>
      <c r="Q287" s="78"/>
    </row>
    <row r="288" spans="1:17">
      <c r="O288" s="69"/>
      <c r="P288" s="69"/>
    </row>
    <row r="289" spans="1:17">
      <c r="A289" s="81">
        <v>15</v>
      </c>
      <c r="B289" s="81" t="s">
        <v>73</v>
      </c>
      <c r="C289" s="24" t="s">
        <v>104</v>
      </c>
      <c r="D289" s="57" t="s">
        <v>40</v>
      </c>
      <c r="E289" s="57"/>
      <c r="O289" s="23">
        <f>ROUND(AVERAGE(O273:O285),0)</f>
        <v>897502</v>
      </c>
      <c r="P289" s="23">
        <f>ROUND(AVERAGE(P273:P285),0)</f>
        <v>4283</v>
      </c>
      <c r="Q289" s="78">
        <f>IF(O289=0,0,P289*1000/O289)</f>
        <v>4.77213421251429</v>
      </c>
    </row>
    <row r="290" spans="1:17">
      <c r="O290" s="69"/>
      <c r="P290" s="69"/>
    </row>
    <row r="291" spans="1:17">
      <c r="O291" s="69"/>
      <c r="P291" s="69"/>
    </row>
    <row r="295" spans="1:17">
      <c r="A295" s="58">
        <v>16</v>
      </c>
      <c r="B295" s="85" t="s">
        <v>130</v>
      </c>
    </row>
    <row r="304" spans="1:17">
      <c r="Q304" s="63"/>
    </row>
    <row r="305" spans="1:18" s="62" customFormat="1">
      <c r="A305" s="17" t="s">
        <v>36</v>
      </c>
      <c r="B305" s="17"/>
      <c r="C305" s="18"/>
      <c r="D305" s="19"/>
      <c r="E305" s="19"/>
      <c r="F305" s="17"/>
      <c r="G305" s="17"/>
      <c r="H305" s="17"/>
      <c r="I305" s="17"/>
      <c r="J305" s="17"/>
      <c r="K305" s="17"/>
      <c r="L305" s="17"/>
      <c r="M305" s="17"/>
      <c r="N305" s="17"/>
      <c r="O305" s="17"/>
      <c r="P305" s="20" t="s">
        <v>37</v>
      </c>
    </row>
    <row r="306" spans="1:18">
      <c r="A306" s="3"/>
      <c r="B306" s="3"/>
      <c r="C306" s="82"/>
      <c r="D306" s="4"/>
      <c r="E306" s="4"/>
      <c r="F306" s="3"/>
      <c r="G306" s="3"/>
      <c r="H306" s="3"/>
      <c r="I306" s="3"/>
      <c r="J306" s="3"/>
      <c r="K306" s="3"/>
      <c r="L306" s="3"/>
      <c r="M306" s="3"/>
      <c r="N306" s="3"/>
      <c r="O306" s="3"/>
      <c r="P306" s="3"/>
      <c r="Q306" s="61"/>
    </row>
    <row r="307" spans="1:18">
      <c r="A307" s="22" t="s">
        <v>88</v>
      </c>
      <c r="B307" s="22"/>
      <c r="C307" s="83"/>
      <c r="D307" s="14"/>
      <c r="E307" s="14"/>
      <c r="F307" s="22"/>
      <c r="G307" s="95" t="s">
        <v>89</v>
      </c>
      <c r="H307" s="95"/>
      <c r="I307" s="95"/>
      <c r="J307" s="95"/>
      <c r="K307" s="95"/>
      <c r="L307" s="22"/>
      <c r="M307" s="22"/>
      <c r="N307" s="22"/>
      <c r="O307" s="22"/>
      <c r="P307" s="22" t="s">
        <v>126</v>
      </c>
      <c r="Q307" s="22"/>
      <c r="R307" s="68"/>
    </row>
    <row r="308" spans="1:18" ht="15" customHeight="1">
      <c r="A308" s="17" t="s">
        <v>2</v>
      </c>
      <c r="B308" s="10"/>
      <c r="C308" s="10"/>
      <c r="D308" s="10"/>
      <c r="E308" s="10"/>
      <c r="F308" s="10"/>
      <c r="G308" s="99" t="s">
        <v>3</v>
      </c>
      <c r="H308" s="99"/>
      <c r="I308" s="99"/>
      <c r="J308" s="99"/>
      <c r="K308" s="99"/>
      <c r="M308" s="17" t="s">
        <v>92</v>
      </c>
      <c r="N308" s="17"/>
      <c r="O308" s="10"/>
      <c r="P308" s="10"/>
      <c r="Q308" s="10"/>
    </row>
    <row r="309" spans="1:18">
      <c r="A309" s="3"/>
      <c r="B309" s="62"/>
      <c r="C309" s="62"/>
      <c r="D309" s="62"/>
      <c r="E309" s="62"/>
      <c r="F309" s="62"/>
      <c r="G309" s="100"/>
      <c r="H309" s="100"/>
      <c r="I309" s="100"/>
      <c r="J309" s="100"/>
      <c r="K309" s="100"/>
      <c r="M309" s="22"/>
      <c r="N309" s="3" t="s">
        <v>5</v>
      </c>
      <c r="P309" s="62"/>
      <c r="Q309" s="62"/>
    </row>
    <row r="310" spans="1:18">
      <c r="A310" s="3" t="s">
        <v>6</v>
      </c>
      <c r="B310" s="3"/>
      <c r="C310" s="82"/>
      <c r="D310" s="4"/>
      <c r="E310" s="4"/>
      <c r="F310" s="3"/>
      <c r="G310" s="100"/>
      <c r="H310" s="100"/>
      <c r="I310" s="100"/>
      <c r="J310" s="100"/>
      <c r="K310" s="100"/>
      <c r="M310" s="83"/>
      <c r="N310" s="3" t="s">
        <v>7</v>
      </c>
      <c r="P310" s="3"/>
      <c r="Q310" s="3"/>
    </row>
    <row r="311" spans="1:18">
      <c r="A311" s="3"/>
      <c r="B311" s="62"/>
      <c r="D311" s="4"/>
      <c r="E311" s="4"/>
      <c r="F311" s="3"/>
      <c r="G311" s="100"/>
      <c r="H311" s="100"/>
      <c r="I311" s="100"/>
      <c r="J311" s="100"/>
      <c r="K311" s="100"/>
      <c r="M311" s="83" t="s">
        <v>44</v>
      </c>
      <c r="N311" s="3" t="s">
        <v>87</v>
      </c>
      <c r="P311" s="3"/>
      <c r="Q311" s="3"/>
    </row>
    <row r="312" spans="1:18">
      <c r="A312" s="22" t="s">
        <v>90</v>
      </c>
      <c r="B312" s="63"/>
      <c r="C312" s="83"/>
      <c r="D312" s="14"/>
      <c r="E312" s="14"/>
      <c r="F312" s="22"/>
      <c r="G312" s="101"/>
      <c r="H312" s="101"/>
      <c r="I312" s="101"/>
      <c r="J312" s="101"/>
      <c r="K312" s="101"/>
      <c r="M312" s="6" t="s">
        <v>103</v>
      </c>
      <c r="N312" s="6"/>
      <c r="O312" s="63"/>
      <c r="P312" s="22"/>
      <c r="Q312" s="22"/>
    </row>
    <row r="313" spans="1:18">
      <c r="A313" s="17"/>
      <c r="B313" s="17"/>
      <c r="C313" s="18"/>
      <c r="D313" s="19"/>
      <c r="E313" s="19"/>
      <c r="F313" s="17"/>
      <c r="G313" s="11"/>
      <c r="H313" s="11"/>
      <c r="I313" s="11"/>
      <c r="J313" s="11"/>
      <c r="K313" s="11"/>
      <c r="L313" s="17"/>
      <c r="M313" s="17"/>
      <c r="N313" s="17"/>
      <c r="O313" s="17"/>
      <c r="P313" s="17"/>
      <c r="Q313" s="17"/>
    </row>
    <row r="314" spans="1:18">
      <c r="A314" s="79" t="s">
        <v>11</v>
      </c>
      <c r="B314" s="79" t="s">
        <v>12</v>
      </c>
      <c r="C314" s="79" t="s">
        <v>13</v>
      </c>
      <c r="D314" s="79" t="s">
        <v>14</v>
      </c>
      <c r="E314" s="79"/>
      <c r="F314" s="79" t="s">
        <v>15</v>
      </c>
      <c r="G314" s="79" t="s">
        <v>16</v>
      </c>
      <c r="H314" s="79" t="s">
        <v>17</v>
      </c>
      <c r="I314" s="79"/>
      <c r="J314" s="79" t="s">
        <v>18</v>
      </c>
      <c r="K314" s="79" t="s">
        <v>19</v>
      </c>
      <c r="L314" s="105" t="s">
        <v>20</v>
      </c>
      <c r="M314" s="105"/>
      <c r="N314" s="79"/>
      <c r="O314" s="79" t="s">
        <v>21</v>
      </c>
      <c r="P314" s="79" t="s">
        <v>22</v>
      </c>
      <c r="Q314" s="79" t="s">
        <v>23</v>
      </c>
    </row>
    <row r="315" spans="1:18">
      <c r="B315" s="82"/>
      <c r="D315" s="28"/>
      <c r="E315" s="28"/>
      <c r="F315" s="81"/>
      <c r="G315" s="81"/>
      <c r="H315" s="81"/>
      <c r="I315" s="81"/>
      <c r="J315" s="81"/>
      <c r="K315" s="81"/>
      <c r="L315" s="81"/>
      <c r="M315" s="81"/>
      <c r="N315" s="81"/>
      <c r="O315" s="81"/>
      <c r="P315" s="81"/>
      <c r="Q315" s="81"/>
    </row>
    <row r="316" spans="1:18">
      <c r="B316" s="81"/>
      <c r="F316" s="95" t="s">
        <v>41</v>
      </c>
      <c r="G316" s="95"/>
      <c r="H316" s="95"/>
      <c r="I316" s="82"/>
      <c r="J316" s="95" t="s">
        <v>42</v>
      </c>
      <c r="K316" s="95"/>
      <c r="L316" s="95"/>
      <c r="M316" s="95"/>
      <c r="N316" s="82"/>
      <c r="O316" s="95" t="s">
        <v>43</v>
      </c>
      <c r="P316" s="95"/>
      <c r="Q316" s="95"/>
    </row>
    <row r="317" spans="1:18" ht="24">
      <c r="A317" s="15" t="s">
        <v>29</v>
      </c>
      <c r="B317" s="83" t="s">
        <v>30</v>
      </c>
      <c r="C317" s="83" t="s">
        <v>31</v>
      </c>
      <c r="D317" s="14" t="s">
        <v>32</v>
      </c>
      <c r="E317" s="4"/>
      <c r="F317" s="83" t="s">
        <v>33</v>
      </c>
      <c r="G317" s="16" t="s">
        <v>34</v>
      </c>
      <c r="H317" s="83" t="s">
        <v>35</v>
      </c>
      <c r="I317" s="82"/>
      <c r="J317" s="83" t="s">
        <v>33</v>
      </c>
      <c r="K317" s="16" t="s">
        <v>34</v>
      </c>
      <c r="L317" s="102" t="s">
        <v>35</v>
      </c>
      <c r="M317" s="102"/>
      <c r="N317" s="82"/>
      <c r="O317" s="83" t="s">
        <v>33</v>
      </c>
      <c r="P317" s="16" t="s">
        <v>34</v>
      </c>
      <c r="Q317" s="83" t="s">
        <v>35</v>
      </c>
    </row>
    <row r="318" spans="1:18">
      <c r="A318" s="81">
        <v>1</v>
      </c>
      <c r="B318" s="81" t="s">
        <v>73</v>
      </c>
      <c r="C318" s="24" t="s">
        <v>104</v>
      </c>
      <c r="D318" s="57">
        <v>40238</v>
      </c>
      <c r="E318" s="57"/>
      <c r="F318" s="71">
        <v>0</v>
      </c>
      <c r="G318" s="71">
        <v>0</v>
      </c>
      <c r="H318" s="78">
        <f t="shared" ref="H318:H327" si="31">IF(F318=0,0,G318*1000/F318)</f>
        <v>0</v>
      </c>
      <c r="I318" s="78"/>
      <c r="J318" s="46">
        <v>0</v>
      </c>
      <c r="K318" s="46">
        <v>0</v>
      </c>
      <c r="L318" s="109">
        <f t="shared" ref="L318:L327" si="32">IF(J318=0,0,K318*1000/J318)</f>
        <v>0</v>
      </c>
      <c r="M318" s="109"/>
      <c r="N318" s="78"/>
      <c r="O318" s="71">
        <v>0</v>
      </c>
      <c r="P318" s="71">
        <v>0</v>
      </c>
      <c r="Q318" s="78">
        <f t="shared" ref="Q318:Q327" si="33">IF(O318=0,0,P318*1000/O318)</f>
        <v>0</v>
      </c>
    </row>
    <row r="319" spans="1:18">
      <c r="A319" s="81">
        <v>2</v>
      </c>
      <c r="B319" s="81" t="s">
        <v>73</v>
      </c>
      <c r="C319" s="24" t="s">
        <v>104</v>
      </c>
      <c r="D319" s="57">
        <v>40269</v>
      </c>
      <c r="E319" s="57"/>
      <c r="F319" s="71">
        <v>0</v>
      </c>
      <c r="G319" s="71">
        <v>0</v>
      </c>
      <c r="H319" s="78">
        <f t="shared" si="31"/>
        <v>0</v>
      </c>
      <c r="I319" s="78"/>
      <c r="J319" s="71">
        <v>0</v>
      </c>
      <c r="K319" s="71">
        <v>0</v>
      </c>
      <c r="L319" s="103">
        <f t="shared" si="32"/>
        <v>0</v>
      </c>
      <c r="M319" s="103"/>
      <c r="N319" s="78"/>
      <c r="O319" s="71">
        <v>0</v>
      </c>
      <c r="P319" s="71">
        <v>0</v>
      </c>
      <c r="Q319" s="78">
        <f t="shared" si="33"/>
        <v>0</v>
      </c>
    </row>
    <row r="320" spans="1:18">
      <c r="A320" s="81">
        <v>3</v>
      </c>
      <c r="B320" s="81" t="s">
        <v>73</v>
      </c>
      <c r="C320" s="24" t="s">
        <v>104</v>
      </c>
      <c r="D320" s="57">
        <v>40299</v>
      </c>
      <c r="E320" s="57"/>
      <c r="F320" s="71">
        <v>0</v>
      </c>
      <c r="G320" s="71">
        <v>0</v>
      </c>
      <c r="H320" s="78">
        <f t="shared" si="31"/>
        <v>0</v>
      </c>
      <c r="I320" s="78"/>
      <c r="J320" s="71">
        <v>0</v>
      </c>
      <c r="K320" s="71">
        <v>0</v>
      </c>
      <c r="L320" s="103">
        <f t="shared" si="32"/>
        <v>0</v>
      </c>
      <c r="M320" s="103"/>
      <c r="N320" s="78"/>
      <c r="O320" s="71">
        <v>0</v>
      </c>
      <c r="P320" s="71">
        <v>0</v>
      </c>
      <c r="Q320" s="78">
        <f t="shared" si="33"/>
        <v>0</v>
      </c>
    </row>
    <row r="321" spans="1:17">
      <c r="A321" s="81">
        <v>4</v>
      </c>
      <c r="B321" s="81" t="s">
        <v>73</v>
      </c>
      <c r="C321" s="24" t="s">
        <v>104</v>
      </c>
      <c r="D321" s="57">
        <v>40330</v>
      </c>
      <c r="E321" s="57"/>
      <c r="F321" s="71">
        <v>0</v>
      </c>
      <c r="G321" s="71">
        <v>0</v>
      </c>
      <c r="H321" s="78">
        <f t="shared" si="31"/>
        <v>0</v>
      </c>
      <c r="I321" s="78"/>
      <c r="J321" s="71">
        <v>0</v>
      </c>
      <c r="K321" s="71">
        <v>0</v>
      </c>
      <c r="L321" s="103">
        <f t="shared" si="32"/>
        <v>0</v>
      </c>
      <c r="M321" s="103"/>
      <c r="N321" s="78"/>
      <c r="O321" s="71">
        <v>0</v>
      </c>
      <c r="P321" s="71">
        <v>0</v>
      </c>
      <c r="Q321" s="78">
        <f t="shared" si="33"/>
        <v>0</v>
      </c>
    </row>
    <row r="322" spans="1:17">
      <c r="A322" s="81">
        <v>5</v>
      </c>
      <c r="B322" s="81" t="s">
        <v>73</v>
      </c>
      <c r="C322" s="24" t="s">
        <v>104</v>
      </c>
      <c r="D322" s="57">
        <v>40360</v>
      </c>
      <c r="E322" s="57"/>
      <c r="F322" s="71">
        <v>0</v>
      </c>
      <c r="G322" s="71">
        <v>0</v>
      </c>
      <c r="H322" s="78">
        <f t="shared" si="31"/>
        <v>0</v>
      </c>
      <c r="I322" s="78"/>
      <c r="J322" s="71">
        <v>0</v>
      </c>
      <c r="K322" s="71">
        <v>0</v>
      </c>
      <c r="L322" s="103">
        <f t="shared" si="32"/>
        <v>0</v>
      </c>
      <c r="M322" s="103"/>
      <c r="N322" s="78"/>
      <c r="O322" s="71">
        <v>0</v>
      </c>
      <c r="P322" s="71">
        <v>0</v>
      </c>
      <c r="Q322" s="78">
        <f t="shared" si="33"/>
        <v>0</v>
      </c>
    </row>
    <row r="323" spans="1:17">
      <c r="A323" s="81">
        <v>6</v>
      </c>
      <c r="B323" s="81" t="s">
        <v>73</v>
      </c>
      <c r="C323" s="24" t="s">
        <v>104</v>
      </c>
      <c r="D323" s="57">
        <v>40391</v>
      </c>
      <c r="E323" s="57"/>
      <c r="F323" s="71">
        <v>0</v>
      </c>
      <c r="G323" s="71">
        <v>0</v>
      </c>
      <c r="H323" s="78">
        <f t="shared" si="31"/>
        <v>0</v>
      </c>
      <c r="I323" s="78"/>
      <c r="J323" s="71">
        <v>0</v>
      </c>
      <c r="K323" s="71">
        <v>0</v>
      </c>
      <c r="L323" s="103">
        <f t="shared" si="32"/>
        <v>0</v>
      </c>
      <c r="M323" s="103"/>
      <c r="N323" s="78"/>
      <c r="O323" s="71">
        <v>0</v>
      </c>
      <c r="P323" s="71">
        <v>0</v>
      </c>
      <c r="Q323" s="78">
        <f t="shared" si="33"/>
        <v>0</v>
      </c>
    </row>
    <row r="324" spans="1:17">
      <c r="A324" s="81">
        <v>7</v>
      </c>
      <c r="B324" s="81" t="s">
        <v>73</v>
      </c>
      <c r="C324" s="24" t="s">
        <v>104</v>
      </c>
      <c r="D324" s="57">
        <v>40422</v>
      </c>
      <c r="E324" s="57"/>
      <c r="F324" s="71">
        <v>0</v>
      </c>
      <c r="G324" s="71">
        <v>0</v>
      </c>
      <c r="H324" s="78">
        <f t="shared" si="31"/>
        <v>0</v>
      </c>
      <c r="I324" s="78"/>
      <c r="J324" s="71">
        <v>0</v>
      </c>
      <c r="K324" s="71">
        <v>0</v>
      </c>
      <c r="L324" s="103">
        <f t="shared" si="32"/>
        <v>0</v>
      </c>
      <c r="M324" s="103"/>
      <c r="N324" s="78"/>
      <c r="O324" s="71">
        <v>0</v>
      </c>
      <c r="P324" s="71">
        <v>0</v>
      </c>
      <c r="Q324" s="78">
        <f t="shared" si="33"/>
        <v>0</v>
      </c>
    </row>
    <row r="325" spans="1:17">
      <c r="A325" s="81">
        <v>8</v>
      </c>
      <c r="B325" s="81" t="s">
        <v>73</v>
      </c>
      <c r="C325" s="24" t="s">
        <v>104</v>
      </c>
      <c r="D325" s="57">
        <v>40452</v>
      </c>
      <c r="E325" s="57"/>
      <c r="F325" s="71">
        <v>0</v>
      </c>
      <c r="G325" s="71">
        <v>0</v>
      </c>
      <c r="H325" s="78">
        <f t="shared" si="31"/>
        <v>0</v>
      </c>
      <c r="I325" s="78"/>
      <c r="J325" s="46">
        <v>0</v>
      </c>
      <c r="K325" s="46">
        <v>0</v>
      </c>
      <c r="L325" s="103">
        <f t="shared" si="32"/>
        <v>0</v>
      </c>
      <c r="M325" s="103"/>
      <c r="N325" s="78"/>
      <c r="O325" s="71">
        <v>0</v>
      </c>
      <c r="P325" s="71">
        <v>0</v>
      </c>
      <c r="Q325" s="78">
        <f t="shared" si="33"/>
        <v>0</v>
      </c>
    </row>
    <row r="326" spans="1:17">
      <c r="A326" s="81">
        <v>9</v>
      </c>
      <c r="B326" s="81" t="s">
        <v>73</v>
      </c>
      <c r="C326" s="24" t="s">
        <v>104</v>
      </c>
      <c r="D326" s="57">
        <v>40483</v>
      </c>
      <c r="E326" s="57"/>
      <c r="F326" s="71">
        <v>0</v>
      </c>
      <c r="G326" s="71">
        <v>0</v>
      </c>
      <c r="H326" s="78">
        <f t="shared" si="31"/>
        <v>0</v>
      </c>
      <c r="I326" s="78"/>
      <c r="J326" s="46">
        <v>0</v>
      </c>
      <c r="K326" s="46">
        <v>0</v>
      </c>
      <c r="L326" s="103">
        <f t="shared" si="32"/>
        <v>0</v>
      </c>
      <c r="M326" s="103"/>
      <c r="N326" s="78"/>
      <c r="O326" s="71">
        <v>0</v>
      </c>
      <c r="P326" s="71">
        <v>0</v>
      </c>
      <c r="Q326" s="78">
        <f t="shared" si="33"/>
        <v>0</v>
      </c>
    </row>
    <row r="327" spans="1:17">
      <c r="A327" s="81">
        <v>10</v>
      </c>
      <c r="B327" s="81" t="s">
        <v>73</v>
      </c>
      <c r="C327" s="24" t="s">
        <v>104</v>
      </c>
      <c r="D327" s="57">
        <v>40513</v>
      </c>
      <c r="E327" s="57"/>
      <c r="F327" s="71">
        <v>0</v>
      </c>
      <c r="G327" s="71">
        <v>0</v>
      </c>
      <c r="H327" s="78">
        <f t="shared" si="31"/>
        <v>0</v>
      </c>
      <c r="I327" s="78"/>
      <c r="J327" s="46">
        <v>0</v>
      </c>
      <c r="K327" s="46">
        <v>0</v>
      </c>
      <c r="L327" s="103">
        <f t="shared" si="32"/>
        <v>0</v>
      </c>
      <c r="M327" s="103"/>
      <c r="N327" s="78"/>
      <c r="O327" s="71">
        <v>0</v>
      </c>
      <c r="P327" s="71">
        <v>0</v>
      </c>
      <c r="Q327" s="78">
        <f t="shared" si="33"/>
        <v>0</v>
      </c>
    </row>
    <row r="328" spans="1:17">
      <c r="A328" s="81">
        <v>11</v>
      </c>
      <c r="B328" s="81" t="s">
        <v>73</v>
      </c>
      <c r="C328" s="24" t="s">
        <v>104</v>
      </c>
      <c r="D328" s="57">
        <v>40544</v>
      </c>
      <c r="E328" s="57"/>
      <c r="F328" s="71">
        <v>0</v>
      </c>
      <c r="G328" s="71">
        <v>0</v>
      </c>
      <c r="H328" s="78">
        <f>IF(F328=0,0,G328*1000/F328)</f>
        <v>0</v>
      </c>
      <c r="I328" s="78"/>
      <c r="J328" s="46">
        <v>0</v>
      </c>
      <c r="K328" s="46">
        <v>0</v>
      </c>
      <c r="L328" s="103">
        <f>IF(J328=0,0,K328*1000/J328)</f>
        <v>0</v>
      </c>
      <c r="M328" s="103"/>
      <c r="N328" s="78"/>
      <c r="O328" s="71">
        <v>0</v>
      </c>
      <c r="P328" s="71">
        <v>0</v>
      </c>
      <c r="Q328" s="78">
        <f>IF(O328=0,0,P328*1000/O328)</f>
        <v>0</v>
      </c>
    </row>
    <row r="329" spans="1:17">
      <c r="A329" s="81">
        <v>12</v>
      </c>
      <c r="B329" s="81" t="s">
        <v>73</v>
      </c>
      <c r="C329" s="24" t="s">
        <v>104</v>
      </c>
      <c r="D329" s="57">
        <v>40575</v>
      </c>
      <c r="E329" s="57"/>
      <c r="F329" s="71">
        <v>0</v>
      </c>
      <c r="G329" s="71">
        <v>0</v>
      </c>
      <c r="H329" s="78">
        <f>IF(F329=0,0,G329*1000/F329)</f>
        <v>0</v>
      </c>
      <c r="I329" s="78"/>
      <c r="J329" s="46">
        <v>0</v>
      </c>
      <c r="K329" s="46">
        <v>0</v>
      </c>
      <c r="L329" s="103">
        <f>IF(J329=0,0,K329*1000/J329)</f>
        <v>0</v>
      </c>
      <c r="M329" s="103"/>
      <c r="N329" s="78"/>
      <c r="O329" s="71">
        <v>0</v>
      </c>
      <c r="P329" s="71">
        <v>0</v>
      </c>
      <c r="Q329" s="78">
        <f>IF(O329=0,0,P329*1000/O329)</f>
        <v>0</v>
      </c>
    </row>
    <row r="330" spans="1:17">
      <c r="A330" s="81">
        <v>13</v>
      </c>
      <c r="B330" s="81" t="s">
        <v>73</v>
      </c>
      <c r="C330" s="24" t="s">
        <v>104</v>
      </c>
      <c r="D330" s="57">
        <v>40603</v>
      </c>
      <c r="E330" s="57"/>
      <c r="F330" s="71">
        <v>0</v>
      </c>
      <c r="G330" s="71">
        <v>0</v>
      </c>
      <c r="H330" s="78">
        <f>IF(F330=0,0,G330*1000/F330)</f>
        <v>0</v>
      </c>
      <c r="I330" s="78"/>
      <c r="J330" s="46">
        <v>0</v>
      </c>
      <c r="K330" s="46">
        <v>0</v>
      </c>
      <c r="L330" s="103">
        <f>IF(J330=0,0,K330*1000/J330)</f>
        <v>0</v>
      </c>
      <c r="M330" s="103"/>
      <c r="N330" s="78"/>
      <c r="O330" s="71">
        <v>0</v>
      </c>
      <c r="P330" s="71">
        <v>0</v>
      </c>
      <c r="Q330" s="78">
        <f>IF(O330=0,0,P330*1000/O330)</f>
        <v>0</v>
      </c>
    </row>
    <row r="331" spans="1:17">
      <c r="A331" s="81"/>
      <c r="B331" s="58"/>
      <c r="C331" s="58"/>
      <c r="D331" s="57"/>
      <c r="E331" s="57"/>
      <c r="F331" s="71"/>
      <c r="G331" s="71"/>
      <c r="H331" s="78"/>
      <c r="I331" s="78"/>
      <c r="J331" s="46"/>
      <c r="K331" s="46"/>
      <c r="L331" s="78"/>
      <c r="M331" s="78"/>
      <c r="N331" s="78"/>
      <c r="O331" s="71"/>
      <c r="P331" s="71"/>
      <c r="Q331" s="78"/>
    </row>
    <row r="332" spans="1:17">
      <c r="A332" s="81">
        <v>14</v>
      </c>
      <c r="B332" s="58" t="s">
        <v>66</v>
      </c>
      <c r="C332" s="58"/>
      <c r="D332" s="57"/>
      <c r="E332" s="57"/>
      <c r="F332" s="71"/>
      <c r="G332" s="71"/>
      <c r="H332" s="78"/>
      <c r="I332" s="78"/>
      <c r="J332" s="46"/>
      <c r="K332" s="46"/>
      <c r="L332" s="78"/>
      <c r="M332" s="78"/>
      <c r="N332" s="78"/>
      <c r="O332" s="71">
        <f>SUM(O318:O330)</f>
        <v>0</v>
      </c>
      <c r="P332" s="71">
        <f>SUM(P318:P330)</f>
        <v>0</v>
      </c>
      <c r="Q332" s="78"/>
    </row>
    <row r="333" spans="1:17">
      <c r="O333" s="69"/>
      <c r="P333" s="69"/>
    </row>
    <row r="334" spans="1:17">
      <c r="A334" s="81">
        <v>15</v>
      </c>
      <c r="B334" s="81" t="s">
        <v>73</v>
      </c>
      <c r="C334" s="24" t="s">
        <v>104</v>
      </c>
      <c r="D334" s="57" t="s">
        <v>40</v>
      </c>
      <c r="E334" s="57"/>
      <c r="O334" s="23">
        <f>ROUND(AVERAGE(O318:O330),0)</f>
        <v>0</v>
      </c>
      <c r="P334" s="23">
        <f>ROUND(AVERAGE(P318:P330),0)</f>
        <v>0</v>
      </c>
      <c r="Q334" s="78">
        <f>IF(O334=0,0,P334*1000/O334)</f>
        <v>0</v>
      </c>
    </row>
    <row r="335" spans="1:17">
      <c r="O335" s="69"/>
      <c r="P335" s="69"/>
    </row>
    <row r="336" spans="1:17">
      <c r="O336" s="69"/>
      <c r="P336" s="69"/>
    </row>
    <row r="337" spans="1:18">
      <c r="O337" s="69"/>
      <c r="P337" s="69"/>
    </row>
    <row r="338" spans="1:18">
      <c r="O338" s="69"/>
      <c r="P338" s="69"/>
    </row>
    <row r="340" spans="1:18">
      <c r="A340" s="58">
        <v>16</v>
      </c>
      <c r="B340" s="85" t="s">
        <v>130</v>
      </c>
    </row>
    <row r="349" spans="1:18">
      <c r="Q349" s="63"/>
    </row>
    <row r="350" spans="1:18" s="62" customFormat="1">
      <c r="A350" s="17" t="s">
        <v>36</v>
      </c>
      <c r="B350" s="17"/>
      <c r="C350" s="18"/>
      <c r="D350" s="19"/>
      <c r="E350" s="19"/>
      <c r="F350" s="17"/>
      <c r="G350" s="17"/>
      <c r="H350" s="17"/>
      <c r="I350" s="17"/>
      <c r="J350" s="17"/>
      <c r="K350" s="17"/>
      <c r="L350" s="17"/>
      <c r="M350" s="17"/>
      <c r="N350" s="17"/>
      <c r="O350" s="17"/>
      <c r="P350" s="20" t="s">
        <v>37</v>
      </c>
    </row>
    <row r="351" spans="1:18">
      <c r="A351" s="3"/>
      <c r="B351" s="3"/>
      <c r="C351" s="82"/>
      <c r="D351" s="4"/>
      <c r="E351" s="4"/>
      <c r="F351" s="3"/>
      <c r="G351" s="3"/>
      <c r="H351" s="3"/>
      <c r="I351" s="3"/>
      <c r="J351" s="3"/>
      <c r="K351" s="3"/>
      <c r="L351" s="3"/>
      <c r="M351" s="3"/>
      <c r="N351" s="3"/>
      <c r="O351" s="3"/>
      <c r="P351" s="3"/>
      <c r="Q351" s="61"/>
    </row>
    <row r="352" spans="1:18">
      <c r="A352" s="22" t="s">
        <v>88</v>
      </c>
      <c r="B352" s="22"/>
      <c r="C352" s="83"/>
      <c r="D352" s="14"/>
      <c r="E352" s="14"/>
      <c r="F352" s="22"/>
      <c r="G352" s="95" t="s">
        <v>89</v>
      </c>
      <c r="H352" s="95"/>
      <c r="I352" s="95"/>
      <c r="J352" s="95"/>
      <c r="K352" s="95"/>
      <c r="L352" s="22"/>
      <c r="M352" s="22"/>
      <c r="N352" s="22"/>
      <c r="O352" s="22"/>
      <c r="P352" s="22" t="s">
        <v>128</v>
      </c>
      <c r="Q352" s="22"/>
      <c r="R352" s="68"/>
    </row>
    <row r="353" spans="1:17" ht="15" customHeight="1">
      <c r="A353" s="17" t="s">
        <v>2</v>
      </c>
      <c r="B353" s="10"/>
      <c r="C353" s="10"/>
      <c r="D353" s="10"/>
      <c r="E353" s="10"/>
      <c r="F353" s="10"/>
      <c r="G353" s="99" t="s">
        <v>3</v>
      </c>
      <c r="H353" s="99"/>
      <c r="I353" s="99"/>
      <c r="J353" s="99"/>
      <c r="K353" s="99"/>
      <c r="M353" s="17" t="s">
        <v>92</v>
      </c>
      <c r="N353" s="17"/>
      <c r="O353" s="10"/>
      <c r="P353" s="10"/>
      <c r="Q353" s="10"/>
    </row>
    <row r="354" spans="1:17">
      <c r="A354" s="3"/>
      <c r="B354" s="62"/>
      <c r="C354" s="62"/>
      <c r="D354" s="62"/>
      <c r="E354" s="62"/>
      <c r="F354" s="62"/>
      <c r="G354" s="100"/>
      <c r="H354" s="100"/>
      <c r="I354" s="100"/>
      <c r="J354" s="100"/>
      <c r="K354" s="100"/>
      <c r="M354" s="22"/>
      <c r="N354" s="3" t="s">
        <v>5</v>
      </c>
      <c r="P354" s="62"/>
      <c r="Q354" s="62"/>
    </row>
    <row r="355" spans="1:17">
      <c r="A355" s="3" t="s">
        <v>6</v>
      </c>
      <c r="B355" s="3"/>
      <c r="C355" s="82"/>
      <c r="D355" s="4"/>
      <c r="E355" s="4"/>
      <c r="F355" s="3"/>
      <c r="G355" s="100"/>
      <c r="H355" s="100"/>
      <c r="I355" s="100"/>
      <c r="J355" s="100"/>
      <c r="K355" s="100"/>
      <c r="M355" s="83"/>
      <c r="N355" s="3" t="s">
        <v>7</v>
      </c>
      <c r="P355" s="3"/>
      <c r="Q355" s="3"/>
    </row>
    <row r="356" spans="1:17">
      <c r="A356" s="3"/>
      <c r="B356" s="62"/>
      <c r="D356" s="4"/>
      <c r="E356" s="4"/>
      <c r="F356" s="3"/>
      <c r="G356" s="100"/>
      <c r="H356" s="100"/>
      <c r="I356" s="100"/>
      <c r="J356" s="100"/>
      <c r="K356" s="100"/>
      <c r="M356" s="83" t="s">
        <v>44</v>
      </c>
      <c r="N356" s="3" t="s">
        <v>87</v>
      </c>
      <c r="P356" s="3"/>
      <c r="Q356" s="3"/>
    </row>
    <row r="357" spans="1:17">
      <c r="A357" s="22" t="s">
        <v>90</v>
      </c>
      <c r="B357" s="63"/>
      <c r="C357" s="83"/>
      <c r="D357" s="14"/>
      <c r="E357" s="14"/>
      <c r="F357" s="22"/>
      <c r="G357" s="101"/>
      <c r="H357" s="101"/>
      <c r="I357" s="101"/>
      <c r="J357" s="101"/>
      <c r="K357" s="101"/>
      <c r="M357" s="6" t="s">
        <v>103</v>
      </c>
      <c r="N357" s="6"/>
      <c r="O357" s="63"/>
      <c r="P357" s="22"/>
      <c r="Q357" s="22"/>
    </row>
    <row r="358" spans="1:17">
      <c r="A358" s="17"/>
      <c r="B358" s="17"/>
      <c r="C358" s="18"/>
      <c r="D358" s="19"/>
      <c r="E358" s="19"/>
      <c r="F358" s="17"/>
      <c r="G358" s="11"/>
      <c r="H358" s="11"/>
      <c r="I358" s="11"/>
      <c r="J358" s="11"/>
      <c r="K358" s="11"/>
      <c r="L358" s="17"/>
      <c r="M358" s="17"/>
      <c r="N358" s="17"/>
      <c r="O358" s="17"/>
      <c r="P358" s="17"/>
      <c r="Q358" s="17"/>
    </row>
    <row r="359" spans="1:17">
      <c r="A359" s="79" t="s">
        <v>11</v>
      </c>
      <c r="B359" s="79" t="s">
        <v>12</v>
      </c>
      <c r="C359" s="79" t="s">
        <v>13</v>
      </c>
      <c r="D359" s="79" t="s">
        <v>14</v>
      </c>
      <c r="E359" s="79"/>
      <c r="F359" s="79" t="s">
        <v>15</v>
      </c>
      <c r="G359" s="79" t="s">
        <v>16</v>
      </c>
      <c r="H359" s="79" t="s">
        <v>17</v>
      </c>
      <c r="I359" s="79"/>
      <c r="J359" s="79" t="s">
        <v>18</v>
      </c>
      <c r="K359" s="79" t="s">
        <v>19</v>
      </c>
      <c r="L359" s="105" t="s">
        <v>20</v>
      </c>
      <c r="M359" s="105"/>
      <c r="N359" s="79"/>
      <c r="O359" s="79" t="s">
        <v>21</v>
      </c>
      <c r="P359" s="79" t="s">
        <v>22</v>
      </c>
      <c r="Q359" s="79" t="s">
        <v>23</v>
      </c>
    </row>
    <row r="360" spans="1:17">
      <c r="B360" s="82"/>
      <c r="D360" s="28"/>
      <c r="E360" s="28"/>
      <c r="F360" s="81"/>
      <c r="G360" s="81"/>
      <c r="H360" s="81"/>
      <c r="I360" s="81"/>
      <c r="J360" s="81"/>
      <c r="K360" s="81"/>
      <c r="L360" s="81"/>
      <c r="M360" s="81"/>
      <c r="N360" s="81"/>
      <c r="O360" s="81"/>
      <c r="P360" s="81"/>
      <c r="Q360" s="81"/>
    </row>
    <row r="361" spans="1:17">
      <c r="B361" s="81"/>
      <c r="F361" s="95" t="s">
        <v>24</v>
      </c>
      <c r="G361" s="95"/>
      <c r="H361" s="95"/>
      <c r="I361" s="82"/>
      <c r="J361" s="95" t="s">
        <v>25</v>
      </c>
      <c r="K361" s="95"/>
      <c r="L361" s="95"/>
      <c r="M361" s="95"/>
      <c r="N361" s="82"/>
      <c r="O361" s="95" t="s">
        <v>26</v>
      </c>
      <c r="P361" s="95"/>
      <c r="Q361" s="95"/>
    </row>
    <row r="362" spans="1:17" ht="24">
      <c r="A362" s="15" t="s">
        <v>29</v>
      </c>
      <c r="B362" s="83" t="s">
        <v>30</v>
      </c>
      <c r="C362" s="83" t="s">
        <v>31</v>
      </c>
      <c r="D362" s="14" t="s">
        <v>32</v>
      </c>
      <c r="E362" s="4"/>
      <c r="F362" s="83" t="s">
        <v>33</v>
      </c>
      <c r="G362" s="16" t="s">
        <v>34</v>
      </c>
      <c r="H362" s="83" t="s">
        <v>35</v>
      </c>
      <c r="I362" s="82"/>
      <c r="J362" s="83" t="s">
        <v>33</v>
      </c>
      <c r="K362" s="16" t="s">
        <v>34</v>
      </c>
      <c r="L362" s="102" t="s">
        <v>35</v>
      </c>
      <c r="M362" s="102"/>
      <c r="N362" s="82"/>
      <c r="O362" s="83" t="s">
        <v>33</v>
      </c>
      <c r="P362" s="16" t="s">
        <v>34</v>
      </c>
      <c r="Q362" s="83" t="s">
        <v>35</v>
      </c>
    </row>
    <row r="363" spans="1:17">
      <c r="A363" s="81">
        <v>1</v>
      </c>
      <c r="B363" s="58" t="s">
        <v>71</v>
      </c>
      <c r="C363" s="24" t="s">
        <v>104</v>
      </c>
      <c r="D363" s="57">
        <v>40238</v>
      </c>
      <c r="E363" s="57"/>
      <c r="F363" s="71">
        <v>0</v>
      </c>
      <c r="G363" s="71">
        <v>0</v>
      </c>
      <c r="H363" s="78">
        <f t="shared" ref="H363:H372" si="34">IF(F363=0,0,G363*1000/F363)</f>
        <v>0</v>
      </c>
      <c r="I363" s="78"/>
      <c r="J363" s="71">
        <v>34910</v>
      </c>
      <c r="K363" s="71">
        <v>175</v>
      </c>
      <c r="L363" s="109">
        <f t="shared" ref="L363:L372" si="35">IF(J363=0,0,K363*1000/J363)</f>
        <v>5.0128902893153828</v>
      </c>
      <c r="M363" s="109"/>
      <c r="N363" s="78"/>
      <c r="O363" s="76">
        <v>34910</v>
      </c>
      <c r="P363" s="76">
        <v>175</v>
      </c>
      <c r="Q363" s="78">
        <f t="shared" ref="Q363:Q372" si="36">IF(O363=0,0,P363*1000/O363)</f>
        <v>5.0128902893153828</v>
      </c>
    </row>
    <row r="364" spans="1:17">
      <c r="A364" s="81">
        <v>2</v>
      </c>
      <c r="B364" s="58" t="s">
        <v>71</v>
      </c>
      <c r="C364" s="24" t="s">
        <v>104</v>
      </c>
      <c r="D364" s="57">
        <v>40269</v>
      </c>
      <c r="E364" s="57"/>
      <c r="F364" s="71">
        <v>0</v>
      </c>
      <c r="G364" s="71">
        <v>0</v>
      </c>
      <c r="H364" s="78">
        <f t="shared" si="34"/>
        <v>0</v>
      </c>
      <c r="I364" s="78"/>
      <c r="J364" s="71">
        <v>0</v>
      </c>
      <c r="K364" s="71">
        <v>0</v>
      </c>
      <c r="L364" s="103">
        <f t="shared" si="35"/>
        <v>0</v>
      </c>
      <c r="M364" s="103"/>
      <c r="N364" s="78"/>
      <c r="O364" s="76">
        <v>0</v>
      </c>
      <c r="P364" s="76">
        <v>0</v>
      </c>
      <c r="Q364" s="78">
        <f t="shared" si="36"/>
        <v>0</v>
      </c>
    </row>
    <row r="365" spans="1:17">
      <c r="A365" s="81">
        <v>3</v>
      </c>
      <c r="B365" s="58" t="s">
        <v>71</v>
      </c>
      <c r="C365" s="24" t="s">
        <v>104</v>
      </c>
      <c r="D365" s="57">
        <v>40299</v>
      </c>
      <c r="E365" s="57"/>
      <c r="F365" s="71">
        <v>0</v>
      </c>
      <c r="G365" s="71">
        <v>0</v>
      </c>
      <c r="H365" s="78">
        <f t="shared" si="34"/>
        <v>0</v>
      </c>
      <c r="I365" s="78"/>
      <c r="J365" s="71">
        <v>21076</v>
      </c>
      <c r="K365" s="71">
        <v>152</v>
      </c>
      <c r="L365" s="103">
        <f t="shared" si="35"/>
        <v>7.2119946858986523</v>
      </c>
      <c r="M365" s="103"/>
      <c r="N365" s="78"/>
      <c r="O365" s="76">
        <v>21076</v>
      </c>
      <c r="P365" s="76">
        <v>152</v>
      </c>
      <c r="Q365" s="78">
        <f t="shared" si="36"/>
        <v>7.2119946858986523</v>
      </c>
    </row>
    <row r="366" spans="1:17">
      <c r="A366" s="81">
        <v>4</v>
      </c>
      <c r="B366" s="58" t="s">
        <v>71</v>
      </c>
      <c r="C366" s="24" t="s">
        <v>104</v>
      </c>
      <c r="D366" s="57">
        <v>40330</v>
      </c>
      <c r="E366" s="57"/>
      <c r="F366" s="71">
        <v>0</v>
      </c>
      <c r="G366" s="71">
        <v>0</v>
      </c>
      <c r="H366" s="78">
        <f t="shared" si="34"/>
        <v>0</v>
      </c>
      <c r="I366" s="78"/>
      <c r="J366" s="71">
        <v>10610</v>
      </c>
      <c r="K366" s="71">
        <v>138</v>
      </c>
      <c r="L366" s="103">
        <f t="shared" si="35"/>
        <v>13.00659754948162</v>
      </c>
      <c r="M366" s="103"/>
      <c r="N366" s="78"/>
      <c r="O366" s="76">
        <v>10610</v>
      </c>
      <c r="P366" s="76">
        <v>138</v>
      </c>
      <c r="Q366" s="78">
        <f t="shared" si="36"/>
        <v>13.00659754948162</v>
      </c>
    </row>
    <row r="367" spans="1:17">
      <c r="A367" s="81">
        <v>5</v>
      </c>
      <c r="B367" s="58" t="s">
        <v>71</v>
      </c>
      <c r="C367" s="24" t="s">
        <v>104</v>
      </c>
      <c r="D367" s="57">
        <v>40360</v>
      </c>
      <c r="E367" s="57"/>
      <c r="F367" s="71">
        <v>0</v>
      </c>
      <c r="G367" s="71">
        <v>0</v>
      </c>
      <c r="H367" s="78">
        <f t="shared" si="34"/>
        <v>0</v>
      </c>
      <c r="I367" s="78"/>
      <c r="J367" s="71">
        <v>171344</v>
      </c>
      <c r="K367" s="71">
        <v>897</v>
      </c>
      <c r="L367" s="103">
        <f t="shared" si="35"/>
        <v>5.2350826407694466</v>
      </c>
      <c r="M367" s="103"/>
      <c r="N367" s="78"/>
      <c r="O367" s="76">
        <v>171344</v>
      </c>
      <c r="P367" s="76">
        <v>897</v>
      </c>
      <c r="Q367" s="78">
        <f t="shared" si="36"/>
        <v>5.2350826407694466</v>
      </c>
    </row>
    <row r="368" spans="1:17">
      <c r="A368" s="81">
        <v>6</v>
      </c>
      <c r="B368" s="58" t="s">
        <v>71</v>
      </c>
      <c r="C368" s="24" t="s">
        <v>104</v>
      </c>
      <c r="D368" s="57">
        <v>40391</v>
      </c>
      <c r="E368" s="57"/>
      <c r="F368" s="71">
        <v>0</v>
      </c>
      <c r="G368" s="71">
        <v>0</v>
      </c>
      <c r="H368" s="78">
        <f t="shared" si="34"/>
        <v>0</v>
      </c>
      <c r="I368" s="78"/>
      <c r="J368" s="71">
        <v>197959</v>
      </c>
      <c r="K368" s="71">
        <v>1047</v>
      </c>
      <c r="L368" s="103">
        <f t="shared" si="35"/>
        <v>5.2889739794603932</v>
      </c>
      <c r="M368" s="103"/>
      <c r="N368" s="78"/>
      <c r="O368" s="76">
        <v>197959</v>
      </c>
      <c r="P368" s="76">
        <v>1047</v>
      </c>
      <c r="Q368" s="78">
        <f t="shared" si="36"/>
        <v>5.2889739794603932</v>
      </c>
    </row>
    <row r="369" spans="1:17">
      <c r="A369" s="81">
        <v>7</v>
      </c>
      <c r="B369" s="58" t="s">
        <v>71</v>
      </c>
      <c r="C369" s="24" t="s">
        <v>104</v>
      </c>
      <c r="D369" s="57">
        <v>40422</v>
      </c>
      <c r="E369" s="57"/>
      <c r="F369" s="71">
        <v>0</v>
      </c>
      <c r="G369" s="71">
        <v>0</v>
      </c>
      <c r="H369" s="78">
        <f t="shared" si="34"/>
        <v>0</v>
      </c>
      <c r="I369" s="78"/>
      <c r="J369" s="71">
        <v>73026</v>
      </c>
      <c r="K369" s="71">
        <v>379</v>
      </c>
      <c r="L369" s="103">
        <f t="shared" si="35"/>
        <v>5.1899323528606249</v>
      </c>
      <c r="M369" s="103"/>
      <c r="N369" s="78"/>
      <c r="O369" s="76">
        <v>73026</v>
      </c>
      <c r="P369" s="76">
        <v>379</v>
      </c>
      <c r="Q369" s="78">
        <f t="shared" si="36"/>
        <v>5.1899323528606249</v>
      </c>
    </row>
    <row r="370" spans="1:17">
      <c r="A370" s="81">
        <v>8</v>
      </c>
      <c r="B370" s="58" t="s">
        <v>71</v>
      </c>
      <c r="C370" s="24" t="s">
        <v>104</v>
      </c>
      <c r="D370" s="57">
        <v>40452</v>
      </c>
      <c r="E370" s="57"/>
      <c r="F370" s="71">
        <v>0</v>
      </c>
      <c r="G370" s="71">
        <v>0</v>
      </c>
      <c r="H370" s="78">
        <f t="shared" si="34"/>
        <v>0</v>
      </c>
      <c r="I370" s="78"/>
      <c r="J370" s="71">
        <v>14378</v>
      </c>
      <c r="K370" s="71">
        <v>53</v>
      </c>
      <c r="L370" s="103">
        <f t="shared" si="35"/>
        <v>3.6861872304910279</v>
      </c>
      <c r="M370" s="103"/>
      <c r="N370" s="78"/>
      <c r="O370" s="76">
        <v>14378</v>
      </c>
      <c r="P370" s="76">
        <v>53</v>
      </c>
      <c r="Q370" s="78">
        <f t="shared" si="36"/>
        <v>3.6861872304910279</v>
      </c>
    </row>
    <row r="371" spans="1:17">
      <c r="A371" s="81">
        <v>9</v>
      </c>
      <c r="B371" s="58" t="s">
        <v>71</v>
      </c>
      <c r="C371" s="24" t="s">
        <v>104</v>
      </c>
      <c r="D371" s="57">
        <v>40483</v>
      </c>
      <c r="E371" s="57"/>
      <c r="F371" s="71">
        <v>0</v>
      </c>
      <c r="G371" s="71">
        <v>0</v>
      </c>
      <c r="H371" s="78">
        <f t="shared" si="34"/>
        <v>0</v>
      </c>
      <c r="I371" s="78"/>
      <c r="J371" s="71">
        <v>140</v>
      </c>
      <c r="K371" s="71">
        <v>4</v>
      </c>
      <c r="L371" s="103">
        <f t="shared" si="35"/>
        <v>28.571428571428573</v>
      </c>
      <c r="M371" s="103"/>
      <c r="N371" s="78"/>
      <c r="O371" s="76">
        <v>140</v>
      </c>
      <c r="P371" s="76">
        <v>4</v>
      </c>
      <c r="Q371" s="78">
        <f t="shared" si="36"/>
        <v>28.571428571428573</v>
      </c>
    </row>
    <row r="372" spans="1:17">
      <c r="A372" s="81">
        <v>10</v>
      </c>
      <c r="B372" s="58" t="s">
        <v>71</v>
      </c>
      <c r="C372" s="24" t="s">
        <v>104</v>
      </c>
      <c r="D372" s="57">
        <v>40513</v>
      </c>
      <c r="E372" s="57"/>
      <c r="F372" s="71">
        <v>0</v>
      </c>
      <c r="G372" s="71">
        <v>0</v>
      </c>
      <c r="H372" s="78">
        <f t="shared" si="34"/>
        <v>0</v>
      </c>
      <c r="I372" s="78"/>
      <c r="J372" s="71">
        <v>257</v>
      </c>
      <c r="K372" s="71">
        <v>9</v>
      </c>
      <c r="L372" s="103">
        <f t="shared" si="35"/>
        <v>35.019455252918291</v>
      </c>
      <c r="M372" s="103"/>
      <c r="N372" s="78"/>
      <c r="O372" s="76">
        <v>257</v>
      </c>
      <c r="P372" s="76">
        <v>9</v>
      </c>
      <c r="Q372" s="78">
        <f t="shared" si="36"/>
        <v>35.019455252918291</v>
      </c>
    </row>
    <row r="373" spans="1:17">
      <c r="A373" s="81">
        <v>11</v>
      </c>
      <c r="B373" s="58" t="s">
        <v>71</v>
      </c>
      <c r="C373" s="24" t="s">
        <v>104</v>
      </c>
      <c r="D373" s="57">
        <v>40544</v>
      </c>
      <c r="E373" s="57"/>
      <c r="F373" s="71">
        <v>0</v>
      </c>
      <c r="G373" s="71">
        <v>0</v>
      </c>
      <c r="H373" s="78">
        <f>IF(F373=0,0,G373*1000/F373)</f>
        <v>0</v>
      </c>
      <c r="I373" s="78"/>
      <c r="J373" s="71">
        <v>8866</v>
      </c>
      <c r="K373" s="71">
        <v>37</v>
      </c>
      <c r="L373" s="103">
        <f>IF(J373=0,0,K373*1000/J373)</f>
        <v>4.1732461087299795</v>
      </c>
      <c r="M373" s="103"/>
      <c r="N373" s="78"/>
      <c r="O373" s="77">
        <v>8866</v>
      </c>
      <c r="P373" s="76">
        <v>37</v>
      </c>
      <c r="Q373" s="78">
        <f>IF(O373=0,0,P373*1000/O373)</f>
        <v>4.1732461087299795</v>
      </c>
    </row>
    <row r="374" spans="1:17">
      <c r="A374" s="81">
        <v>12</v>
      </c>
      <c r="B374" s="58" t="s">
        <v>71</v>
      </c>
      <c r="C374" s="24" t="s">
        <v>104</v>
      </c>
      <c r="D374" s="57">
        <v>40575</v>
      </c>
      <c r="E374" s="57"/>
      <c r="F374" s="71">
        <v>0</v>
      </c>
      <c r="G374" s="71">
        <v>0</v>
      </c>
      <c r="H374" s="78">
        <f>IF(F374=0,0,G374*1000/F374)</f>
        <v>0</v>
      </c>
      <c r="I374" s="78"/>
      <c r="J374" s="71">
        <v>63</v>
      </c>
      <c r="K374" s="71">
        <v>3</v>
      </c>
      <c r="L374" s="103">
        <f>IF(J374=0,0,K374*1000/J374)</f>
        <v>47.61904761904762</v>
      </c>
      <c r="M374" s="103"/>
      <c r="N374" s="78"/>
      <c r="O374" s="77">
        <v>63</v>
      </c>
      <c r="P374" s="76">
        <v>3</v>
      </c>
      <c r="Q374" s="78">
        <f>IF(O374=0,0,P374*1000/O374)</f>
        <v>47.61904761904762</v>
      </c>
    </row>
    <row r="375" spans="1:17">
      <c r="A375" s="81">
        <v>13</v>
      </c>
      <c r="B375" s="58" t="s">
        <v>71</v>
      </c>
      <c r="C375" s="24" t="s">
        <v>104</v>
      </c>
      <c r="D375" s="57">
        <v>40603</v>
      </c>
      <c r="E375" s="57"/>
      <c r="F375" s="71">
        <v>0</v>
      </c>
      <c r="G375" s="71">
        <v>0</v>
      </c>
      <c r="H375" s="78">
        <f>IF(F375=0,0,G375*1000/F375)</f>
        <v>0</v>
      </c>
      <c r="I375" s="78"/>
      <c r="J375" s="71">
        <v>103</v>
      </c>
      <c r="K375" s="71">
        <v>2</v>
      </c>
      <c r="L375" s="103">
        <f>IF(J375=0,0,K375*1000/J375)</f>
        <v>19.417475728155338</v>
      </c>
      <c r="M375" s="103"/>
      <c r="N375" s="78"/>
      <c r="O375" s="77">
        <v>103</v>
      </c>
      <c r="P375" s="76">
        <v>2</v>
      </c>
      <c r="Q375" s="78">
        <f>IF(O375=0,0,P375*1000/O375)</f>
        <v>19.417475728155338</v>
      </c>
    </row>
    <row r="376" spans="1:17">
      <c r="F376" s="69"/>
      <c r="G376" s="69"/>
      <c r="J376" s="69"/>
      <c r="K376" s="69"/>
      <c r="O376" s="69"/>
      <c r="P376" s="69"/>
    </row>
    <row r="377" spans="1:17">
      <c r="A377" s="81">
        <v>14</v>
      </c>
      <c r="B377" s="58" t="s">
        <v>66</v>
      </c>
      <c r="C377" s="58"/>
      <c r="D377" s="57"/>
      <c r="E377" s="57"/>
      <c r="F377" s="28"/>
      <c r="G377" s="28"/>
      <c r="H377" s="78"/>
      <c r="I377" s="78"/>
      <c r="J377" s="46"/>
      <c r="K377" s="46"/>
      <c r="L377" s="78"/>
      <c r="M377" s="78"/>
      <c r="N377" s="78"/>
      <c r="O377" s="71">
        <f>SUM(O363:O375)</f>
        <v>532732</v>
      </c>
      <c r="P377" s="71">
        <f>SUM(P363:P375)</f>
        <v>2896</v>
      </c>
      <c r="Q377" s="78"/>
    </row>
    <row r="378" spans="1:17">
      <c r="J378" s="69"/>
      <c r="K378" s="69"/>
      <c r="O378" s="69"/>
      <c r="P378" s="69"/>
    </row>
    <row r="379" spans="1:17">
      <c r="A379" s="81">
        <v>15</v>
      </c>
      <c r="B379" s="58" t="s">
        <v>71</v>
      </c>
      <c r="C379" s="24" t="s">
        <v>104</v>
      </c>
      <c r="D379" s="57" t="s">
        <v>40</v>
      </c>
      <c r="E379" s="57"/>
      <c r="J379" s="69"/>
      <c r="K379" s="69"/>
      <c r="O379" s="23">
        <f>ROUND(AVERAGE(O363:O375),0)</f>
        <v>40979</v>
      </c>
      <c r="P379" s="23">
        <f>ROUND(AVERAGE(P363:P375),0)</f>
        <v>223</v>
      </c>
      <c r="Q379" s="78">
        <f>IF(O379=0,0,P379*1000/O379)</f>
        <v>5.4418116596305426</v>
      </c>
    </row>
    <row r="380" spans="1:17">
      <c r="J380" s="69"/>
      <c r="K380" s="69"/>
    </row>
    <row r="385" spans="1:18">
      <c r="A385" s="58">
        <v>16</v>
      </c>
      <c r="B385" s="85" t="s">
        <v>130</v>
      </c>
    </row>
    <row r="394" spans="1:18">
      <c r="Q394" s="63"/>
    </row>
    <row r="395" spans="1:18" s="62" customFormat="1">
      <c r="A395" s="17" t="s">
        <v>36</v>
      </c>
      <c r="B395" s="17"/>
      <c r="C395" s="18"/>
      <c r="D395" s="19"/>
      <c r="E395" s="19"/>
      <c r="F395" s="17"/>
      <c r="G395" s="17"/>
      <c r="H395" s="17"/>
      <c r="I395" s="17"/>
      <c r="J395" s="17"/>
      <c r="K395" s="17"/>
      <c r="L395" s="17"/>
      <c r="M395" s="17"/>
      <c r="N395" s="17"/>
      <c r="O395" s="17"/>
      <c r="P395" s="20" t="s">
        <v>37</v>
      </c>
    </row>
    <row r="396" spans="1:18">
      <c r="A396" s="3"/>
      <c r="B396" s="3"/>
      <c r="C396" s="82"/>
      <c r="D396" s="4"/>
      <c r="E396" s="4"/>
      <c r="F396" s="3"/>
      <c r="G396" s="3"/>
      <c r="H396" s="3"/>
      <c r="I396" s="3"/>
      <c r="J396" s="3"/>
      <c r="K396" s="3"/>
      <c r="L396" s="3"/>
      <c r="M396" s="3"/>
      <c r="N396" s="3"/>
      <c r="O396" s="3"/>
      <c r="P396" s="3"/>
      <c r="Q396" s="61"/>
    </row>
    <row r="397" spans="1:18">
      <c r="A397" s="22" t="s">
        <v>88</v>
      </c>
      <c r="B397" s="22"/>
      <c r="C397" s="83"/>
      <c r="D397" s="14"/>
      <c r="E397" s="14"/>
      <c r="F397" s="22"/>
      <c r="G397" s="95" t="s">
        <v>89</v>
      </c>
      <c r="H397" s="95"/>
      <c r="I397" s="95"/>
      <c r="J397" s="95"/>
      <c r="K397" s="95"/>
      <c r="L397" s="22"/>
      <c r="M397" s="22"/>
      <c r="N397" s="22"/>
      <c r="O397" s="22"/>
      <c r="P397" s="22" t="s">
        <v>129</v>
      </c>
      <c r="Q397" s="22"/>
      <c r="R397" s="68"/>
    </row>
    <row r="398" spans="1:18" ht="15" customHeight="1">
      <c r="A398" s="17" t="s">
        <v>2</v>
      </c>
      <c r="B398" s="10"/>
      <c r="C398" s="10"/>
      <c r="D398" s="10"/>
      <c r="E398" s="10"/>
      <c r="F398" s="10"/>
      <c r="G398" s="99" t="s">
        <v>3</v>
      </c>
      <c r="H398" s="99"/>
      <c r="I398" s="99"/>
      <c r="J398" s="99"/>
      <c r="K398" s="99"/>
      <c r="M398" s="17" t="s">
        <v>92</v>
      </c>
      <c r="N398" s="17"/>
      <c r="O398" s="10"/>
      <c r="P398" s="10"/>
      <c r="Q398" s="10"/>
    </row>
    <row r="399" spans="1:18">
      <c r="A399" s="3"/>
      <c r="B399" s="62"/>
      <c r="C399" s="62"/>
      <c r="D399" s="62"/>
      <c r="E399" s="62"/>
      <c r="F399" s="62"/>
      <c r="G399" s="100"/>
      <c r="H399" s="100"/>
      <c r="I399" s="100"/>
      <c r="J399" s="100"/>
      <c r="K399" s="100"/>
      <c r="M399" s="22"/>
      <c r="N399" s="3" t="s">
        <v>5</v>
      </c>
      <c r="P399" s="62"/>
      <c r="Q399" s="62"/>
    </row>
    <row r="400" spans="1:18">
      <c r="A400" s="3" t="s">
        <v>6</v>
      </c>
      <c r="B400" s="3"/>
      <c r="C400" s="82"/>
      <c r="D400" s="4"/>
      <c r="E400" s="4"/>
      <c r="F400" s="3"/>
      <c r="G400" s="100"/>
      <c r="H400" s="100"/>
      <c r="I400" s="100"/>
      <c r="J400" s="100"/>
      <c r="K400" s="100"/>
      <c r="M400" s="83"/>
      <c r="N400" s="3" t="s">
        <v>7</v>
      </c>
      <c r="P400" s="3"/>
      <c r="Q400" s="3"/>
    </row>
    <row r="401" spans="1:17">
      <c r="A401" s="3"/>
      <c r="B401" s="62"/>
      <c r="D401" s="4"/>
      <c r="E401" s="4"/>
      <c r="F401" s="3"/>
      <c r="G401" s="100"/>
      <c r="H401" s="100"/>
      <c r="I401" s="100"/>
      <c r="J401" s="100"/>
      <c r="K401" s="100"/>
      <c r="M401" s="83" t="s">
        <v>44</v>
      </c>
      <c r="N401" s="3" t="s">
        <v>87</v>
      </c>
      <c r="P401" s="3"/>
      <c r="Q401" s="3"/>
    </row>
    <row r="402" spans="1:17">
      <c r="A402" s="22" t="s">
        <v>90</v>
      </c>
      <c r="B402" s="63"/>
      <c r="C402" s="83"/>
      <c r="D402" s="14"/>
      <c r="E402" s="14"/>
      <c r="F402" s="22"/>
      <c r="G402" s="101"/>
      <c r="H402" s="101"/>
      <c r="I402" s="101"/>
      <c r="J402" s="101"/>
      <c r="K402" s="101"/>
      <c r="M402" s="6" t="s">
        <v>103</v>
      </c>
      <c r="N402" s="6"/>
      <c r="O402" s="63"/>
      <c r="P402" s="22"/>
      <c r="Q402" s="22"/>
    </row>
    <row r="403" spans="1:17">
      <c r="A403" s="17"/>
      <c r="B403" s="17"/>
      <c r="C403" s="18"/>
      <c r="D403" s="19"/>
      <c r="E403" s="19"/>
      <c r="F403" s="17"/>
      <c r="G403" s="11"/>
      <c r="H403" s="11"/>
      <c r="I403" s="11"/>
      <c r="J403" s="11"/>
      <c r="K403" s="11"/>
      <c r="L403" s="17"/>
      <c r="M403" s="17"/>
      <c r="N403" s="17"/>
      <c r="O403" s="17"/>
      <c r="P403" s="17"/>
      <c r="Q403" s="17"/>
    </row>
    <row r="404" spans="1:17">
      <c r="A404" s="79" t="s">
        <v>11</v>
      </c>
      <c r="B404" s="79" t="s">
        <v>12</v>
      </c>
      <c r="C404" s="79" t="s">
        <v>13</v>
      </c>
      <c r="D404" s="79" t="s">
        <v>14</v>
      </c>
      <c r="E404" s="79"/>
      <c r="F404" s="79" t="s">
        <v>15</v>
      </c>
      <c r="G404" s="79" t="s">
        <v>16</v>
      </c>
      <c r="H404" s="79" t="s">
        <v>17</v>
      </c>
      <c r="I404" s="79"/>
      <c r="J404" s="79" t="s">
        <v>18</v>
      </c>
      <c r="K404" s="79" t="s">
        <v>19</v>
      </c>
      <c r="L404" s="105" t="s">
        <v>20</v>
      </c>
      <c r="M404" s="105"/>
      <c r="N404" s="79"/>
      <c r="O404" s="79" t="s">
        <v>21</v>
      </c>
      <c r="P404" s="79" t="s">
        <v>22</v>
      </c>
      <c r="Q404" s="79" t="s">
        <v>23</v>
      </c>
    </row>
    <row r="405" spans="1:17">
      <c r="B405" s="82"/>
      <c r="D405" s="28"/>
      <c r="E405" s="28"/>
      <c r="F405" s="81"/>
      <c r="G405" s="81"/>
      <c r="H405" s="81"/>
      <c r="I405" s="81"/>
      <c r="J405" s="81"/>
      <c r="K405" s="81"/>
      <c r="L405" s="81"/>
      <c r="M405" s="81"/>
      <c r="N405" s="81"/>
      <c r="O405" s="81"/>
      <c r="P405" s="81"/>
      <c r="Q405" s="81"/>
    </row>
    <row r="406" spans="1:17">
      <c r="B406" s="81"/>
      <c r="F406" s="95" t="s">
        <v>41</v>
      </c>
      <c r="G406" s="95"/>
      <c r="H406" s="95"/>
      <c r="I406" s="82"/>
      <c r="J406" s="95" t="s">
        <v>42</v>
      </c>
      <c r="K406" s="95"/>
      <c r="L406" s="95"/>
      <c r="M406" s="95"/>
      <c r="N406" s="82"/>
      <c r="O406" s="95" t="s">
        <v>43</v>
      </c>
      <c r="P406" s="95"/>
      <c r="Q406" s="95"/>
    </row>
    <row r="407" spans="1:17" ht="24">
      <c r="A407" s="15" t="s">
        <v>29</v>
      </c>
      <c r="B407" s="83" t="s">
        <v>30</v>
      </c>
      <c r="C407" s="83" t="s">
        <v>31</v>
      </c>
      <c r="D407" s="14" t="s">
        <v>32</v>
      </c>
      <c r="E407" s="4"/>
      <c r="F407" s="83" t="s">
        <v>33</v>
      </c>
      <c r="G407" s="16" t="s">
        <v>34</v>
      </c>
      <c r="H407" s="83" t="s">
        <v>35</v>
      </c>
      <c r="I407" s="82"/>
      <c r="J407" s="83" t="s">
        <v>33</v>
      </c>
      <c r="K407" s="16" t="s">
        <v>34</v>
      </c>
      <c r="L407" s="102" t="s">
        <v>35</v>
      </c>
      <c r="M407" s="102"/>
      <c r="N407" s="82"/>
      <c r="O407" s="83" t="s">
        <v>33</v>
      </c>
      <c r="P407" s="16" t="s">
        <v>34</v>
      </c>
      <c r="Q407" s="83" t="s">
        <v>35</v>
      </c>
    </row>
    <row r="408" spans="1:17">
      <c r="A408" s="81">
        <v>1</v>
      </c>
      <c r="B408" s="58" t="s">
        <v>71</v>
      </c>
      <c r="C408" s="24" t="s">
        <v>104</v>
      </c>
      <c r="D408" s="57">
        <v>40238</v>
      </c>
      <c r="E408" s="57"/>
      <c r="F408" s="71">
        <v>0</v>
      </c>
      <c r="G408" s="71">
        <v>0</v>
      </c>
      <c r="H408" s="78">
        <f t="shared" ref="H408:H417" si="37">IF(F408=0,0,G408*1000/F408)</f>
        <v>0</v>
      </c>
      <c r="I408" s="78"/>
      <c r="J408" s="71">
        <v>0</v>
      </c>
      <c r="K408" s="71">
        <v>0</v>
      </c>
      <c r="L408" s="109">
        <f t="shared" ref="L408:L417" si="38">IF(J408=0,0,K408*1000/J408)</f>
        <v>0</v>
      </c>
      <c r="M408" s="109"/>
      <c r="N408" s="78"/>
      <c r="O408" s="71">
        <v>0</v>
      </c>
      <c r="P408" s="71">
        <v>0</v>
      </c>
      <c r="Q408" s="78">
        <f t="shared" ref="Q408:Q417" si="39">IF(O408=0,0,P408*1000/O408)</f>
        <v>0</v>
      </c>
    </row>
    <row r="409" spans="1:17">
      <c r="A409" s="81">
        <v>2</v>
      </c>
      <c r="B409" s="58" t="s">
        <v>71</v>
      </c>
      <c r="C409" s="24" t="s">
        <v>104</v>
      </c>
      <c r="D409" s="57">
        <v>40269</v>
      </c>
      <c r="E409" s="57"/>
      <c r="F409" s="71">
        <v>0</v>
      </c>
      <c r="G409" s="71">
        <v>0</v>
      </c>
      <c r="H409" s="78">
        <f t="shared" si="37"/>
        <v>0</v>
      </c>
      <c r="I409" s="78"/>
      <c r="J409" s="71">
        <v>0</v>
      </c>
      <c r="K409" s="71">
        <v>0</v>
      </c>
      <c r="L409" s="103">
        <f t="shared" si="38"/>
        <v>0</v>
      </c>
      <c r="M409" s="103"/>
      <c r="N409" s="78"/>
      <c r="O409" s="71">
        <v>0</v>
      </c>
      <c r="P409" s="71">
        <v>0</v>
      </c>
      <c r="Q409" s="78">
        <f t="shared" si="39"/>
        <v>0</v>
      </c>
    </row>
    <row r="410" spans="1:17">
      <c r="A410" s="81">
        <v>3</v>
      </c>
      <c r="B410" s="58" t="s">
        <v>71</v>
      </c>
      <c r="C410" s="24" t="s">
        <v>104</v>
      </c>
      <c r="D410" s="57">
        <v>40299</v>
      </c>
      <c r="E410" s="57"/>
      <c r="F410" s="71">
        <v>0</v>
      </c>
      <c r="G410" s="71">
        <v>0</v>
      </c>
      <c r="H410" s="78">
        <f t="shared" si="37"/>
        <v>0</v>
      </c>
      <c r="I410" s="78"/>
      <c r="J410" s="71">
        <v>0</v>
      </c>
      <c r="K410" s="71">
        <v>0</v>
      </c>
      <c r="L410" s="103">
        <f t="shared" si="38"/>
        <v>0</v>
      </c>
      <c r="M410" s="103"/>
      <c r="N410" s="78"/>
      <c r="O410" s="71">
        <v>0</v>
      </c>
      <c r="P410" s="71">
        <v>0</v>
      </c>
      <c r="Q410" s="78">
        <f t="shared" si="39"/>
        <v>0</v>
      </c>
    </row>
    <row r="411" spans="1:17">
      <c r="A411" s="81">
        <v>4</v>
      </c>
      <c r="B411" s="58" t="s">
        <v>71</v>
      </c>
      <c r="C411" s="24" t="s">
        <v>104</v>
      </c>
      <c r="D411" s="57">
        <v>40330</v>
      </c>
      <c r="E411" s="57"/>
      <c r="F411" s="71">
        <v>0</v>
      </c>
      <c r="G411" s="71">
        <v>0</v>
      </c>
      <c r="H411" s="78">
        <f t="shared" si="37"/>
        <v>0</v>
      </c>
      <c r="I411" s="78"/>
      <c r="J411" s="71">
        <v>0</v>
      </c>
      <c r="K411" s="71">
        <v>0</v>
      </c>
      <c r="L411" s="103">
        <f t="shared" si="38"/>
        <v>0</v>
      </c>
      <c r="M411" s="103"/>
      <c r="N411" s="78"/>
      <c r="O411" s="71">
        <v>0</v>
      </c>
      <c r="P411" s="71">
        <v>0</v>
      </c>
      <c r="Q411" s="78">
        <f t="shared" si="39"/>
        <v>0</v>
      </c>
    </row>
    <row r="412" spans="1:17">
      <c r="A412" s="81">
        <v>5</v>
      </c>
      <c r="B412" s="58" t="s">
        <v>71</v>
      </c>
      <c r="C412" s="24" t="s">
        <v>104</v>
      </c>
      <c r="D412" s="57">
        <v>40360</v>
      </c>
      <c r="E412" s="57"/>
      <c r="F412" s="71">
        <v>0</v>
      </c>
      <c r="G412" s="71">
        <v>0</v>
      </c>
      <c r="H412" s="78">
        <f t="shared" si="37"/>
        <v>0</v>
      </c>
      <c r="I412" s="78"/>
      <c r="J412" s="71">
        <v>0</v>
      </c>
      <c r="K412" s="71">
        <v>0</v>
      </c>
      <c r="L412" s="103">
        <f t="shared" si="38"/>
        <v>0</v>
      </c>
      <c r="M412" s="103"/>
      <c r="N412" s="78"/>
      <c r="O412" s="71">
        <v>0</v>
      </c>
      <c r="P412" s="71">
        <v>0</v>
      </c>
      <c r="Q412" s="78">
        <f t="shared" si="39"/>
        <v>0</v>
      </c>
    </row>
    <row r="413" spans="1:17">
      <c r="A413" s="81">
        <v>6</v>
      </c>
      <c r="B413" s="58" t="s">
        <v>71</v>
      </c>
      <c r="C413" s="24" t="s">
        <v>104</v>
      </c>
      <c r="D413" s="57">
        <v>40391</v>
      </c>
      <c r="E413" s="57"/>
      <c r="F413" s="71">
        <v>0</v>
      </c>
      <c r="G413" s="71">
        <v>0</v>
      </c>
      <c r="H413" s="78">
        <f t="shared" si="37"/>
        <v>0</v>
      </c>
      <c r="I413" s="78"/>
      <c r="J413" s="71">
        <v>0</v>
      </c>
      <c r="K413" s="71">
        <v>0</v>
      </c>
      <c r="L413" s="103">
        <f t="shared" si="38"/>
        <v>0</v>
      </c>
      <c r="M413" s="103"/>
      <c r="N413" s="78"/>
      <c r="O413" s="71">
        <v>0</v>
      </c>
      <c r="P413" s="71">
        <v>0</v>
      </c>
      <c r="Q413" s="78">
        <f t="shared" si="39"/>
        <v>0</v>
      </c>
    </row>
    <row r="414" spans="1:17">
      <c r="A414" s="81">
        <v>7</v>
      </c>
      <c r="B414" s="58" t="s">
        <v>71</v>
      </c>
      <c r="C414" s="24" t="s">
        <v>104</v>
      </c>
      <c r="D414" s="57">
        <v>40422</v>
      </c>
      <c r="E414" s="57"/>
      <c r="F414" s="71">
        <v>0</v>
      </c>
      <c r="G414" s="71">
        <v>0</v>
      </c>
      <c r="H414" s="78">
        <f t="shared" si="37"/>
        <v>0</v>
      </c>
      <c r="I414" s="78"/>
      <c r="J414" s="71">
        <v>0</v>
      </c>
      <c r="K414" s="71">
        <v>0</v>
      </c>
      <c r="L414" s="103">
        <f t="shared" si="38"/>
        <v>0</v>
      </c>
      <c r="M414" s="103"/>
      <c r="N414" s="78"/>
      <c r="O414" s="71">
        <v>0</v>
      </c>
      <c r="P414" s="71">
        <v>0</v>
      </c>
      <c r="Q414" s="78">
        <f t="shared" si="39"/>
        <v>0</v>
      </c>
    </row>
    <row r="415" spans="1:17">
      <c r="A415" s="81">
        <v>8</v>
      </c>
      <c r="B415" s="58" t="s">
        <v>71</v>
      </c>
      <c r="C415" s="24" t="s">
        <v>104</v>
      </c>
      <c r="D415" s="57">
        <v>40452</v>
      </c>
      <c r="E415" s="57"/>
      <c r="F415" s="71">
        <v>0</v>
      </c>
      <c r="G415" s="71">
        <v>0</v>
      </c>
      <c r="H415" s="78">
        <f t="shared" si="37"/>
        <v>0</v>
      </c>
      <c r="I415" s="78"/>
      <c r="J415" s="46">
        <v>0</v>
      </c>
      <c r="K415" s="46">
        <v>0</v>
      </c>
      <c r="L415" s="103">
        <f t="shared" si="38"/>
        <v>0</v>
      </c>
      <c r="M415" s="103"/>
      <c r="N415" s="78"/>
      <c r="O415" s="71">
        <v>0</v>
      </c>
      <c r="P415" s="71">
        <v>0</v>
      </c>
      <c r="Q415" s="78">
        <f t="shared" si="39"/>
        <v>0</v>
      </c>
    </row>
    <row r="416" spans="1:17">
      <c r="A416" s="81">
        <v>9</v>
      </c>
      <c r="B416" s="58" t="s">
        <v>71</v>
      </c>
      <c r="C416" s="24" t="s">
        <v>104</v>
      </c>
      <c r="D416" s="57">
        <v>40483</v>
      </c>
      <c r="E416" s="57"/>
      <c r="F416" s="71">
        <v>0</v>
      </c>
      <c r="G416" s="71">
        <v>0</v>
      </c>
      <c r="H416" s="78">
        <f t="shared" si="37"/>
        <v>0</v>
      </c>
      <c r="I416" s="78"/>
      <c r="J416" s="46">
        <v>0</v>
      </c>
      <c r="K416" s="46">
        <v>0</v>
      </c>
      <c r="L416" s="103">
        <f t="shared" si="38"/>
        <v>0</v>
      </c>
      <c r="M416" s="103"/>
      <c r="N416" s="78"/>
      <c r="O416" s="71">
        <v>0</v>
      </c>
      <c r="P416" s="71">
        <v>0</v>
      </c>
      <c r="Q416" s="78">
        <f t="shared" si="39"/>
        <v>0</v>
      </c>
    </row>
    <row r="417" spans="1:17">
      <c r="A417" s="81">
        <v>10</v>
      </c>
      <c r="B417" s="58" t="s">
        <v>71</v>
      </c>
      <c r="C417" s="24" t="s">
        <v>104</v>
      </c>
      <c r="D417" s="57">
        <v>40513</v>
      </c>
      <c r="E417" s="57"/>
      <c r="F417" s="71">
        <v>0</v>
      </c>
      <c r="G417" s="71">
        <v>0</v>
      </c>
      <c r="H417" s="78">
        <f t="shared" si="37"/>
        <v>0</v>
      </c>
      <c r="I417" s="78"/>
      <c r="J417" s="46">
        <v>0</v>
      </c>
      <c r="K417" s="46">
        <v>0</v>
      </c>
      <c r="L417" s="103">
        <f t="shared" si="38"/>
        <v>0</v>
      </c>
      <c r="M417" s="103"/>
      <c r="N417" s="78"/>
      <c r="O417" s="71">
        <v>0</v>
      </c>
      <c r="P417" s="71">
        <v>0</v>
      </c>
      <c r="Q417" s="78">
        <f t="shared" si="39"/>
        <v>0</v>
      </c>
    </row>
    <row r="418" spans="1:17">
      <c r="A418" s="81">
        <v>11</v>
      </c>
      <c r="B418" s="58" t="s">
        <v>71</v>
      </c>
      <c r="C418" s="24" t="s">
        <v>104</v>
      </c>
      <c r="D418" s="57">
        <v>40544</v>
      </c>
      <c r="E418" s="57"/>
      <c r="F418" s="71">
        <v>0</v>
      </c>
      <c r="G418" s="71">
        <v>0</v>
      </c>
      <c r="H418" s="78">
        <f>IF(F418=0,0,G418*1000/F418)</f>
        <v>0</v>
      </c>
      <c r="I418" s="78"/>
      <c r="J418" s="46">
        <v>0</v>
      </c>
      <c r="K418" s="46">
        <v>0</v>
      </c>
      <c r="L418" s="103">
        <f>IF(J418=0,0,K418*1000/J418)</f>
        <v>0</v>
      </c>
      <c r="M418" s="103"/>
      <c r="N418" s="78"/>
      <c r="O418" s="71">
        <v>0</v>
      </c>
      <c r="P418" s="71">
        <v>0</v>
      </c>
      <c r="Q418" s="78">
        <f>IF(O418=0,0,P418*1000/O418)</f>
        <v>0</v>
      </c>
    </row>
    <row r="419" spans="1:17">
      <c r="A419" s="81">
        <v>12</v>
      </c>
      <c r="B419" s="58" t="s">
        <v>71</v>
      </c>
      <c r="C419" s="24" t="s">
        <v>104</v>
      </c>
      <c r="D419" s="57">
        <v>40575</v>
      </c>
      <c r="E419" s="57"/>
      <c r="F419" s="71">
        <v>0</v>
      </c>
      <c r="G419" s="71">
        <v>0</v>
      </c>
      <c r="H419" s="78">
        <f>IF(F419=0,0,G419*1000/F419)</f>
        <v>0</v>
      </c>
      <c r="I419" s="78"/>
      <c r="J419" s="46">
        <v>0</v>
      </c>
      <c r="K419" s="46">
        <v>0</v>
      </c>
      <c r="L419" s="103">
        <f>IF(J419=0,0,K419*1000/J419)</f>
        <v>0</v>
      </c>
      <c r="M419" s="103"/>
      <c r="N419" s="78"/>
      <c r="O419" s="71">
        <v>0</v>
      </c>
      <c r="P419" s="71">
        <v>0</v>
      </c>
      <c r="Q419" s="78">
        <f>IF(O419=0,0,P419*1000/O419)</f>
        <v>0</v>
      </c>
    </row>
    <row r="420" spans="1:17">
      <c r="A420" s="81">
        <v>13</v>
      </c>
      <c r="B420" s="58" t="s">
        <v>71</v>
      </c>
      <c r="C420" s="24" t="s">
        <v>104</v>
      </c>
      <c r="D420" s="57">
        <v>40603</v>
      </c>
      <c r="E420" s="57"/>
      <c r="F420" s="71">
        <v>0</v>
      </c>
      <c r="G420" s="71">
        <v>0</v>
      </c>
      <c r="H420" s="78">
        <f>IF(F420=0,0,G420*1000/F420)</f>
        <v>0</v>
      </c>
      <c r="I420" s="78"/>
      <c r="J420" s="46">
        <v>0</v>
      </c>
      <c r="K420" s="46">
        <v>0</v>
      </c>
      <c r="L420" s="103">
        <f>IF(J420=0,0,K420*1000/J420)</f>
        <v>0</v>
      </c>
      <c r="M420" s="103"/>
      <c r="N420" s="78"/>
      <c r="O420" s="71">
        <v>0</v>
      </c>
      <c r="P420" s="71">
        <v>0</v>
      </c>
      <c r="Q420" s="78">
        <f>IF(O420=0,0,P420*1000/O420)</f>
        <v>0</v>
      </c>
    </row>
    <row r="421" spans="1:17">
      <c r="A421" s="81"/>
      <c r="B421" s="58"/>
      <c r="C421" s="58"/>
      <c r="D421" s="57"/>
      <c r="E421" s="57"/>
      <c r="F421" s="28"/>
      <c r="G421" s="28"/>
      <c r="H421" s="78"/>
      <c r="I421" s="78"/>
      <c r="J421" s="46"/>
      <c r="K421" s="46"/>
      <c r="L421" s="78"/>
      <c r="M421" s="78"/>
      <c r="N421" s="78"/>
      <c r="O421" s="71"/>
      <c r="P421" s="71"/>
      <c r="Q421" s="78"/>
    </row>
    <row r="422" spans="1:17">
      <c r="A422" s="81">
        <v>14</v>
      </c>
      <c r="B422" s="58" t="s">
        <v>66</v>
      </c>
      <c r="C422" s="58"/>
      <c r="D422" s="57"/>
      <c r="E422" s="57"/>
      <c r="F422" s="28"/>
      <c r="G422" s="28"/>
      <c r="H422" s="78"/>
      <c r="I422" s="78"/>
      <c r="J422" s="46"/>
      <c r="K422" s="46"/>
      <c r="L422" s="78"/>
      <c r="M422" s="78"/>
      <c r="N422" s="78"/>
      <c r="O422" s="71">
        <f>SUM(O408:O420)</f>
        <v>0</v>
      </c>
      <c r="P422" s="71">
        <f>SUM(P408:P420)</f>
        <v>0</v>
      </c>
      <c r="Q422" s="78"/>
    </row>
    <row r="423" spans="1:17">
      <c r="J423" s="69"/>
      <c r="K423" s="69"/>
      <c r="O423" s="69"/>
      <c r="P423" s="69"/>
    </row>
    <row r="424" spans="1:17">
      <c r="A424" s="81">
        <v>15</v>
      </c>
      <c r="B424" s="58" t="s">
        <v>71</v>
      </c>
      <c r="C424" s="24" t="s">
        <v>104</v>
      </c>
      <c r="D424" s="57" t="s">
        <v>40</v>
      </c>
      <c r="E424" s="57"/>
      <c r="O424" s="23">
        <f>ROUND(AVERAGE(O408:O420),0)</f>
        <v>0</v>
      </c>
      <c r="P424" s="23">
        <f>ROUND(AVERAGE(P408:P420),0)</f>
        <v>0</v>
      </c>
      <c r="Q424" s="78">
        <f>IF(O424=0,0,P424*1000/O424)</f>
        <v>0</v>
      </c>
    </row>
    <row r="425" spans="1:17">
      <c r="O425" s="69"/>
      <c r="P425" s="69"/>
    </row>
    <row r="426" spans="1:17">
      <c r="O426" s="69"/>
      <c r="P426" s="69"/>
    </row>
    <row r="427" spans="1:17">
      <c r="O427" s="69"/>
      <c r="P427" s="69"/>
    </row>
    <row r="430" spans="1:17">
      <c r="A430" s="58">
        <v>16</v>
      </c>
      <c r="B430" s="85" t="s">
        <v>130</v>
      </c>
    </row>
    <row r="439" spans="1:17">
      <c r="Q439" s="63"/>
    </row>
    <row r="440" spans="1:17" s="62" customFormat="1" ht="11.25" customHeight="1">
      <c r="A440" s="17" t="s">
        <v>36</v>
      </c>
      <c r="B440" s="17"/>
      <c r="C440" s="18"/>
      <c r="D440" s="19"/>
      <c r="E440" s="19"/>
      <c r="F440" s="17"/>
      <c r="G440" s="17"/>
      <c r="H440" s="17"/>
      <c r="I440" s="17"/>
      <c r="J440" s="17"/>
      <c r="K440" s="17"/>
      <c r="L440" s="17"/>
      <c r="M440" s="17"/>
      <c r="N440" s="17"/>
      <c r="O440" s="17"/>
      <c r="P440" s="20" t="s">
        <v>37</v>
      </c>
    </row>
    <row r="444" spans="1:17">
      <c r="H444" s="84" t="s">
        <v>68</v>
      </c>
      <c r="O444" s="84" t="s">
        <v>84</v>
      </c>
    </row>
    <row r="445" spans="1:17">
      <c r="K445" s="14" t="s">
        <v>32</v>
      </c>
      <c r="O445" s="83" t="s">
        <v>33</v>
      </c>
      <c r="P445" s="16" t="s">
        <v>34</v>
      </c>
    </row>
    <row r="446" spans="1:17">
      <c r="K446" s="57">
        <v>40238</v>
      </c>
      <c r="O446" s="64">
        <f t="shared" ref="O446:P458" si="40">O408+O318+O228+O142+O56</f>
        <v>698017</v>
      </c>
      <c r="P446" s="64">
        <f t="shared" si="40"/>
        <v>3959</v>
      </c>
    </row>
    <row r="447" spans="1:17">
      <c r="K447" s="57">
        <v>40269</v>
      </c>
      <c r="O447" s="64">
        <f t="shared" si="40"/>
        <v>859657</v>
      </c>
      <c r="P447" s="64">
        <f t="shared" si="40"/>
        <v>4533</v>
      </c>
    </row>
    <row r="448" spans="1:17">
      <c r="K448" s="57">
        <v>40299</v>
      </c>
      <c r="O448" s="64">
        <f t="shared" si="40"/>
        <v>936215</v>
      </c>
      <c r="P448" s="64">
        <f t="shared" si="40"/>
        <v>5165</v>
      </c>
    </row>
    <row r="449" spans="10:18">
      <c r="K449" s="57">
        <v>40330</v>
      </c>
      <c r="O449" s="64">
        <f t="shared" si="40"/>
        <v>1016864</v>
      </c>
      <c r="P449" s="64">
        <f t="shared" si="40"/>
        <v>6015</v>
      </c>
    </row>
    <row r="450" spans="10:18">
      <c r="K450" s="57">
        <v>40360</v>
      </c>
      <c r="O450" s="64">
        <f t="shared" si="40"/>
        <v>899336</v>
      </c>
      <c r="P450" s="64">
        <f t="shared" si="40"/>
        <v>5353</v>
      </c>
    </row>
    <row r="451" spans="10:18">
      <c r="K451" s="57">
        <v>40391</v>
      </c>
      <c r="O451" s="64">
        <f t="shared" si="40"/>
        <v>926281</v>
      </c>
      <c r="P451" s="64">
        <f t="shared" si="40"/>
        <v>5525</v>
      </c>
    </row>
    <row r="452" spans="10:18">
      <c r="K452" s="57">
        <v>40422</v>
      </c>
      <c r="O452" s="64">
        <f t="shared" si="40"/>
        <v>926281</v>
      </c>
      <c r="P452" s="64">
        <f t="shared" si="40"/>
        <v>4976</v>
      </c>
    </row>
    <row r="453" spans="10:18">
      <c r="K453" s="57">
        <v>40452</v>
      </c>
      <c r="O453" s="64">
        <f t="shared" si="40"/>
        <v>984674</v>
      </c>
      <c r="P453" s="64">
        <f t="shared" si="40"/>
        <v>4689</v>
      </c>
    </row>
    <row r="454" spans="10:18">
      <c r="K454" s="57">
        <v>40483</v>
      </c>
      <c r="O454" s="64">
        <f t="shared" si="40"/>
        <v>984672</v>
      </c>
      <c r="P454" s="64">
        <f t="shared" si="40"/>
        <v>4509</v>
      </c>
    </row>
    <row r="455" spans="10:18">
      <c r="K455" s="57">
        <v>40513</v>
      </c>
      <c r="O455" s="64">
        <f t="shared" si="40"/>
        <v>932826</v>
      </c>
      <c r="P455" s="64">
        <f t="shared" si="40"/>
        <v>4474</v>
      </c>
    </row>
    <row r="456" spans="10:18">
      <c r="K456" s="57">
        <v>40544</v>
      </c>
      <c r="O456" s="64">
        <f t="shared" si="40"/>
        <v>812141</v>
      </c>
      <c r="P456" s="64">
        <f t="shared" si="40"/>
        <v>4055</v>
      </c>
    </row>
    <row r="457" spans="10:18">
      <c r="J457" s="62"/>
      <c r="K457" s="57">
        <v>40575</v>
      </c>
      <c r="L457" s="62"/>
      <c r="M457" s="62"/>
      <c r="N457" s="62"/>
      <c r="O457" s="64">
        <f t="shared" si="40"/>
        <v>804681</v>
      </c>
      <c r="P457" s="64">
        <f t="shared" si="40"/>
        <v>4029</v>
      </c>
      <c r="Q457" s="90"/>
      <c r="R457" s="89"/>
    </row>
    <row r="458" spans="10:18">
      <c r="J458" s="62"/>
      <c r="K458" s="57">
        <v>40603</v>
      </c>
      <c r="L458" s="62"/>
      <c r="M458" s="62"/>
      <c r="N458" s="62"/>
      <c r="O458" s="64">
        <f t="shared" si="40"/>
        <v>801849</v>
      </c>
      <c r="P458" s="64">
        <f t="shared" si="40"/>
        <v>3736</v>
      </c>
      <c r="Q458" s="90"/>
      <c r="R458" s="60"/>
    </row>
    <row r="459" spans="10:18">
      <c r="J459" s="62"/>
      <c r="K459" s="59"/>
      <c r="L459" s="62"/>
      <c r="M459" s="62"/>
      <c r="N459" s="62"/>
      <c r="O459" s="65"/>
      <c r="P459" s="65"/>
      <c r="Q459" s="62"/>
      <c r="R459" s="62"/>
    </row>
    <row r="460" spans="10:18">
      <c r="J460" s="62"/>
      <c r="K460" s="59"/>
      <c r="L460" s="62"/>
      <c r="M460" s="62"/>
      <c r="N460" s="62"/>
      <c r="O460" s="65"/>
      <c r="P460" s="65"/>
      <c r="Q460" s="62"/>
      <c r="R460" s="65"/>
    </row>
    <row r="461" spans="10:18">
      <c r="J461" s="62"/>
      <c r="K461" s="59"/>
      <c r="L461" s="62"/>
      <c r="M461" s="62"/>
      <c r="N461" s="62"/>
      <c r="O461" s="65"/>
      <c r="P461" s="65"/>
      <c r="Q461" s="62"/>
      <c r="R461" s="65"/>
    </row>
    <row r="462" spans="10:18">
      <c r="J462" s="62"/>
      <c r="K462" s="59"/>
      <c r="L462" s="62"/>
      <c r="M462" s="62"/>
      <c r="N462" s="62"/>
      <c r="O462" s="65"/>
      <c r="P462" s="65"/>
      <c r="Q462" s="62"/>
      <c r="R462" s="65"/>
    </row>
    <row r="463" spans="10:18">
      <c r="J463" s="62"/>
      <c r="K463" s="59"/>
      <c r="L463" s="62"/>
      <c r="M463" s="62"/>
      <c r="N463" s="62"/>
      <c r="O463" s="65"/>
      <c r="P463" s="65"/>
      <c r="Q463" s="62"/>
      <c r="R463" s="65"/>
    </row>
    <row r="464" spans="10:18">
      <c r="J464" s="62"/>
      <c r="K464" s="59"/>
      <c r="L464" s="62"/>
      <c r="M464" s="62"/>
      <c r="N464" s="62"/>
      <c r="O464" s="65"/>
      <c r="P464" s="65"/>
      <c r="Q464" s="62"/>
      <c r="R464" s="65"/>
    </row>
    <row r="465" spans="10:18">
      <c r="J465" s="62"/>
      <c r="K465" s="59"/>
      <c r="L465" s="62"/>
      <c r="M465" s="62"/>
      <c r="N465" s="62"/>
      <c r="O465" s="65"/>
      <c r="P465" s="65"/>
      <c r="Q465" s="62"/>
      <c r="R465" s="65"/>
    </row>
    <row r="466" spans="10:18">
      <c r="J466" s="62"/>
      <c r="K466" s="59"/>
      <c r="L466" s="62"/>
      <c r="M466" s="62"/>
      <c r="N466" s="62"/>
      <c r="O466" s="65"/>
      <c r="P466" s="65"/>
      <c r="Q466" s="62"/>
      <c r="R466" s="65"/>
    </row>
    <row r="467" spans="10:18">
      <c r="J467" s="62"/>
      <c r="K467" s="59"/>
      <c r="L467" s="62"/>
      <c r="M467" s="62"/>
      <c r="N467" s="62"/>
      <c r="O467" s="65"/>
      <c r="P467" s="65"/>
      <c r="Q467" s="62"/>
      <c r="R467" s="65"/>
    </row>
    <row r="468" spans="10:18">
      <c r="J468" s="62"/>
      <c r="K468" s="59"/>
      <c r="L468" s="62"/>
      <c r="M468" s="62"/>
      <c r="N468" s="62"/>
      <c r="O468" s="65"/>
      <c r="P468" s="65"/>
      <c r="Q468" s="62"/>
      <c r="R468" s="65"/>
    </row>
    <row r="469" spans="10:18">
      <c r="J469" s="62"/>
      <c r="K469" s="59"/>
      <c r="L469" s="62"/>
      <c r="M469" s="62"/>
      <c r="N469" s="62"/>
      <c r="O469" s="65"/>
      <c r="P469" s="65"/>
      <c r="Q469" s="62"/>
      <c r="R469" s="65"/>
    </row>
    <row r="470" spans="10:18">
      <c r="J470" s="62"/>
      <c r="K470" s="59"/>
      <c r="L470" s="62"/>
      <c r="M470" s="62"/>
      <c r="N470" s="62"/>
      <c r="O470" s="65"/>
      <c r="P470" s="65"/>
      <c r="Q470" s="62"/>
      <c r="R470" s="65"/>
    </row>
    <row r="471" spans="10:18">
      <c r="J471" s="62"/>
      <c r="K471" s="59"/>
      <c r="L471" s="62"/>
      <c r="M471" s="62"/>
      <c r="N471" s="62"/>
      <c r="O471" s="65"/>
      <c r="P471" s="65"/>
      <c r="Q471" s="62"/>
      <c r="R471" s="65"/>
    </row>
    <row r="472" spans="10:18">
      <c r="J472" s="62"/>
      <c r="K472" s="62"/>
      <c r="L472" s="62"/>
      <c r="M472" s="62"/>
      <c r="N472" s="62"/>
      <c r="O472" s="62"/>
      <c r="P472" s="62"/>
      <c r="Q472" s="62"/>
      <c r="R472" s="62"/>
    </row>
    <row r="473" spans="10:18">
      <c r="J473" s="62"/>
      <c r="K473" s="62"/>
      <c r="L473" s="62"/>
      <c r="M473" s="62"/>
      <c r="N473" s="62"/>
      <c r="O473" s="62"/>
      <c r="P473" s="62"/>
      <c r="Q473" s="62"/>
      <c r="R473" s="89"/>
    </row>
    <row r="474" spans="10:18">
      <c r="J474" s="62"/>
      <c r="K474" s="62"/>
      <c r="L474" s="62"/>
      <c r="M474" s="62"/>
      <c r="N474" s="62"/>
      <c r="O474" s="82"/>
      <c r="P474" s="60"/>
      <c r="Q474" s="62"/>
      <c r="R474" s="60"/>
    </row>
    <row r="475" spans="10:18">
      <c r="J475" s="62"/>
      <c r="K475" s="4"/>
      <c r="L475" s="62"/>
      <c r="M475" s="62"/>
      <c r="N475" s="62"/>
      <c r="O475" s="65"/>
      <c r="P475" s="65"/>
      <c r="Q475" s="62"/>
      <c r="R475" s="65"/>
    </row>
    <row r="476" spans="10:18">
      <c r="J476" s="62"/>
      <c r="K476" s="4"/>
      <c r="L476" s="62"/>
      <c r="M476" s="62"/>
      <c r="N476" s="62"/>
      <c r="O476" s="65"/>
      <c r="P476" s="65"/>
      <c r="Q476" s="62"/>
      <c r="R476" s="65"/>
    </row>
    <row r="477" spans="10:18">
      <c r="J477" s="62"/>
      <c r="K477" s="4"/>
      <c r="L477" s="62"/>
      <c r="M477" s="62"/>
      <c r="N477" s="62"/>
      <c r="O477" s="65"/>
      <c r="P477" s="65"/>
      <c r="Q477" s="62"/>
      <c r="R477" s="65"/>
    </row>
    <row r="478" spans="10:18">
      <c r="J478" s="62"/>
      <c r="K478" s="4"/>
      <c r="L478" s="62"/>
      <c r="M478" s="62"/>
      <c r="N478" s="62"/>
      <c r="O478" s="65"/>
      <c r="P478" s="65"/>
      <c r="Q478" s="62"/>
      <c r="R478" s="65"/>
    </row>
    <row r="479" spans="10:18">
      <c r="J479" s="62"/>
      <c r="K479" s="4"/>
      <c r="L479" s="62"/>
      <c r="M479" s="62"/>
      <c r="N479" s="62"/>
      <c r="O479" s="65"/>
      <c r="P479" s="65"/>
      <c r="Q479" s="62"/>
      <c r="R479" s="65"/>
    </row>
    <row r="480" spans="10:18">
      <c r="J480" s="62"/>
      <c r="K480" s="4"/>
      <c r="L480" s="62"/>
      <c r="M480" s="62"/>
      <c r="N480" s="62"/>
      <c r="O480" s="65"/>
      <c r="P480" s="65"/>
      <c r="Q480" s="62"/>
      <c r="R480" s="65"/>
    </row>
    <row r="481" spans="10:18">
      <c r="J481" s="62"/>
      <c r="K481" s="4"/>
      <c r="L481" s="62"/>
      <c r="M481" s="62"/>
      <c r="N481" s="62"/>
      <c r="O481" s="65"/>
      <c r="P481" s="65"/>
      <c r="Q481" s="62"/>
      <c r="R481" s="65"/>
    </row>
    <row r="482" spans="10:18">
      <c r="J482" s="62"/>
      <c r="K482" s="4"/>
      <c r="L482" s="62"/>
      <c r="M482" s="62"/>
      <c r="N482" s="62"/>
      <c r="O482" s="65"/>
      <c r="P482" s="65"/>
      <c r="Q482" s="62"/>
      <c r="R482" s="65"/>
    </row>
    <row r="483" spans="10:18">
      <c r="J483" s="62"/>
      <c r="K483" s="4"/>
      <c r="L483" s="62"/>
      <c r="M483" s="62"/>
      <c r="N483" s="62"/>
      <c r="O483" s="65"/>
      <c r="P483" s="65"/>
      <c r="Q483" s="62"/>
      <c r="R483" s="65"/>
    </row>
    <row r="484" spans="10:18">
      <c r="J484" s="62"/>
      <c r="K484" s="4"/>
      <c r="L484" s="62"/>
      <c r="M484" s="62"/>
      <c r="N484" s="62"/>
      <c r="O484" s="65"/>
      <c r="P484" s="65"/>
      <c r="Q484" s="62"/>
      <c r="R484" s="65"/>
    </row>
    <row r="485" spans="10:18">
      <c r="J485" s="62"/>
      <c r="K485" s="4"/>
      <c r="L485" s="62"/>
      <c r="M485" s="62"/>
      <c r="N485" s="62"/>
      <c r="O485" s="65"/>
      <c r="P485" s="65"/>
      <c r="Q485" s="62"/>
      <c r="R485" s="65"/>
    </row>
    <row r="486" spans="10:18">
      <c r="J486" s="62"/>
      <c r="K486" s="4"/>
      <c r="L486" s="62"/>
      <c r="M486" s="62"/>
      <c r="N486" s="62"/>
      <c r="O486" s="65"/>
      <c r="P486" s="65"/>
      <c r="Q486" s="62"/>
      <c r="R486" s="65"/>
    </row>
    <row r="487" spans="10:18">
      <c r="J487" s="62"/>
      <c r="K487" s="4"/>
      <c r="L487" s="62"/>
      <c r="M487" s="62"/>
      <c r="N487" s="62"/>
      <c r="O487" s="65"/>
      <c r="P487" s="65"/>
      <c r="Q487" s="62"/>
      <c r="R487" s="65"/>
    </row>
  </sheetData>
  <mergeCells count="204">
    <mergeCell ref="L9:M9"/>
    <mergeCell ref="L20:M20"/>
    <mergeCell ref="L21:M21"/>
    <mergeCell ref="L22:M22"/>
    <mergeCell ref="L23:M23"/>
    <mergeCell ref="L24:M24"/>
    <mergeCell ref="L25:M25"/>
    <mergeCell ref="L66:M66"/>
    <mergeCell ref="L95:M95"/>
    <mergeCell ref="L55:M55"/>
    <mergeCell ref="L56:M56"/>
    <mergeCell ref="L57:M57"/>
    <mergeCell ref="L58:M58"/>
    <mergeCell ref="L59:M59"/>
    <mergeCell ref="L67:M67"/>
    <mergeCell ref="L68:M68"/>
    <mergeCell ref="L52:M52"/>
    <mergeCell ref="L60:M60"/>
    <mergeCell ref="L61:M61"/>
    <mergeCell ref="L62:M62"/>
    <mergeCell ref="L63:M63"/>
    <mergeCell ref="L64:M64"/>
    <mergeCell ref="L65:M65"/>
    <mergeCell ref="L190:M190"/>
    <mergeCell ref="L191:M191"/>
    <mergeCell ref="L192:M192"/>
    <mergeCell ref="L193:M193"/>
    <mergeCell ref="L194:M194"/>
    <mergeCell ref="L154:M154"/>
    <mergeCell ref="L138:M138"/>
    <mergeCell ref="L98:M98"/>
    <mergeCell ref="L99:M99"/>
    <mergeCell ref="L100:M100"/>
    <mergeCell ref="L101:M101"/>
    <mergeCell ref="L102:M102"/>
    <mergeCell ref="L103:M103"/>
    <mergeCell ref="L104:M104"/>
    <mergeCell ref="L105:M105"/>
    <mergeCell ref="L148:M148"/>
    <mergeCell ref="L149:M149"/>
    <mergeCell ref="L150:M150"/>
    <mergeCell ref="L151:M151"/>
    <mergeCell ref="L152:M152"/>
    <mergeCell ref="L153:M153"/>
    <mergeCell ref="L108:M108"/>
    <mergeCell ref="L109:M109"/>
    <mergeCell ref="L110:M110"/>
    <mergeCell ref="L179:M179"/>
    <mergeCell ref="L141:M141"/>
    <mergeCell ref="L142:M142"/>
    <mergeCell ref="L143:M143"/>
    <mergeCell ref="L144:M144"/>
    <mergeCell ref="L145:M145"/>
    <mergeCell ref="L146:M146"/>
    <mergeCell ref="L147:M147"/>
    <mergeCell ref="L189:M189"/>
    <mergeCell ref="L238:M238"/>
    <mergeCell ref="L227:M227"/>
    <mergeCell ref="L228:M228"/>
    <mergeCell ref="L229:M229"/>
    <mergeCell ref="L230:M230"/>
    <mergeCell ref="L231:M231"/>
    <mergeCell ref="L232:M232"/>
    <mergeCell ref="L195:M195"/>
    <mergeCell ref="L196:M196"/>
    <mergeCell ref="L359:M359"/>
    <mergeCell ref="L281:M281"/>
    <mergeCell ref="L282:M282"/>
    <mergeCell ref="L283:M283"/>
    <mergeCell ref="L284:M284"/>
    <mergeCell ref="L285:M285"/>
    <mergeCell ref="L269:M269"/>
    <mergeCell ref="L329:M329"/>
    <mergeCell ref="L330:M330"/>
    <mergeCell ref="L314:M314"/>
    <mergeCell ref="L272:M272"/>
    <mergeCell ref="L273:M273"/>
    <mergeCell ref="L274:M274"/>
    <mergeCell ref="L275:M275"/>
    <mergeCell ref="L276:M276"/>
    <mergeCell ref="L277:M277"/>
    <mergeCell ref="L278:M278"/>
    <mergeCell ref="L323:M323"/>
    <mergeCell ref="L324:M324"/>
    <mergeCell ref="L325:M325"/>
    <mergeCell ref="L326:M326"/>
    <mergeCell ref="L327:M327"/>
    <mergeCell ref="L328:M328"/>
    <mergeCell ref="L317:M317"/>
    <mergeCell ref="L420:M420"/>
    <mergeCell ref="L404:M404"/>
    <mergeCell ref="L362:M362"/>
    <mergeCell ref="L363:M363"/>
    <mergeCell ref="L364:M364"/>
    <mergeCell ref="L365:M365"/>
    <mergeCell ref="L366:M366"/>
    <mergeCell ref="L367:M367"/>
    <mergeCell ref="L368:M368"/>
    <mergeCell ref="L413:M413"/>
    <mergeCell ref="L414:M414"/>
    <mergeCell ref="L415:M415"/>
    <mergeCell ref="L416:M416"/>
    <mergeCell ref="L417:M417"/>
    <mergeCell ref="L418:M418"/>
    <mergeCell ref="L407:M407"/>
    <mergeCell ref="L408:M408"/>
    <mergeCell ref="L409:M409"/>
    <mergeCell ref="L410:M410"/>
    <mergeCell ref="L411:M411"/>
    <mergeCell ref="L412:M412"/>
    <mergeCell ref="L371:M371"/>
    <mergeCell ref="L372:M372"/>
    <mergeCell ref="L373:M373"/>
    <mergeCell ref="O361:Q361"/>
    <mergeCell ref="G398:K402"/>
    <mergeCell ref="F406:H406"/>
    <mergeCell ref="O406:Q406"/>
    <mergeCell ref="J406:M406"/>
    <mergeCell ref="J361:M361"/>
    <mergeCell ref="L369:M369"/>
    <mergeCell ref="L370:M370"/>
    <mergeCell ref="L419:M419"/>
    <mergeCell ref="L374:M374"/>
    <mergeCell ref="L375:M375"/>
    <mergeCell ref="O271:Q271"/>
    <mergeCell ref="G308:K312"/>
    <mergeCell ref="F316:H316"/>
    <mergeCell ref="O316:Q316"/>
    <mergeCell ref="J316:M316"/>
    <mergeCell ref="J271:M271"/>
    <mergeCell ref="L279:M279"/>
    <mergeCell ref="L280:M280"/>
    <mergeCell ref="G353:K357"/>
    <mergeCell ref="L319:M319"/>
    <mergeCell ref="L320:M320"/>
    <mergeCell ref="L321:M321"/>
    <mergeCell ref="L322:M322"/>
    <mergeCell ref="L318:M318"/>
    <mergeCell ref="O181:Q181"/>
    <mergeCell ref="G218:K222"/>
    <mergeCell ref="F226:H226"/>
    <mergeCell ref="O226:Q226"/>
    <mergeCell ref="J226:M226"/>
    <mergeCell ref="J181:M181"/>
    <mergeCell ref="L187:M187"/>
    <mergeCell ref="L188:M188"/>
    <mergeCell ref="G263:K267"/>
    <mergeCell ref="L239:M239"/>
    <mergeCell ref="L240:M240"/>
    <mergeCell ref="L241:M241"/>
    <mergeCell ref="L224:M224"/>
    <mergeCell ref="L225:M225"/>
    <mergeCell ref="L182:M182"/>
    <mergeCell ref="L183:M183"/>
    <mergeCell ref="L184:M184"/>
    <mergeCell ref="L185:M185"/>
    <mergeCell ref="L186:M186"/>
    <mergeCell ref="L233:M233"/>
    <mergeCell ref="L234:M234"/>
    <mergeCell ref="L235:M235"/>
    <mergeCell ref="L236:M236"/>
    <mergeCell ref="L237:M237"/>
    <mergeCell ref="O97:Q97"/>
    <mergeCell ref="G132:K136"/>
    <mergeCell ref="F140:H140"/>
    <mergeCell ref="O140:Q140"/>
    <mergeCell ref="J140:M140"/>
    <mergeCell ref="J97:M97"/>
    <mergeCell ref="L106:M106"/>
    <mergeCell ref="L107:M107"/>
    <mergeCell ref="G173:K177"/>
    <mergeCell ref="L111:M111"/>
    <mergeCell ref="O11:Q11"/>
    <mergeCell ref="G46:K50"/>
    <mergeCell ref="F54:H54"/>
    <mergeCell ref="O54:Q54"/>
    <mergeCell ref="J11:M11"/>
    <mergeCell ref="J54:M54"/>
    <mergeCell ref="L18:M18"/>
    <mergeCell ref="L19:M19"/>
    <mergeCell ref="G89:K93"/>
    <mergeCell ref="L12:M12"/>
    <mergeCell ref="L13:M13"/>
    <mergeCell ref="L14:M14"/>
    <mergeCell ref="L15:M15"/>
    <mergeCell ref="L16:M16"/>
    <mergeCell ref="L17:M17"/>
    <mergeCell ref="L26:M26"/>
    <mergeCell ref="G262:K262"/>
    <mergeCell ref="G307:K307"/>
    <mergeCell ref="G352:K352"/>
    <mergeCell ref="G397:K397"/>
    <mergeCell ref="G2:K2"/>
    <mergeCell ref="G45:K45"/>
    <mergeCell ref="G88:K88"/>
    <mergeCell ref="G131:K131"/>
    <mergeCell ref="G172:K172"/>
    <mergeCell ref="G217:K217"/>
    <mergeCell ref="G3:K7"/>
    <mergeCell ref="F11:H11"/>
    <mergeCell ref="F97:H97"/>
    <mergeCell ref="F181:H181"/>
    <mergeCell ref="F271:H271"/>
    <mergeCell ref="F361:H361"/>
  </mergeCells>
  <pageMargins left="0.75" right="0.5" top="1" bottom="0.5" header="0.3" footer="0.3"/>
  <pageSetup scale="93" orientation="landscape" r:id="rId1"/>
  <rowBreaks count="10" manualBreakCount="10">
    <brk id="43" max="12" man="1"/>
    <brk id="86" max="12" man="1"/>
    <brk id="129" max="12" man="1"/>
    <brk id="170" max="12" man="1"/>
    <brk id="215" max="12" man="1"/>
    <brk id="260" max="12" man="1"/>
    <brk id="305" max="12" man="1"/>
    <brk id="350" max="12" man="1"/>
    <brk id="395" max="12" man="1"/>
    <brk id="440" max="12" man="1"/>
  </rowBreaks>
</worksheet>
</file>

<file path=xl/worksheets/sheet5.xml><?xml version="1.0" encoding="utf-8"?>
<worksheet xmlns="http://schemas.openxmlformats.org/spreadsheetml/2006/main" xmlns:r="http://schemas.openxmlformats.org/officeDocument/2006/relationships">
  <dimension ref="A1:X962"/>
  <sheetViews>
    <sheetView zoomScaleNormal="100" workbookViewId="0">
      <selection activeCell="F21" sqref="F21"/>
    </sheetView>
  </sheetViews>
  <sheetFormatPr defaultColWidth="9.140625" defaultRowHeight="15"/>
  <cols>
    <col min="1" max="1" width="5.7109375" style="29" customWidth="1"/>
    <col min="2" max="2" width="7.5703125" style="29" customWidth="1"/>
    <col min="3" max="3" width="9.28515625" style="29" customWidth="1"/>
    <col min="4" max="4" width="8.5703125" style="29" customWidth="1"/>
    <col min="5" max="8" width="10.140625" style="29" customWidth="1"/>
    <col min="9" max="9" width="10.28515625" style="29" customWidth="1"/>
    <col min="10" max="12" width="10.140625" style="29" customWidth="1"/>
    <col min="13" max="13" width="10.5703125" style="29" customWidth="1"/>
    <col min="14" max="16384" width="9.140625" style="29"/>
  </cols>
  <sheetData>
    <row r="1" spans="1:17" ht="12.75" customHeight="1">
      <c r="A1" s="22" t="s">
        <v>0</v>
      </c>
      <c r="B1" s="22"/>
      <c r="C1" s="25"/>
      <c r="D1" s="14"/>
      <c r="E1" s="22"/>
      <c r="F1" s="22" t="s">
        <v>1</v>
      </c>
      <c r="G1" s="22"/>
      <c r="H1" s="22"/>
      <c r="I1" s="22"/>
      <c r="J1" s="22"/>
      <c r="K1" s="22"/>
      <c r="L1" s="22" t="s">
        <v>56</v>
      </c>
      <c r="M1" s="22"/>
    </row>
    <row r="2" spans="1:17" ht="15" customHeight="1">
      <c r="A2" s="17" t="s">
        <v>2</v>
      </c>
      <c r="B2" s="10"/>
      <c r="C2" s="7"/>
      <c r="D2" s="7"/>
      <c r="E2" s="7"/>
      <c r="F2" s="96" t="s">
        <v>3</v>
      </c>
      <c r="G2" s="96"/>
      <c r="H2" s="96"/>
      <c r="I2" s="96"/>
      <c r="J2" s="17" t="s">
        <v>4</v>
      </c>
      <c r="K2" s="5"/>
      <c r="L2" s="5"/>
      <c r="M2" s="5"/>
    </row>
    <row r="3" spans="1:17" ht="15" customHeight="1">
      <c r="A3" s="3"/>
      <c r="B3" s="8"/>
      <c r="C3" s="8"/>
      <c r="D3" s="8"/>
      <c r="E3" s="8"/>
      <c r="F3" s="97"/>
      <c r="G3" s="97"/>
      <c r="H3" s="97"/>
      <c r="I3" s="97"/>
      <c r="J3" s="25" t="s">
        <v>44</v>
      </c>
      <c r="K3" s="3" t="s">
        <v>5</v>
      </c>
      <c r="L3" s="2"/>
      <c r="M3" s="2"/>
    </row>
    <row r="4" spans="1:17" ht="15" customHeight="1">
      <c r="A4" s="3" t="s">
        <v>6</v>
      </c>
      <c r="B4" s="3"/>
      <c r="C4" s="38"/>
      <c r="D4" s="4"/>
      <c r="E4" s="3"/>
      <c r="F4" s="97"/>
      <c r="G4" s="97"/>
      <c r="H4" s="97"/>
      <c r="I4" s="97"/>
      <c r="J4" s="22"/>
      <c r="K4" s="3" t="s">
        <v>7</v>
      </c>
      <c r="L4" s="3"/>
      <c r="M4" s="3"/>
    </row>
    <row r="5" spans="1:17" ht="15" customHeight="1">
      <c r="A5" s="3"/>
      <c r="B5" s="8"/>
      <c r="C5" s="38"/>
      <c r="D5" s="4"/>
      <c r="E5" s="3"/>
      <c r="F5" s="97"/>
      <c r="G5" s="97"/>
      <c r="H5" s="97"/>
      <c r="I5" s="97"/>
      <c r="J5" s="25"/>
      <c r="K5" s="3" t="s">
        <v>8</v>
      </c>
      <c r="L5" s="3"/>
      <c r="M5" s="3"/>
    </row>
    <row r="6" spans="1:17" ht="15" customHeight="1">
      <c r="A6" s="22" t="s">
        <v>9</v>
      </c>
      <c r="B6" s="9"/>
      <c r="C6" s="25"/>
      <c r="D6" s="14"/>
      <c r="E6" s="22"/>
      <c r="F6" s="98"/>
      <c r="G6" s="98"/>
      <c r="H6" s="98"/>
      <c r="I6" s="98"/>
      <c r="J6" s="6" t="s">
        <v>10</v>
      </c>
      <c r="K6" s="1"/>
      <c r="L6" s="22"/>
      <c r="M6" s="22"/>
    </row>
    <row r="7" spans="1:17" ht="12.75" customHeight="1">
      <c r="A7" s="17"/>
      <c r="B7" s="17"/>
      <c r="C7" s="18"/>
      <c r="D7" s="19"/>
      <c r="E7" s="17"/>
      <c r="F7" s="11"/>
      <c r="G7" s="11"/>
      <c r="H7" s="11"/>
      <c r="I7" s="11"/>
      <c r="J7" s="17"/>
      <c r="K7" s="17"/>
      <c r="L7" s="17"/>
      <c r="M7" s="17"/>
    </row>
    <row r="8" spans="1:17" ht="12.75" customHeight="1">
      <c r="A8" s="12" t="s">
        <v>11</v>
      </c>
      <c r="B8" s="12" t="s">
        <v>12</v>
      </c>
      <c r="C8" s="12" t="s">
        <v>13</v>
      </c>
      <c r="D8" s="12" t="s">
        <v>14</v>
      </c>
      <c r="E8" s="12" t="s">
        <v>15</v>
      </c>
      <c r="F8" s="12" t="s">
        <v>16</v>
      </c>
      <c r="G8" s="12" t="s">
        <v>17</v>
      </c>
      <c r="H8" s="12" t="s">
        <v>18</v>
      </c>
      <c r="I8" s="12" t="s">
        <v>19</v>
      </c>
      <c r="J8" s="12" t="s">
        <v>20</v>
      </c>
      <c r="K8" s="12" t="s">
        <v>21</v>
      </c>
      <c r="L8" s="12" t="s">
        <v>22</v>
      </c>
      <c r="M8" s="12" t="s">
        <v>23</v>
      </c>
    </row>
    <row r="9" spans="1:17" ht="12.75" customHeight="1">
      <c r="B9" s="38"/>
      <c r="D9" s="28"/>
      <c r="E9" s="26"/>
      <c r="F9" s="26"/>
      <c r="G9" s="26"/>
      <c r="H9" s="26"/>
      <c r="I9" s="26"/>
      <c r="J9" s="26"/>
      <c r="K9" s="26"/>
      <c r="L9" s="26"/>
      <c r="M9" s="26"/>
    </row>
    <row r="10" spans="1:17" ht="12.75" customHeight="1">
      <c r="B10" s="26"/>
      <c r="E10" s="104" t="s">
        <v>24</v>
      </c>
      <c r="F10" s="104"/>
      <c r="G10" s="104"/>
      <c r="H10" s="104" t="s">
        <v>25</v>
      </c>
      <c r="I10" s="104"/>
      <c r="J10" s="104"/>
      <c r="K10" s="104" t="s">
        <v>26</v>
      </c>
      <c r="L10" s="104"/>
      <c r="M10" s="104"/>
    </row>
    <row r="11" spans="1:17" ht="12.75" customHeight="1">
      <c r="B11" s="26"/>
      <c r="E11" s="13" t="s">
        <v>27</v>
      </c>
      <c r="F11" s="13"/>
      <c r="G11" s="13"/>
      <c r="H11" s="13" t="s">
        <v>28</v>
      </c>
      <c r="I11" s="13"/>
      <c r="J11" s="13"/>
      <c r="K11" s="13" t="s">
        <v>28</v>
      </c>
      <c r="L11" s="13"/>
      <c r="M11" s="13"/>
    </row>
    <row r="12" spans="1:17" ht="28.5" customHeight="1">
      <c r="A12" s="15" t="s">
        <v>29</v>
      </c>
      <c r="B12" s="25" t="s">
        <v>30</v>
      </c>
      <c r="C12" s="25" t="s">
        <v>31</v>
      </c>
      <c r="D12" s="14" t="s">
        <v>32</v>
      </c>
      <c r="E12" s="25" t="s">
        <v>33</v>
      </c>
      <c r="F12" s="16" t="s">
        <v>34</v>
      </c>
      <c r="G12" s="25" t="s">
        <v>35</v>
      </c>
      <c r="H12" s="25" t="s">
        <v>33</v>
      </c>
      <c r="I12" s="16" t="s">
        <v>34</v>
      </c>
      <c r="J12" s="25" t="s">
        <v>35</v>
      </c>
      <c r="K12" s="25" t="s">
        <v>33</v>
      </c>
      <c r="L12" s="16" t="s">
        <v>34</v>
      </c>
      <c r="M12" s="25" t="s">
        <v>35</v>
      </c>
    </row>
    <row r="13" spans="1:17" ht="12.75" customHeight="1">
      <c r="A13" s="26">
        <v>1</v>
      </c>
      <c r="B13" s="26" t="s">
        <v>38</v>
      </c>
      <c r="C13" s="44"/>
      <c r="D13" s="24">
        <v>40878</v>
      </c>
      <c r="E13" s="35">
        <f>E329</f>
        <v>0</v>
      </c>
      <c r="F13" s="35">
        <f>F329</f>
        <v>0</v>
      </c>
      <c r="G13" s="21">
        <f>IF(E13=0,0,F13*1000/E13)</f>
        <v>0</v>
      </c>
      <c r="H13" s="35">
        <f>H329</f>
        <v>0</v>
      </c>
      <c r="I13" s="35">
        <f>I329</f>
        <v>0</v>
      </c>
      <c r="J13" s="21">
        <f t="shared" ref="J13:J25" si="0">IF(H13=0,0,I13*1000/H13)</f>
        <v>0</v>
      </c>
      <c r="K13" s="35">
        <f>K329</f>
        <v>0</v>
      </c>
      <c r="L13" s="35">
        <f>L329</f>
        <v>0</v>
      </c>
      <c r="M13" s="21">
        <f t="shared" ref="M13:M25" si="1">IF(K13=0,0,L13*1000/K13)</f>
        <v>0</v>
      </c>
      <c r="P13" s="30"/>
      <c r="Q13" s="29" t="s">
        <v>57</v>
      </c>
    </row>
    <row r="14" spans="1:17" ht="12.75" customHeight="1">
      <c r="A14" s="26">
        <v>2</v>
      </c>
      <c r="B14" s="26" t="s">
        <v>38</v>
      </c>
      <c r="C14" s="44"/>
      <c r="D14" s="24">
        <v>40909</v>
      </c>
      <c r="E14" s="28">
        <f>K51</f>
        <v>0</v>
      </c>
      <c r="F14" s="28">
        <f t="shared" ref="F14:F25" si="2">L51</f>
        <v>0</v>
      </c>
      <c r="G14" s="21">
        <f t="shared" ref="G14:G25" si="3">IF(E14=0,0,F14*1000/E14)</f>
        <v>0</v>
      </c>
      <c r="H14" s="28"/>
      <c r="I14" s="27"/>
      <c r="J14" s="21">
        <f t="shared" si="0"/>
        <v>0</v>
      </c>
      <c r="K14" s="28"/>
      <c r="L14" s="27"/>
      <c r="M14" s="21">
        <f t="shared" si="1"/>
        <v>0</v>
      </c>
    </row>
    <row r="15" spans="1:17" ht="12.75" customHeight="1">
      <c r="A15" s="26">
        <v>3</v>
      </c>
      <c r="B15" s="26" t="s">
        <v>38</v>
      </c>
      <c r="C15" s="44"/>
      <c r="D15" s="24">
        <v>40940</v>
      </c>
      <c r="E15" s="28">
        <f t="shared" ref="E15:E25" si="4">K52</f>
        <v>0</v>
      </c>
      <c r="F15" s="28">
        <f t="shared" si="2"/>
        <v>0</v>
      </c>
      <c r="G15" s="21">
        <f t="shared" si="3"/>
        <v>0</v>
      </c>
      <c r="H15" s="28"/>
      <c r="I15" s="27"/>
      <c r="J15" s="21">
        <f t="shared" si="0"/>
        <v>0</v>
      </c>
      <c r="K15" s="28"/>
      <c r="L15" s="27"/>
      <c r="M15" s="21">
        <f t="shared" si="1"/>
        <v>0</v>
      </c>
    </row>
    <row r="16" spans="1:17" ht="12.75" customHeight="1">
      <c r="A16" s="26">
        <v>4</v>
      </c>
      <c r="B16" s="26" t="s">
        <v>38</v>
      </c>
      <c r="C16" s="44"/>
      <c r="D16" s="24">
        <v>40969</v>
      </c>
      <c r="E16" s="28">
        <f t="shared" si="4"/>
        <v>0</v>
      </c>
      <c r="F16" s="28">
        <f t="shared" si="2"/>
        <v>0</v>
      </c>
      <c r="G16" s="21">
        <f t="shared" si="3"/>
        <v>0</v>
      </c>
      <c r="H16" s="28"/>
      <c r="I16" s="27"/>
      <c r="J16" s="21">
        <f t="shared" si="0"/>
        <v>0</v>
      </c>
      <c r="K16" s="28"/>
      <c r="L16" s="27"/>
      <c r="M16" s="21">
        <f t="shared" si="1"/>
        <v>0</v>
      </c>
    </row>
    <row r="17" spans="1:13" ht="12.75" customHeight="1">
      <c r="A17" s="26">
        <v>5</v>
      </c>
      <c r="B17" s="26" t="s">
        <v>38</v>
      </c>
      <c r="C17" s="44"/>
      <c r="D17" s="24">
        <v>41000</v>
      </c>
      <c r="E17" s="28">
        <f t="shared" si="4"/>
        <v>0</v>
      </c>
      <c r="F17" s="28">
        <f t="shared" si="2"/>
        <v>0</v>
      </c>
      <c r="G17" s="21">
        <f t="shared" si="3"/>
        <v>0</v>
      </c>
      <c r="H17" s="28"/>
      <c r="I17" s="27"/>
      <c r="J17" s="21">
        <f t="shared" si="0"/>
        <v>0</v>
      </c>
      <c r="K17" s="28"/>
      <c r="L17" s="27"/>
      <c r="M17" s="21">
        <f t="shared" si="1"/>
        <v>0</v>
      </c>
    </row>
    <row r="18" spans="1:13" ht="12.75" customHeight="1">
      <c r="A18" s="26">
        <v>6</v>
      </c>
      <c r="B18" s="26" t="s">
        <v>38</v>
      </c>
      <c r="C18" s="44"/>
      <c r="D18" s="24">
        <v>41030</v>
      </c>
      <c r="E18" s="28">
        <f t="shared" si="4"/>
        <v>0</v>
      </c>
      <c r="F18" s="28">
        <f t="shared" si="2"/>
        <v>0</v>
      </c>
      <c r="G18" s="21">
        <f t="shared" si="3"/>
        <v>0</v>
      </c>
      <c r="H18" s="28"/>
      <c r="I18" s="27"/>
      <c r="J18" s="21">
        <f t="shared" si="0"/>
        <v>0</v>
      </c>
      <c r="K18" s="28"/>
      <c r="L18" s="27"/>
      <c r="M18" s="21">
        <f t="shared" si="1"/>
        <v>0</v>
      </c>
    </row>
    <row r="19" spans="1:13" ht="12.75" customHeight="1">
      <c r="A19" s="26">
        <v>7</v>
      </c>
      <c r="B19" s="26" t="s">
        <v>38</v>
      </c>
      <c r="C19" s="44"/>
      <c r="D19" s="24">
        <v>41061</v>
      </c>
      <c r="E19" s="28">
        <f t="shared" si="4"/>
        <v>0</v>
      </c>
      <c r="F19" s="28">
        <f t="shared" si="2"/>
        <v>0</v>
      </c>
      <c r="G19" s="21">
        <f t="shared" si="3"/>
        <v>0</v>
      </c>
      <c r="H19" s="28"/>
      <c r="I19" s="27"/>
      <c r="J19" s="21">
        <f t="shared" si="0"/>
        <v>0</v>
      </c>
      <c r="K19" s="28"/>
      <c r="L19" s="27"/>
      <c r="M19" s="21">
        <f t="shared" si="1"/>
        <v>0</v>
      </c>
    </row>
    <row r="20" spans="1:13" ht="12.75" customHeight="1">
      <c r="A20" s="26">
        <v>8</v>
      </c>
      <c r="B20" s="26" t="s">
        <v>38</v>
      </c>
      <c r="C20" s="44"/>
      <c r="D20" s="24">
        <v>41091</v>
      </c>
      <c r="E20" s="28">
        <f t="shared" si="4"/>
        <v>0</v>
      </c>
      <c r="F20" s="28">
        <f t="shared" si="2"/>
        <v>0</v>
      </c>
      <c r="G20" s="21">
        <f t="shared" si="3"/>
        <v>0</v>
      </c>
      <c r="H20" s="28"/>
      <c r="I20" s="27"/>
      <c r="J20" s="21">
        <f t="shared" si="0"/>
        <v>0</v>
      </c>
      <c r="K20" s="28"/>
      <c r="L20" s="27"/>
      <c r="M20" s="21">
        <f t="shared" si="1"/>
        <v>0</v>
      </c>
    </row>
    <row r="21" spans="1:13" ht="12.75" customHeight="1">
      <c r="A21" s="26">
        <v>9</v>
      </c>
      <c r="B21" s="26" t="s">
        <v>38</v>
      </c>
      <c r="C21" s="44"/>
      <c r="D21" s="24">
        <v>41122</v>
      </c>
      <c r="E21" s="28">
        <f t="shared" si="4"/>
        <v>0</v>
      </c>
      <c r="F21" s="28">
        <f t="shared" si="2"/>
        <v>0</v>
      </c>
      <c r="G21" s="21">
        <f t="shared" si="3"/>
        <v>0</v>
      </c>
      <c r="H21" s="28"/>
      <c r="I21" s="27"/>
      <c r="J21" s="21">
        <f t="shared" si="0"/>
        <v>0</v>
      </c>
      <c r="K21" s="28"/>
      <c r="L21" s="27"/>
      <c r="M21" s="21">
        <f t="shared" si="1"/>
        <v>0</v>
      </c>
    </row>
    <row r="22" spans="1:13" ht="12.75" customHeight="1">
      <c r="A22" s="26">
        <v>10</v>
      </c>
      <c r="B22" s="26" t="s">
        <v>38</v>
      </c>
      <c r="C22" s="44"/>
      <c r="D22" s="24">
        <v>41153</v>
      </c>
      <c r="E22" s="28">
        <f t="shared" si="4"/>
        <v>0</v>
      </c>
      <c r="F22" s="28">
        <f t="shared" si="2"/>
        <v>0</v>
      </c>
      <c r="G22" s="21">
        <f t="shared" si="3"/>
        <v>0</v>
      </c>
      <c r="H22" s="28"/>
      <c r="I22" s="27"/>
      <c r="J22" s="21">
        <f t="shared" si="0"/>
        <v>0</v>
      </c>
      <c r="K22" s="28"/>
      <c r="L22" s="27"/>
      <c r="M22" s="21">
        <f t="shared" si="1"/>
        <v>0</v>
      </c>
    </row>
    <row r="23" spans="1:13" ht="12.75" customHeight="1">
      <c r="A23" s="26">
        <v>11</v>
      </c>
      <c r="B23" s="26" t="s">
        <v>38</v>
      </c>
      <c r="C23" s="44"/>
      <c r="D23" s="24">
        <v>41183</v>
      </c>
      <c r="E23" s="28">
        <f t="shared" si="4"/>
        <v>0</v>
      </c>
      <c r="F23" s="28">
        <f t="shared" si="2"/>
        <v>0</v>
      </c>
      <c r="G23" s="21">
        <f t="shared" si="3"/>
        <v>0</v>
      </c>
      <c r="H23" s="28"/>
      <c r="I23" s="27"/>
      <c r="J23" s="21">
        <f t="shared" si="0"/>
        <v>0</v>
      </c>
      <c r="K23" s="28"/>
      <c r="L23" s="27"/>
      <c r="M23" s="21">
        <f t="shared" si="1"/>
        <v>0</v>
      </c>
    </row>
    <row r="24" spans="1:13" ht="12.75" customHeight="1">
      <c r="A24" s="26">
        <v>12</v>
      </c>
      <c r="B24" s="26" t="s">
        <v>38</v>
      </c>
      <c r="C24" s="44"/>
      <c r="D24" s="24">
        <v>41214</v>
      </c>
      <c r="E24" s="28">
        <f t="shared" si="4"/>
        <v>0</v>
      </c>
      <c r="F24" s="28">
        <f t="shared" si="2"/>
        <v>0</v>
      </c>
      <c r="G24" s="21">
        <f t="shared" si="3"/>
        <v>0</v>
      </c>
      <c r="H24" s="28"/>
      <c r="I24" s="27"/>
      <c r="J24" s="21">
        <f t="shared" si="0"/>
        <v>0</v>
      </c>
      <c r="K24" s="28"/>
      <c r="L24" s="27"/>
      <c r="M24" s="21">
        <f t="shared" si="1"/>
        <v>0</v>
      </c>
    </row>
    <row r="25" spans="1:13" ht="12.75" customHeight="1">
      <c r="A25" s="26">
        <v>13</v>
      </c>
      <c r="B25" s="26" t="s">
        <v>38</v>
      </c>
      <c r="C25" s="44"/>
      <c r="D25" s="24">
        <v>41244</v>
      </c>
      <c r="E25" s="28">
        <f t="shared" si="4"/>
        <v>0</v>
      </c>
      <c r="F25" s="28">
        <f t="shared" si="2"/>
        <v>0</v>
      </c>
      <c r="G25" s="21">
        <f t="shared" si="3"/>
        <v>0</v>
      </c>
      <c r="H25" s="28"/>
      <c r="I25" s="27"/>
      <c r="J25" s="21">
        <f t="shared" si="0"/>
        <v>0</v>
      </c>
      <c r="K25" s="28"/>
      <c r="L25" s="27"/>
      <c r="M25" s="21">
        <f t="shared" si="1"/>
        <v>0</v>
      </c>
    </row>
    <row r="26" spans="1:13" ht="12.75" customHeight="1"/>
    <row r="27" spans="1:13" ht="12.75" customHeight="1"/>
    <row r="28" spans="1:13" ht="12.75" customHeight="1"/>
    <row r="29" spans="1:13" ht="12.75" customHeight="1"/>
    <row r="30" spans="1:13" ht="12.75" customHeight="1"/>
    <row r="31" spans="1:13" ht="12.75" customHeight="1"/>
    <row r="32" spans="1:13" ht="12.75" customHeight="1"/>
    <row r="33" spans="1:13" ht="12.75" customHeight="1"/>
    <row r="34" spans="1:13" ht="12.75" customHeight="1"/>
    <row r="35" spans="1:13" ht="12.75" customHeight="1"/>
    <row r="36" spans="1:13" ht="12.75" customHeight="1"/>
    <row r="37" spans="1:13" ht="12.75" customHeight="1"/>
    <row r="38" spans="1:13" ht="13.5" customHeight="1">
      <c r="A38" s="17" t="s">
        <v>36</v>
      </c>
      <c r="B38" s="17"/>
      <c r="C38" s="18"/>
      <c r="D38" s="19"/>
      <c r="E38" s="17"/>
      <c r="F38" s="17"/>
      <c r="G38" s="17"/>
      <c r="H38" s="17"/>
      <c r="I38" s="17"/>
      <c r="J38" s="17"/>
      <c r="K38" s="17"/>
      <c r="L38" s="17"/>
      <c r="M38" s="20" t="s">
        <v>37</v>
      </c>
    </row>
    <row r="39" spans="1:13" ht="12.75" customHeight="1">
      <c r="A39" s="22" t="s">
        <v>0</v>
      </c>
      <c r="B39" s="22"/>
      <c r="C39" s="25"/>
      <c r="D39" s="14"/>
      <c r="E39" s="22"/>
      <c r="F39" s="22" t="s">
        <v>1</v>
      </c>
      <c r="G39" s="22"/>
      <c r="H39" s="22"/>
      <c r="I39" s="22"/>
      <c r="J39" s="22"/>
      <c r="K39" s="22"/>
      <c r="L39" s="22" t="s">
        <v>45</v>
      </c>
      <c r="M39" s="22"/>
    </row>
    <row r="40" spans="1:13">
      <c r="A40" s="17" t="s">
        <v>2</v>
      </c>
      <c r="B40" s="10"/>
      <c r="C40" s="7"/>
      <c r="D40" s="7"/>
      <c r="E40" s="7"/>
      <c r="F40" s="96" t="s">
        <v>3</v>
      </c>
      <c r="G40" s="96"/>
      <c r="H40" s="96"/>
      <c r="I40" s="96"/>
      <c r="J40" s="17" t="s">
        <v>4</v>
      </c>
      <c r="K40" s="5"/>
      <c r="L40" s="5"/>
      <c r="M40" s="5"/>
    </row>
    <row r="41" spans="1:13">
      <c r="A41" s="3"/>
      <c r="B41" s="8"/>
      <c r="C41" s="8"/>
      <c r="D41" s="8"/>
      <c r="E41" s="8"/>
      <c r="F41" s="97"/>
      <c r="G41" s="97"/>
      <c r="H41" s="97"/>
      <c r="I41" s="97"/>
      <c r="J41" s="25" t="s">
        <v>44</v>
      </c>
      <c r="K41" s="3" t="s">
        <v>5</v>
      </c>
      <c r="L41" s="2"/>
      <c r="M41" s="2"/>
    </row>
    <row r="42" spans="1:13" ht="15" customHeight="1">
      <c r="A42" s="3" t="s">
        <v>6</v>
      </c>
      <c r="B42" s="3"/>
      <c r="C42" s="38"/>
      <c r="D42" s="4"/>
      <c r="E42" s="3"/>
      <c r="F42" s="97"/>
      <c r="G42" s="97"/>
      <c r="H42" s="97"/>
      <c r="I42" s="97"/>
      <c r="J42" s="22"/>
      <c r="K42" s="3" t="s">
        <v>7</v>
      </c>
      <c r="L42" s="3"/>
      <c r="M42" s="3"/>
    </row>
    <row r="43" spans="1:13">
      <c r="A43" s="3"/>
      <c r="B43" s="8"/>
      <c r="C43" s="38"/>
      <c r="D43" s="4"/>
      <c r="E43" s="3"/>
      <c r="F43" s="97"/>
      <c r="G43" s="97"/>
      <c r="H43" s="97"/>
      <c r="I43" s="97"/>
      <c r="J43" s="25"/>
      <c r="K43" s="3" t="s">
        <v>8</v>
      </c>
      <c r="L43" s="3"/>
      <c r="M43" s="3"/>
    </row>
    <row r="44" spans="1:13">
      <c r="A44" s="22" t="s">
        <v>9</v>
      </c>
      <c r="B44" s="9"/>
      <c r="C44" s="25"/>
      <c r="D44" s="14"/>
      <c r="E44" s="22"/>
      <c r="F44" s="98"/>
      <c r="G44" s="98"/>
      <c r="H44" s="98"/>
      <c r="I44" s="98"/>
      <c r="J44" s="6" t="s">
        <v>10</v>
      </c>
      <c r="K44" s="1"/>
      <c r="L44" s="22"/>
      <c r="M44" s="22"/>
    </row>
    <row r="45" spans="1:13" ht="12.75" customHeight="1">
      <c r="A45" s="17"/>
      <c r="B45" s="17"/>
      <c r="C45" s="18"/>
      <c r="D45" s="19"/>
      <c r="E45" s="17"/>
      <c r="F45" s="11"/>
      <c r="G45" s="11"/>
      <c r="H45" s="11"/>
      <c r="I45" s="11"/>
      <c r="J45" s="17"/>
      <c r="K45" s="17"/>
      <c r="L45" s="17"/>
      <c r="M45" s="17"/>
    </row>
    <row r="46" spans="1:13" ht="12.75" customHeight="1">
      <c r="A46" s="12" t="s">
        <v>11</v>
      </c>
      <c r="B46" s="12" t="s">
        <v>12</v>
      </c>
      <c r="C46" s="12" t="s">
        <v>13</v>
      </c>
      <c r="D46" s="12" t="s">
        <v>14</v>
      </c>
      <c r="E46" s="12" t="s">
        <v>15</v>
      </c>
      <c r="F46" s="12" t="s">
        <v>16</v>
      </c>
      <c r="G46" s="12" t="s">
        <v>17</v>
      </c>
      <c r="H46" s="12" t="s">
        <v>18</v>
      </c>
      <c r="I46" s="12" t="s">
        <v>19</v>
      </c>
      <c r="J46" s="12" t="s">
        <v>20</v>
      </c>
      <c r="K46" s="12" t="s">
        <v>21</v>
      </c>
      <c r="L46" s="12" t="s">
        <v>22</v>
      </c>
      <c r="M46" s="12" t="s">
        <v>23</v>
      </c>
    </row>
    <row r="47" spans="1:13" ht="12.75" customHeight="1">
      <c r="B47" s="38"/>
      <c r="D47" s="28"/>
      <c r="E47" s="26"/>
      <c r="F47" s="26"/>
      <c r="G47" s="26"/>
      <c r="H47" s="26"/>
      <c r="I47" s="26"/>
      <c r="J47" s="26"/>
      <c r="K47" s="26"/>
      <c r="L47" s="26"/>
      <c r="M47" s="26"/>
    </row>
    <row r="48" spans="1:13" ht="12.75" customHeight="1">
      <c r="B48" s="26"/>
      <c r="E48" s="104" t="s">
        <v>41</v>
      </c>
      <c r="F48" s="104"/>
      <c r="G48" s="104"/>
      <c r="H48" s="104" t="s">
        <v>42</v>
      </c>
      <c r="I48" s="104"/>
      <c r="J48" s="104"/>
      <c r="K48" s="104" t="s">
        <v>43</v>
      </c>
      <c r="L48" s="104"/>
      <c r="M48" s="104"/>
    </row>
    <row r="49" spans="1:13" ht="12.75" customHeight="1">
      <c r="B49" s="26"/>
      <c r="E49" s="13" t="s">
        <v>27</v>
      </c>
      <c r="F49" s="13"/>
      <c r="G49" s="13"/>
      <c r="H49" s="13" t="s">
        <v>28</v>
      </c>
      <c r="I49" s="13"/>
      <c r="J49" s="13"/>
      <c r="K49" s="13" t="s">
        <v>28</v>
      </c>
      <c r="L49" s="13"/>
      <c r="M49" s="13"/>
    </row>
    <row r="50" spans="1:13" ht="28.5" customHeight="1">
      <c r="A50" s="15" t="s">
        <v>29</v>
      </c>
      <c r="B50" s="25" t="s">
        <v>30</v>
      </c>
      <c r="C50" s="25" t="s">
        <v>31</v>
      </c>
      <c r="D50" s="14" t="s">
        <v>32</v>
      </c>
      <c r="E50" s="25" t="s">
        <v>33</v>
      </c>
      <c r="F50" s="16" t="s">
        <v>34</v>
      </c>
      <c r="G50" s="25" t="s">
        <v>35</v>
      </c>
      <c r="H50" s="25" t="s">
        <v>33</v>
      </c>
      <c r="I50" s="16" t="s">
        <v>34</v>
      </c>
      <c r="J50" s="25" t="s">
        <v>35</v>
      </c>
      <c r="K50" s="25" t="s">
        <v>33</v>
      </c>
      <c r="L50" s="16" t="s">
        <v>34</v>
      </c>
      <c r="M50" s="25" t="s">
        <v>35</v>
      </c>
    </row>
    <row r="51" spans="1:13" ht="12.75" customHeight="1">
      <c r="A51" s="26">
        <v>1</v>
      </c>
      <c r="B51" s="26" t="s">
        <v>38</v>
      </c>
      <c r="C51" s="26" t="s">
        <v>39</v>
      </c>
      <c r="D51" s="24">
        <v>40878</v>
      </c>
      <c r="E51" s="28">
        <v>0</v>
      </c>
      <c r="F51" s="28">
        <v>0</v>
      </c>
      <c r="G51" s="21">
        <f t="shared" ref="G51:G63" si="5">IF(E51=0,0,F51*1000/E51)</f>
        <v>0</v>
      </c>
      <c r="H51" s="28">
        <v>0</v>
      </c>
      <c r="I51" s="28">
        <v>0</v>
      </c>
      <c r="J51" s="21">
        <f t="shared" ref="J51:J63" si="6">IF(H51=0,0,I51*1000/H51)</f>
        <v>0</v>
      </c>
      <c r="K51" s="28">
        <f>E13+H13-K13-E51+H51</f>
        <v>0</v>
      </c>
      <c r="L51" s="28">
        <f t="shared" ref="L51:L63" si="7">F13+I13-L13-F51+I51</f>
        <v>0</v>
      </c>
      <c r="M51" s="21">
        <f t="shared" ref="M51:M63" si="8">IF(K51=0,0,L51*1000/K51)</f>
        <v>0</v>
      </c>
    </row>
    <row r="52" spans="1:13" ht="12.75" customHeight="1">
      <c r="A52" s="26">
        <v>2</v>
      </c>
      <c r="B52" s="26" t="s">
        <v>38</v>
      </c>
      <c r="C52" s="26" t="s">
        <v>39</v>
      </c>
      <c r="D52" s="24">
        <v>40909</v>
      </c>
      <c r="E52" s="28">
        <v>0</v>
      </c>
      <c r="F52" s="28">
        <v>0</v>
      </c>
      <c r="G52" s="21">
        <f t="shared" si="5"/>
        <v>0</v>
      </c>
      <c r="H52" s="28">
        <v>0</v>
      </c>
      <c r="I52" s="28">
        <v>0</v>
      </c>
      <c r="J52" s="21">
        <f t="shared" si="6"/>
        <v>0</v>
      </c>
      <c r="K52" s="28">
        <f t="shared" ref="K52:K63" si="9">E14+H14-K14-E52+H52</f>
        <v>0</v>
      </c>
      <c r="L52" s="28">
        <f t="shared" si="7"/>
        <v>0</v>
      </c>
      <c r="M52" s="21">
        <f t="shared" si="8"/>
        <v>0</v>
      </c>
    </row>
    <row r="53" spans="1:13" ht="12.75" customHeight="1">
      <c r="A53" s="26">
        <v>3</v>
      </c>
      <c r="B53" s="26" t="s">
        <v>38</v>
      </c>
      <c r="C53" s="26" t="s">
        <v>39</v>
      </c>
      <c r="D53" s="24">
        <v>40940</v>
      </c>
      <c r="E53" s="28">
        <v>0</v>
      </c>
      <c r="F53" s="28">
        <v>0</v>
      </c>
      <c r="G53" s="21">
        <f t="shared" si="5"/>
        <v>0</v>
      </c>
      <c r="H53" s="28">
        <v>0</v>
      </c>
      <c r="I53" s="28">
        <v>0</v>
      </c>
      <c r="J53" s="21">
        <f t="shared" si="6"/>
        <v>0</v>
      </c>
      <c r="K53" s="28">
        <f t="shared" si="9"/>
        <v>0</v>
      </c>
      <c r="L53" s="28">
        <f t="shared" si="7"/>
        <v>0</v>
      </c>
      <c r="M53" s="21">
        <f t="shared" si="8"/>
        <v>0</v>
      </c>
    </row>
    <row r="54" spans="1:13" ht="12.75" customHeight="1">
      <c r="A54" s="26">
        <v>4</v>
      </c>
      <c r="B54" s="26" t="s">
        <v>38</v>
      </c>
      <c r="C54" s="26" t="s">
        <v>39</v>
      </c>
      <c r="D54" s="24">
        <v>40969</v>
      </c>
      <c r="E54" s="28">
        <v>0</v>
      </c>
      <c r="F54" s="28">
        <v>0</v>
      </c>
      <c r="G54" s="21">
        <f t="shared" si="5"/>
        <v>0</v>
      </c>
      <c r="H54" s="28">
        <v>0</v>
      </c>
      <c r="I54" s="28">
        <v>0</v>
      </c>
      <c r="J54" s="21">
        <f t="shared" si="6"/>
        <v>0</v>
      </c>
      <c r="K54" s="28">
        <f t="shared" si="9"/>
        <v>0</v>
      </c>
      <c r="L54" s="28">
        <f t="shared" si="7"/>
        <v>0</v>
      </c>
      <c r="M54" s="21">
        <f t="shared" si="8"/>
        <v>0</v>
      </c>
    </row>
    <row r="55" spans="1:13" ht="12.75" customHeight="1">
      <c r="A55" s="26">
        <v>5</v>
      </c>
      <c r="B55" s="26" t="s">
        <v>38</v>
      </c>
      <c r="C55" s="26" t="s">
        <v>39</v>
      </c>
      <c r="D55" s="24">
        <v>41000</v>
      </c>
      <c r="E55" s="28">
        <v>0</v>
      </c>
      <c r="F55" s="28">
        <v>0</v>
      </c>
      <c r="G55" s="21">
        <f t="shared" si="5"/>
        <v>0</v>
      </c>
      <c r="H55" s="28">
        <v>0</v>
      </c>
      <c r="I55" s="28">
        <v>0</v>
      </c>
      <c r="J55" s="21">
        <f t="shared" si="6"/>
        <v>0</v>
      </c>
      <c r="K55" s="28">
        <f t="shared" si="9"/>
        <v>0</v>
      </c>
      <c r="L55" s="28">
        <f t="shared" si="7"/>
        <v>0</v>
      </c>
      <c r="M55" s="21">
        <f t="shared" si="8"/>
        <v>0</v>
      </c>
    </row>
    <row r="56" spans="1:13" ht="12.75" customHeight="1">
      <c r="A56" s="26">
        <v>6</v>
      </c>
      <c r="B56" s="26" t="s">
        <v>38</v>
      </c>
      <c r="C56" s="26" t="s">
        <v>39</v>
      </c>
      <c r="D56" s="24">
        <v>41030</v>
      </c>
      <c r="E56" s="28">
        <v>0</v>
      </c>
      <c r="F56" s="28">
        <v>0</v>
      </c>
      <c r="G56" s="21">
        <f t="shared" si="5"/>
        <v>0</v>
      </c>
      <c r="H56" s="28">
        <v>0</v>
      </c>
      <c r="I56" s="28">
        <v>0</v>
      </c>
      <c r="J56" s="21">
        <f t="shared" si="6"/>
        <v>0</v>
      </c>
      <c r="K56" s="28">
        <f t="shared" si="9"/>
        <v>0</v>
      </c>
      <c r="L56" s="28">
        <f t="shared" si="7"/>
        <v>0</v>
      </c>
      <c r="M56" s="21">
        <f t="shared" si="8"/>
        <v>0</v>
      </c>
    </row>
    <row r="57" spans="1:13" ht="12.75" customHeight="1">
      <c r="A57" s="26">
        <v>7</v>
      </c>
      <c r="B57" s="26" t="s">
        <v>38</v>
      </c>
      <c r="C57" s="26" t="s">
        <v>39</v>
      </c>
      <c r="D57" s="24">
        <v>41061</v>
      </c>
      <c r="E57" s="28">
        <v>0</v>
      </c>
      <c r="F57" s="28">
        <v>0</v>
      </c>
      <c r="G57" s="21">
        <f t="shared" si="5"/>
        <v>0</v>
      </c>
      <c r="H57" s="28">
        <v>0</v>
      </c>
      <c r="I57" s="28">
        <v>0</v>
      </c>
      <c r="J57" s="21">
        <f t="shared" si="6"/>
        <v>0</v>
      </c>
      <c r="K57" s="28">
        <f t="shared" si="9"/>
        <v>0</v>
      </c>
      <c r="L57" s="28">
        <f t="shared" si="7"/>
        <v>0</v>
      </c>
      <c r="M57" s="21">
        <f t="shared" si="8"/>
        <v>0</v>
      </c>
    </row>
    <row r="58" spans="1:13" ht="12.75" customHeight="1">
      <c r="A58" s="26">
        <v>8</v>
      </c>
      <c r="B58" s="26" t="s">
        <v>38</v>
      </c>
      <c r="C58" s="26" t="s">
        <v>39</v>
      </c>
      <c r="D58" s="24">
        <v>41091</v>
      </c>
      <c r="E58" s="28">
        <v>0</v>
      </c>
      <c r="F58" s="28">
        <v>0</v>
      </c>
      <c r="G58" s="21">
        <f t="shared" si="5"/>
        <v>0</v>
      </c>
      <c r="H58" s="28">
        <v>0</v>
      </c>
      <c r="I58" s="28">
        <v>0</v>
      </c>
      <c r="J58" s="21">
        <f t="shared" si="6"/>
        <v>0</v>
      </c>
      <c r="K58" s="28">
        <f t="shared" si="9"/>
        <v>0</v>
      </c>
      <c r="L58" s="28">
        <f t="shared" si="7"/>
        <v>0</v>
      </c>
      <c r="M58" s="21">
        <f t="shared" si="8"/>
        <v>0</v>
      </c>
    </row>
    <row r="59" spans="1:13" ht="12.75" customHeight="1">
      <c r="A59" s="26">
        <v>9</v>
      </c>
      <c r="B59" s="26" t="s">
        <v>38</v>
      </c>
      <c r="C59" s="26" t="s">
        <v>39</v>
      </c>
      <c r="D59" s="24">
        <v>41122</v>
      </c>
      <c r="E59" s="28">
        <v>0</v>
      </c>
      <c r="F59" s="28">
        <v>0</v>
      </c>
      <c r="G59" s="21">
        <f t="shared" si="5"/>
        <v>0</v>
      </c>
      <c r="H59" s="28">
        <v>0</v>
      </c>
      <c r="I59" s="28">
        <v>0</v>
      </c>
      <c r="J59" s="21">
        <f t="shared" si="6"/>
        <v>0</v>
      </c>
      <c r="K59" s="28">
        <f t="shared" si="9"/>
        <v>0</v>
      </c>
      <c r="L59" s="28">
        <f t="shared" si="7"/>
        <v>0</v>
      </c>
      <c r="M59" s="21">
        <f t="shared" si="8"/>
        <v>0</v>
      </c>
    </row>
    <row r="60" spans="1:13" ht="12.75" customHeight="1">
      <c r="A60" s="26">
        <v>10</v>
      </c>
      <c r="B60" s="26" t="s">
        <v>38</v>
      </c>
      <c r="C60" s="26" t="s">
        <v>39</v>
      </c>
      <c r="D60" s="24">
        <v>41153</v>
      </c>
      <c r="E60" s="28">
        <v>0</v>
      </c>
      <c r="F60" s="28">
        <v>0</v>
      </c>
      <c r="G60" s="21">
        <f t="shared" si="5"/>
        <v>0</v>
      </c>
      <c r="H60" s="28">
        <v>0</v>
      </c>
      <c r="I60" s="28">
        <v>0</v>
      </c>
      <c r="J60" s="21">
        <f t="shared" si="6"/>
        <v>0</v>
      </c>
      <c r="K60" s="28">
        <f t="shared" si="9"/>
        <v>0</v>
      </c>
      <c r="L60" s="28">
        <f t="shared" si="7"/>
        <v>0</v>
      </c>
      <c r="M60" s="21">
        <f t="shared" si="8"/>
        <v>0</v>
      </c>
    </row>
    <row r="61" spans="1:13" ht="12.75" customHeight="1">
      <c r="A61" s="26">
        <v>11</v>
      </c>
      <c r="B61" s="26" t="s">
        <v>38</v>
      </c>
      <c r="C61" s="26" t="s">
        <v>39</v>
      </c>
      <c r="D61" s="24">
        <v>41183</v>
      </c>
      <c r="E61" s="28">
        <v>0</v>
      </c>
      <c r="F61" s="28">
        <v>0</v>
      </c>
      <c r="G61" s="21">
        <f t="shared" si="5"/>
        <v>0</v>
      </c>
      <c r="H61" s="28">
        <v>0</v>
      </c>
      <c r="I61" s="28">
        <v>0</v>
      </c>
      <c r="J61" s="21">
        <f t="shared" si="6"/>
        <v>0</v>
      </c>
      <c r="K61" s="28">
        <f t="shared" si="9"/>
        <v>0</v>
      </c>
      <c r="L61" s="28">
        <f t="shared" si="7"/>
        <v>0</v>
      </c>
      <c r="M61" s="21">
        <f t="shared" si="8"/>
        <v>0</v>
      </c>
    </row>
    <row r="62" spans="1:13" ht="12.75" customHeight="1">
      <c r="A62" s="26">
        <v>12</v>
      </c>
      <c r="B62" s="26" t="s">
        <v>38</v>
      </c>
      <c r="C62" s="26" t="s">
        <v>39</v>
      </c>
      <c r="D62" s="24">
        <v>41214</v>
      </c>
      <c r="E62" s="28">
        <v>0</v>
      </c>
      <c r="F62" s="28">
        <v>0</v>
      </c>
      <c r="G62" s="21">
        <f t="shared" si="5"/>
        <v>0</v>
      </c>
      <c r="H62" s="28">
        <v>0</v>
      </c>
      <c r="I62" s="28">
        <v>0</v>
      </c>
      <c r="J62" s="21">
        <f t="shared" si="6"/>
        <v>0</v>
      </c>
      <c r="K62" s="28">
        <f t="shared" si="9"/>
        <v>0</v>
      </c>
      <c r="L62" s="28">
        <f t="shared" si="7"/>
        <v>0</v>
      </c>
      <c r="M62" s="21">
        <f t="shared" si="8"/>
        <v>0</v>
      </c>
    </row>
    <row r="63" spans="1:13" ht="12.75" customHeight="1">
      <c r="A63" s="26">
        <v>13</v>
      </c>
      <c r="B63" s="26" t="s">
        <v>38</v>
      </c>
      <c r="C63" s="26" t="s">
        <v>39</v>
      </c>
      <c r="D63" s="24">
        <v>41244</v>
      </c>
      <c r="E63" s="28">
        <v>0</v>
      </c>
      <c r="F63" s="28">
        <v>0</v>
      </c>
      <c r="G63" s="21">
        <f t="shared" si="5"/>
        <v>0</v>
      </c>
      <c r="H63" s="28">
        <v>0</v>
      </c>
      <c r="I63" s="28">
        <v>0</v>
      </c>
      <c r="J63" s="21">
        <f t="shared" si="6"/>
        <v>0</v>
      </c>
      <c r="K63" s="28">
        <f t="shared" si="9"/>
        <v>0</v>
      </c>
      <c r="L63" s="28">
        <f t="shared" si="7"/>
        <v>0</v>
      </c>
      <c r="M63" s="21">
        <f t="shared" si="8"/>
        <v>0</v>
      </c>
    </row>
    <row r="64" spans="1:13" ht="12.75" customHeight="1"/>
    <row r="65" spans="1:13" ht="12.75" customHeight="1">
      <c r="A65" s="26">
        <v>14</v>
      </c>
      <c r="B65" s="33" t="s">
        <v>66</v>
      </c>
      <c r="C65" s="31"/>
      <c r="D65" s="32"/>
      <c r="E65" s="28"/>
      <c r="F65" s="28"/>
      <c r="G65" s="21"/>
      <c r="H65" s="34"/>
      <c r="I65" s="34"/>
      <c r="J65" s="21"/>
      <c r="K65" s="28">
        <f>SUM(K51:K63)</f>
        <v>0</v>
      </c>
      <c r="L65" s="28">
        <f>SUM(L51:L63)</f>
        <v>0</v>
      </c>
      <c r="M65" s="21"/>
    </row>
    <row r="66" spans="1:13" ht="12.75" customHeight="1"/>
    <row r="67" spans="1:13" ht="12.75" customHeight="1">
      <c r="A67" s="26">
        <v>15</v>
      </c>
      <c r="B67" s="26" t="s">
        <v>38</v>
      </c>
      <c r="C67" s="31"/>
      <c r="D67" s="32" t="s">
        <v>40</v>
      </c>
      <c r="K67" s="23">
        <f>AVERAGE(K51:K63)</f>
        <v>0</v>
      </c>
      <c r="L67" s="23">
        <f>AVERAGE(L51:L63)</f>
        <v>0</v>
      </c>
      <c r="M67" s="21">
        <f>IF(K67=0,0,L67*1000/K67)</f>
        <v>0</v>
      </c>
    </row>
    <row r="68" spans="1:13" ht="12.75" customHeight="1"/>
    <row r="69" spans="1:13" ht="12.75" customHeight="1"/>
    <row r="70" spans="1:13" ht="12.75" customHeight="1"/>
    <row r="71" spans="1:13" ht="12.75" customHeight="1"/>
    <row r="72" spans="1:13" ht="12.75" customHeight="1"/>
    <row r="73" spans="1:13" ht="12.75" customHeight="1"/>
    <row r="74" spans="1:13" ht="12.75" customHeight="1"/>
    <row r="75" spans="1:13" ht="12.75" customHeight="1"/>
    <row r="76" spans="1:13" ht="13.5" customHeight="1">
      <c r="A76" s="17" t="s">
        <v>36</v>
      </c>
      <c r="B76" s="17"/>
      <c r="C76" s="18"/>
      <c r="D76" s="19"/>
      <c r="E76" s="17"/>
      <c r="F76" s="17"/>
      <c r="G76" s="17"/>
      <c r="H76" s="17"/>
      <c r="I76" s="17"/>
      <c r="J76" s="17"/>
      <c r="K76" s="17"/>
      <c r="L76" s="17"/>
      <c r="M76" s="20" t="s">
        <v>37</v>
      </c>
    </row>
    <row r="77" spans="1:13" ht="12.75" customHeight="1">
      <c r="A77" s="22" t="s">
        <v>0</v>
      </c>
      <c r="B77" s="22"/>
      <c r="C77" s="25"/>
      <c r="D77" s="14"/>
      <c r="E77" s="22"/>
      <c r="F77" s="22" t="s">
        <v>1</v>
      </c>
      <c r="G77" s="22"/>
      <c r="H77" s="22"/>
      <c r="I77" s="22"/>
      <c r="J77" s="22"/>
      <c r="K77" s="22"/>
      <c r="L77" s="22" t="s">
        <v>47</v>
      </c>
      <c r="M77" s="22"/>
    </row>
    <row r="78" spans="1:13" ht="15" customHeight="1">
      <c r="A78" s="17" t="s">
        <v>2</v>
      </c>
      <c r="B78" s="10"/>
      <c r="C78" s="7"/>
      <c r="D78" s="7"/>
      <c r="E78" s="7"/>
      <c r="F78" s="96" t="s">
        <v>3</v>
      </c>
      <c r="G78" s="96"/>
      <c r="H78" s="96"/>
      <c r="I78" s="96"/>
      <c r="J78" s="17" t="s">
        <v>4</v>
      </c>
      <c r="K78" s="5"/>
      <c r="L78" s="5"/>
      <c r="M78" s="5"/>
    </row>
    <row r="79" spans="1:13" ht="15" customHeight="1">
      <c r="A79" s="3"/>
      <c r="B79" s="8"/>
      <c r="C79" s="8"/>
      <c r="D79" s="8"/>
      <c r="E79" s="8"/>
      <c r="F79" s="97"/>
      <c r="G79" s="97"/>
      <c r="H79" s="97"/>
      <c r="I79" s="97"/>
      <c r="J79" s="25" t="s">
        <v>44</v>
      </c>
      <c r="K79" s="3" t="s">
        <v>5</v>
      </c>
      <c r="L79" s="2"/>
      <c r="M79" s="2"/>
    </row>
    <row r="80" spans="1:13" ht="15" customHeight="1">
      <c r="A80" s="3" t="s">
        <v>6</v>
      </c>
      <c r="B80" s="3"/>
      <c r="C80" s="38"/>
      <c r="D80" s="4"/>
      <c r="E80" s="3"/>
      <c r="F80" s="97"/>
      <c r="G80" s="97"/>
      <c r="H80" s="97"/>
      <c r="I80" s="97"/>
      <c r="J80" s="22"/>
      <c r="K80" s="3" t="s">
        <v>7</v>
      </c>
      <c r="L80" s="3"/>
      <c r="M80" s="3"/>
    </row>
    <row r="81" spans="1:13" ht="15" customHeight="1">
      <c r="A81" s="3"/>
      <c r="B81" s="8"/>
      <c r="C81" s="38"/>
      <c r="D81" s="4"/>
      <c r="E81" s="3"/>
      <c r="F81" s="97"/>
      <c r="G81" s="97"/>
      <c r="H81" s="97"/>
      <c r="I81" s="97"/>
      <c r="J81" s="25"/>
      <c r="K81" s="3" t="s">
        <v>8</v>
      </c>
      <c r="L81" s="3"/>
      <c r="M81" s="3"/>
    </row>
    <row r="82" spans="1:13" ht="15" customHeight="1">
      <c r="A82" s="22" t="s">
        <v>9</v>
      </c>
      <c r="B82" s="9"/>
      <c r="C82" s="25"/>
      <c r="D82" s="14"/>
      <c r="E82" s="22"/>
      <c r="F82" s="98"/>
      <c r="G82" s="98"/>
      <c r="H82" s="98"/>
      <c r="I82" s="98"/>
      <c r="J82" s="6" t="s">
        <v>10</v>
      </c>
      <c r="K82" s="1"/>
      <c r="L82" s="22"/>
      <c r="M82" s="22"/>
    </row>
    <row r="83" spans="1:13" ht="12.75" customHeight="1">
      <c r="A83" s="17"/>
      <c r="B83" s="17"/>
      <c r="C83" s="18"/>
      <c r="D83" s="19"/>
      <c r="E83" s="17"/>
      <c r="F83" s="11"/>
      <c r="G83" s="11"/>
      <c r="H83" s="11"/>
      <c r="I83" s="11"/>
      <c r="J83" s="17"/>
      <c r="K83" s="17"/>
      <c r="L83" s="17"/>
      <c r="M83" s="17"/>
    </row>
    <row r="84" spans="1:13" ht="12.75" customHeight="1">
      <c r="A84" s="12" t="s">
        <v>11</v>
      </c>
      <c r="B84" s="12" t="s">
        <v>12</v>
      </c>
      <c r="C84" s="12" t="s">
        <v>13</v>
      </c>
      <c r="D84" s="12" t="s">
        <v>14</v>
      </c>
      <c r="E84" s="12" t="s">
        <v>15</v>
      </c>
      <c r="F84" s="12" t="s">
        <v>16</v>
      </c>
      <c r="G84" s="12" t="s">
        <v>17</v>
      </c>
      <c r="H84" s="12" t="s">
        <v>18</v>
      </c>
      <c r="I84" s="12" t="s">
        <v>19</v>
      </c>
      <c r="J84" s="12" t="s">
        <v>20</v>
      </c>
      <c r="K84" s="12" t="s">
        <v>21</v>
      </c>
      <c r="L84" s="12" t="s">
        <v>22</v>
      </c>
      <c r="M84" s="12" t="s">
        <v>23</v>
      </c>
    </row>
    <row r="85" spans="1:13" ht="12.75" customHeight="1">
      <c r="B85" s="38"/>
      <c r="D85" s="28"/>
      <c r="E85" s="26"/>
      <c r="F85" s="26"/>
      <c r="G85" s="26"/>
      <c r="H85" s="26"/>
      <c r="I85" s="26"/>
      <c r="J85" s="26"/>
      <c r="K85" s="26"/>
      <c r="L85" s="26"/>
      <c r="M85" s="26"/>
    </row>
    <row r="86" spans="1:13" ht="12.75" customHeight="1">
      <c r="B86" s="26"/>
      <c r="E86" s="104" t="s">
        <v>24</v>
      </c>
      <c r="F86" s="104"/>
      <c r="G86" s="104"/>
      <c r="H86" s="104" t="s">
        <v>25</v>
      </c>
      <c r="I86" s="104"/>
      <c r="J86" s="104"/>
      <c r="K86" s="104" t="s">
        <v>26</v>
      </c>
      <c r="L86" s="104"/>
      <c r="M86" s="104"/>
    </row>
    <row r="87" spans="1:13" ht="12.75" customHeight="1">
      <c r="B87" s="26"/>
      <c r="E87" s="13" t="s">
        <v>27</v>
      </c>
      <c r="F87" s="13"/>
      <c r="G87" s="13"/>
      <c r="H87" s="13" t="s">
        <v>28</v>
      </c>
      <c r="I87" s="13"/>
      <c r="J87" s="13"/>
      <c r="K87" s="13" t="s">
        <v>28</v>
      </c>
      <c r="L87" s="13"/>
      <c r="M87" s="13"/>
    </row>
    <row r="88" spans="1:13" ht="28.5" customHeight="1">
      <c r="A88" s="15" t="s">
        <v>29</v>
      </c>
      <c r="B88" s="25" t="s">
        <v>30</v>
      </c>
      <c r="C88" s="25" t="s">
        <v>31</v>
      </c>
      <c r="D88" s="14" t="s">
        <v>32</v>
      </c>
      <c r="E88" s="25" t="s">
        <v>33</v>
      </c>
      <c r="F88" s="16" t="s">
        <v>34</v>
      </c>
      <c r="G88" s="25" t="s">
        <v>35</v>
      </c>
      <c r="H88" s="25" t="s">
        <v>33</v>
      </c>
      <c r="I88" s="16" t="s">
        <v>34</v>
      </c>
      <c r="J88" s="25" t="s">
        <v>35</v>
      </c>
      <c r="K88" s="25" t="s">
        <v>33</v>
      </c>
      <c r="L88" s="16" t="s">
        <v>34</v>
      </c>
      <c r="M88" s="25" t="s">
        <v>35</v>
      </c>
    </row>
    <row r="89" spans="1:13" ht="12.75" customHeight="1">
      <c r="A89" s="26">
        <v>1</v>
      </c>
      <c r="B89" s="26" t="s">
        <v>46</v>
      </c>
      <c r="C89" s="26"/>
      <c r="D89" s="24">
        <v>40878</v>
      </c>
      <c r="E89" s="35">
        <f>E405</f>
        <v>0</v>
      </c>
      <c r="F89" s="35">
        <f>F405</f>
        <v>0</v>
      </c>
      <c r="G89" s="21">
        <f t="shared" ref="G89:G101" si="10">IF(E89=0,0,F89*1000/E89)</f>
        <v>0</v>
      </c>
      <c r="H89" s="35">
        <f>H405</f>
        <v>0</v>
      </c>
      <c r="I89" s="35">
        <f>I405</f>
        <v>0</v>
      </c>
      <c r="J89" s="21">
        <f t="shared" ref="J89:J101" si="11">IF(H89=0,0,I89*1000/H89)</f>
        <v>0</v>
      </c>
      <c r="K89" s="35">
        <f>K405</f>
        <v>0</v>
      </c>
      <c r="L89" s="35">
        <f>L405</f>
        <v>0</v>
      </c>
      <c r="M89" s="21">
        <f t="shared" ref="M89:M101" si="12">IF(K89=0,0,L89*1000/K89)</f>
        <v>0</v>
      </c>
    </row>
    <row r="90" spans="1:13" ht="12.75" customHeight="1">
      <c r="A90" s="26">
        <v>2</v>
      </c>
      <c r="B90" s="26" t="s">
        <v>46</v>
      </c>
      <c r="C90" s="26"/>
      <c r="D90" s="24">
        <v>40909</v>
      </c>
      <c r="E90" s="28">
        <f t="shared" ref="E90:F101" si="13">K127</f>
        <v>0</v>
      </c>
      <c r="F90" s="28">
        <f t="shared" si="13"/>
        <v>0</v>
      </c>
      <c r="G90" s="21">
        <f t="shared" si="10"/>
        <v>0</v>
      </c>
      <c r="H90" s="28"/>
      <c r="I90" s="27"/>
      <c r="J90" s="21">
        <f t="shared" si="11"/>
        <v>0</v>
      </c>
      <c r="K90" s="28"/>
      <c r="L90" s="27"/>
      <c r="M90" s="21">
        <f t="shared" si="12"/>
        <v>0</v>
      </c>
    </row>
    <row r="91" spans="1:13" ht="12.75" customHeight="1">
      <c r="A91" s="26">
        <v>3</v>
      </c>
      <c r="B91" s="26" t="s">
        <v>46</v>
      </c>
      <c r="C91" s="26"/>
      <c r="D91" s="24">
        <v>40940</v>
      </c>
      <c r="E91" s="28">
        <f t="shared" si="13"/>
        <v>0</v>
      </c>
      <c r="F91" s="28">
        <f t="shared" si="13"/>
        <v>0</v>
      </c>
      <c r="G91" s="21">
        <f t="shared" si="10"/>
        <v>0</v>
      </c>
      <c r="H91" s="28"/>
      <c r="I91" s="27"/>
      <c r="J91" s="21">
        <f t="shared" si="11"/>
        <v>0</v>
      </c>
      <c r="K91" s="28"/>
      <c r="L91" s="27"/>
      <c r="M91" s="21">
        <f t="shared" si="12"/>
        <v>0</v>
      </c>
    </row>
    <row r="92" spans="1:13" ht="12.75" customHeight="1">
      <c r="A92" s="26">
        <v>4</v>
      </c>
      <c r="B92" s="26" t="s">
        <v>46</v>
      </c>
      <c r="C92" s="26"/>
      <c r="D92" s="24">
        <v>40969</v>
      </c>
      <c r="E92" s="28">
        <f t="shared" si="13"/>
        <v>0</v>
      </c>
      <c r="F92" s="28">
        <f t="shared" si="13"/>
        <v>0</v>
      </c>
      <c r="G92" s="21">
        <f t="shared" si="10"/>
        <v>0</v>
      </c>
      <c r="H92" s="28"/>
      <c r="I92" s="27"/>
      <c r="J92" s="21">
        <f t="shared" si="11"/>
        <v>0</v>
      </c>
      <c r="K92" s="28"/>
      <c r="L92" s="27"/>
      <c r="M92" s="21">
        <f t="shared" si="12"/>
        <v>0</v>
      </c>
    </row>
    <row r="93" spans="1:13" ht="12.75" customHeight="1">
      <c r="A93" s="26">
        <v>5</v>
      </c>
      <c r="B93" s="26" t="s">
        <v>46</v>
      </c>
      <c r="C93" s="26"/>
      <c r="D93" s="24">
        <v>41000</v>
      </c>
      <c r="E93" s="28">
        <f t="shared" si="13"/>
        <v>0</v>
      </c>
      <c r="F93" s="28">
        <f t="shared" si="13"/>
        <v>0</v>
      </c>
      <c r="G93" s="21">
        <f t="shared" si="10"/>
        <v>0</v>
      </c>
      <c r="H93" s="28"/>
      <c r="I93" s="27"/>
      <c r="J93" s="21">
        <f t="shared" si="11"/>
        <v>0</v>
      </c>
      <c r="K93" s="28"/>
      <c r="L93" s="27"/>
      <c r="M93" s="21">
        <f t="shared" si="12"/>
        <v>0</v>
      </c>
    </row>
    <row r="94" spans="1:13" ht="12.75" customHeight="1">
      <c r="A94" s="26">
        <v>6</v>
      </c>
      <c r="B94" s="26" t="s">
        <v>46</v>
      </c>
      <c r="C94" s="26"/>
      <c r="D94" s="24">
        <v>41030</v>
      </c>
      <c r="E94" s="28">
        <f t="shared" si="13"/>
        <v>0</v>
      </c>
      <c r="F94" s="28">
        <f t="shared" si="13"/>
        <v>0</v>
      </c>
      <c r="G94" s="21">
        <f t="shared" si="10"/>
        <v>0</v>
      </c>
      <c r="H94" s="28"/>
      <c r="I94" s="27"/>
      <c r="J94" s="21">
        <f t="shared" si="11"/>
        <v>0</v>
      </c>
      <c r="K94" s="28"/>
      <c r="L94" s="27"/>
      <c r="M94" s="21">
        <f t="shared" si="12"/>
        <v>0</v>
      </c>
    </row>
    <row r="95" spans="1:13" ht="12.75" customHeight="1">
      <c r="A95" s="26">
        <v>7</v>
      </c>
      <c r="B95" s="26" t="s">
        <v>46</v>
      </c>
      <c r="C95" s="26"/>
      <c r="D95" s="24">
        <v>41061</v>
      </c>
      <c r="E95" s="28">
        <f t="shared" si="13"/>
        <v>0</v>
      </c>
      <c r="F95" s="28">
        <f t="shared" si="13"/>
        <v>0</v>
      </c>
      <c r="G95" s="21">
        <f t="shared" si="10"/>
        <v>0</v>
      </c>
      <c r="H95" s="28"/>
      <c r="I95" s="27"/>
      <c r="J95" s="21">
        <f t="shared" si="11"/>
        <v>0</v>
      </c>
      <c r="K95" s="28"/>
      <c r="L95" s="27"/>
      <c r="M95" s="21">
        <f t="shared" si="12"/>
        <v>0</v>
      </c>
    </row>
    <row r="96" spans="1:13" ht="12.75" customHeight="1">
      <c r="A96" s="26">
        <v>8</v>
      </c>
      <c r="B96" s="26" t="s">
        <v>46</v>
      </c>
      <c r="C96" s="26"/>
      <c r="D96" s="24">
        <v>41091</v>
      </c>
      <c r="E96" s="28">
        <f t="shared" si="13"/>
        <v>0</v>
      </c>
      <c r="F96" s="28">
        <f t="shared" si="13"/>
        <v>0</v>
      </c>
      <c r="G96" s="21">
        <f t="shared" si="10"/>
        <v>0</v>
      </c>
      <c r="H96" s="28"/>
      <c r="I96" s="27"/>
      <c r="J96" s="21">
        <f t="shared" si="11"/>
        <v>0</v>
      </c>
      <c r="K96" s="28"/>
      <c r="L96" s="27"/>
      <c r="M96" s="21">
        <f t="shared" si="12"/>
        <v>0</v>
      </c>
    </row>
    <row r="97" spans="1:13" ht="12.75" customHeight="1">
      <c r="A97" s="26">
        <v>9</v>
      </c>
      <c r="B97" s="26" t="s">
        <v>46</v>
      </c>
      <c r="C97" s="26"/>
      <c r="D97" s="24">
        <v>41122</v>
      </c>
      <c r="E97" s="28">
        <f t="shared" si="13"/>
        <v>0</v>
      </c>
      <c r="F97" s="28">
        <f t="shared" si="13"/>
        <v>0</v>
      </c>
      <c r="G97" s="21">
        <f t="shared" si="10"/>
        <v>0</v>
      </c>
      <c r="H97" s="28"/>
      <c r="I97" s="27"/>
      <c r="J97" s="21">
        <f t="shared" si="11"/>
        <v>0</v>
      </c>
      <c r="K97" s="28"/>
      <c r="L97" s="27"/>
      <c r="M97" s="21">
        <f t="shared" si="12"/>
        <v>0</v>
      </c>
    </row>
    <row r="98" spans="1:13" ht="12.75" customHeight="1">
      <c r="A98" s="26">
        <v>10</v>
      </c>
      <c r="B98" s="26" t="s">
        <v>46</v>
      </c>
      <c r="C98" s="26"/>
      <c r="D98" s="24">
        <v>41153</v>
      </c>
      <c r="E98" s="28">
        <f t="shared" si="13"/>
        <v>0</v>
      </c>
      <c r="F98" s="28">
        <f t="shared" si="13"/>
        <v>0</v>
      </c>
      <c r="G98" s="21">
        <f t="shared" si="10"/>
        <v>0</v>
      </c>
      <c r="H98" s="28"/>
      <c r="I98" s="27"/>
      <c r="J98" s="21">
        <f t="shared" si="11"/>
        <v>0</v>
      </c>
      <c r="K98" s="28"/>
      <c r="L98" s="27"/>
      <c r="M98" s="21">
        <f t="shared" si="12"/>
        <v>0</v>
      </c>
    </row>
    <row r="99" spans="1:13" ht="12.75" customHeight="1">
      <c r="A99" s="26">
        <v>11</v>
      </c>
      <c r="B99" s="26" t="s">
        <v>46</v>
      </c>
      <c r="C99" s="26"/>
      <c r="D99" s="24">
        <v>41183</v>
      </c>
      <c r="E99" s="28">
        <f t="shared" si="13"/>
        <v>0</v>
      </c>
      <c r="F99" s="28">
        <f t="shared" si="13"/>
        <v>0</v>
      </c>
      <c r="G99" s="21">
        <f t="shared" si="10"/>
        <v>0</v>
      </c>
      <c r="H99" s="28"/>
      <c r="I99" s="27"/>
      <c r="J99" s="21">
        <f t="shared" si="11"/>
        <v>0</v>
      </c>
      <c r="K99" s="28"/>
      <c r="L99" s="27"/>
      <c r="M99" s="21">
        <f t="shared" si="12"/>
        <v>0</v>
      </c>
    </row>
    <row r="100" spans="1:13" ht="12.75" customHeight="1">
      <c r="A100" s="26">
        <v>12</v>
      </c>
      <c r="B100" s="26" t="s">
        <v>46</v>
      </c>
      <c r="C100" s="26"/>
      <c r="D100" s="24">
        <v>41214</v>
      </c>
      <c r="E100" s="28">
        <f t="shared" si="13"/>
        <v>0</v>
      </c>
      <c r="F100" s="28">
        <f t="shared" si="13"/>
        <v>0</v>
      </c>
      <c r="G100" s="21">
        <f t="shared" si="10"/>
        <v>0</v>
      </c>
      <c r="H100" s="28"/>
      <c r="I100" s="27"/>
      <c r="J100" s="21">
        <f t="shared" si="11"/>
        <v>0</v>
      </c>
      <c r="K100" s="28"/>
      <c r="L100" s="27"/>
      <c r="M100" s="21">
        <f t="shared" si="12"/>
        <v>0</v>
      </c>
    </row>
    <row r="101" spans="1:13" ht="12.75" customHeight="1">
      <c r="A101" s="26">
        <v>13</v>
      </c>
      <c r="B101" s="26" t="s">
        <v>46</v>
      </c>
      <c r="C101" s="26"/>
      <c r="D101" s="24">
        <v>41244</v>
      </c>
      <c r="E101" s="28">
        <f t="shared" si="13"/>
        <v>0</v>
      </c>
      <c r="F101" s="28">
        <f t="shared" si="13"/>
        <v>0</v>
      </c>
      <c r="G101" s="21">
        <f t="shared" si="10"/>
        <v>0</v>
      </c>
      <c r="H101" s="28"/>
      <c r="I101" s="27"/>
      <c r="J101" s="21">
        <f t="shared" si="11"/>
        <v>0</v>
      </c>
      <c r="K101" s="28"/>
      <c r="L101" s="27"/>
      <c r="M101" s="21">
        <f t="shared" si="12"/>
        <v>0</v>
      </c>
    </row>
    <row r="102" spans="1:13" ht="12.75" customHeight="1"/>
    <row r="103" spans="1:13" ht="12.75" customHeight="1"/>
    <row r="104" spans="1:13" ht="12.75" customHeight="1"/>
    <row r="105" spans="1:13" ht="12.75" customHeight="1"/>
    <row r="106" spans="1:13" ht="12.75" customHeight="1"/>
    <row r="107" spans="1:13" ht="12.75" customHeight="1"/>
    <row r="108" spans="1:13" ht="12.75" customHeight="1"/>
    <row r="109" spans="1:13" ht="12.75" customHeight="1"/>
    <row r="110" spans="1:13" ht="12.75" customHeight="1"/>
    <row r="111" spans="1:13" ht="12.75" customHeight="1"/>
    <row r="112" spans="1:13" ht="12.75" customHeight="1"/>
    <row r="113" spans="1:13" ht="12.75" customHeight="1"/>
    <row r="114" spans="1:13" ht="13.5" customHeight="1">
      <c r="A114" s="17" t="s">
        <v>36</v>
      </c>
      <c r="B114" s="17"/>
      <c r="C114" s="18"/>
      <c r="D114" s="19"/>
      <c r="E114" s="17"/>
      <c r="F114" s="17"/>
      <c r="G114" s="17"/>
      <c r="H114" s="17"/>
      <c r="I114" s="17"/>
      <c r="J114" s="17"/>
      <c r="K114" s="17"/>
      <c r="L114" s="17"/>
      <c r="M114" s="20" t="s">
        <v>37</v>
      </c>
    </row>
    <row r="115" spans="1:13" ht="12.75" customHeight="1">
      <c r="A115" s="22" t="s">
        <v>0</v>
      </c>
      <c r="B115" s="22"/>
      <c r="C115" s="25"/>
      <c r="D115" s="14"/>
      <c r="E115" s="22"/>
      <c r="F115" s="22" t="s">
        <v>1</v>
      </c>
      <c r="G115" s="22"/>
      <c r="H115" s="22"/>
      <c r="I115" s="22"/>
      <c r="J115" s="22"/>
      <c r="K115" s="22"/>
      <c r="L115" s="22" t="s">
        <v>48</v>
      </c>
      <c r="M115" s="22"/>
    </row>
    <row r="116" spans="1:13">
      <c r="A116" s="17" t="s">
        <v>2</v>
      </c>
      <c r="B116" s="10"/>
      <c r="C116" s="7"/>
      <c r="D116" s="7"/>
      <c r="E116" s="7"/>
      <c r="F116" s="96" t="s">
        <v>3</v>
      </c>
      <c r="G116" s="96"/>
      <c r="H116" s="96"/>
      <c r="I116" s="96"/>
      <c r="J116" s="17" t="s">
        <v>4</v>
      </c>
      <c r="K116" s="5"/>
      <c r="L116" s="5"/>
      <c r="M116" s="5"/>
    </row>
    <row r="117" spans="1:13">
      <c r="A117" s="3"/>
      <c r="B117" s="8"/>
      <c r="C117" s="8"/>
      <c r="D117" s="8"/>
      <c r="E117" s="8"/>
      <c r="F117" s="97"/>
      <c r="G117" s="97"/>
      <c r="H117" s="97"/>
      <c r="I117" s="97"/>
      <c r="J117" s="25" t="s">
        <v>44</v>
      </c>
      <c r="K117" s="3" t="s">
        <v>5</v>
      </c>
      <c r="L117" s="2"/>
      <c r="M117" s="2"/>
    </row>
    <row r="118" spans="1:13">
      <c r="A118" s="3" t="s">
        <v>6</v>
      </c>
      <c r="B118" s="3"/>
      <c r="C118" s="38"/>
      <c r="D118" s="4"/>
      <c r="E118" s="3"/>
      <c r="F118" s="97"/>
      <c r="G118" s="97"/>
      <c r="H118" s="97"/>
      <c r="I118" s="97"/>
      <c r="J118" s="22"/>
      <c r="K118" s="3" t="s">
        <v>7</v>
      </c>
      <c r="L118" s="3"/>
      <c r="M118" s="3"/>
    </row>
    <row r="119" spans="1:13">
      <c r="A119" s="3"/>
      <c r="B119" s="8"/>
      <c r="C119" s="38"/>
      <c r="D119" s="4"/>
      <c r="E119" s="3"/>
      <c r="F119" s="97"/>
      <c r="G119" s="97"/>
      <c r="H119" s="97"/>
      <c r="I119" s="97"/>
      <c r="J119" s="25"/>
      <c r="K119" s="3" t="s">
        <v>8</v>
      </c>
      <c r="L119" s="3"/>
      <c r="M119" s="3"/>
    </row>
    <row r="120" spans="1:13">
      <c r="A120" s="22" t="s">
        <v>9</v>
      </c>
      <c r="B120" s="9"/>
      <c r="C120" s="25"/>
      <c r="D120" s="14"/>
      <c r="E120" s="22"/>
      <c r="F120" s="98"/>
      <c r="G120" s="98"/>
      <c r="H120" s="98"/>
      <c r="I120" s="98"/>
      <c r="J120" s="6" t="s">
        <v>10</v>
      </c>
      <c r="K120" s="1"/>
      <c r="L120" s="22"/>
      <c r="M120" s="22"/>
    </row>
    <row r="121" spans="1:13" ht="12.75" customHeight="1">
      <c r="A121" s="17"/>
      <c r="B121" s="17"/>
      <c r="C121" s="18"/>
      <c r="D121" s="19"/>
      <c r="E121" s="17"/>
      <c r="F121" s="11"/>
      <c r="G121" s="11"/>
      <c r="H121" s="11"/>
      <c r="I121" s="11"/>
      <c r="J121" s="17"/>
      <c r="K121" s="17"/>
      <c r="L121" s="17"/>
      <c r="M121" s="17"/>
    </row>
    <row r="122" spans="1:13" ht="12.75" customHeight="1">
      <c r="A122" s="12" t="s">
        <v>11</v>
      </c>
      <c r="B122" s="12" t="s">
        <v>12</v>
      </c>
      <c r="C122" s="12" t="s">
        <v>13</v>
      </c>
      <c r="D122" s="12" t="s">
        <v>14</v>
      </c>
      <c r="E122" s="12" t="s">
        <v>15</v>
      </c>
      <c r="F122" s="12" t="s">
        <v>16</v>
      </c>
      <c r="G122" s="12" t="s">
        <v>17</v>
      </c>
      <c r="H122" s="12" t="s">
        <v>18</v>
      </c>
      <c r="I122" s="12" t="s">
        <v>19</v>
      </c>
      <c r="J122" s="12" t="s">
        <v>20</v>
      </c>
      <c r="K122" s="12" t="s">
        <v>21</v>
      </c>
      <c r="L122" s="12" t="s">
        <v>22</v>
      </c>
      <c r="M122" s="12" t="s">
        <v>23</v>
      </c>
    </row>
    <row r="123" spans="1:13" ht="12.75" customHeight="1">
      <c r="B123" s="38"/>
      <c r="D123" s="28"/>
      <c r="E123" s="26"/>
      <c r="F123" s="26"/>
      <c r="G123" s="26"/>
      <c r="H123" s="26"/>
      <c r="I123" s="26"/>
      <c r="J123" s="26"/>
      <c r="K123" s="26"/>
      <c r="L123" s="26"/>
      <c r="M123" s="26"/>
    </row>
    <row r="124" spans="1:13" ht="12.75" customHeight="1">
      <c r="B124" s="26"/>
      <c r="E124" s="104" t="s">
        <v>41</v>
      </c>
      <c r="F124" s="104"/>
      <c r="G124" s="104"/>
      <c r="H124" s="104" t="s">
        <v>42</v>
      </c>
      <c r="I124" s="104"/>
      <c r="J124" s="104"/>
      <c r="K124" s="104" t="s">
        <v>43</v>
      </c>
      <c r="L124" s="104"/>
      <c r="M124" s="104"/>
    </row>
    <row r="125" spans="1:13" ht="12.75" customHeight="1">
      <c r="B125" s="26"/>
      <c r="E125" s="13" t="s">
        <v>27</v>
      </c>
      <c r="F125" s="13"/>
      <c r="G125" s="13"/>
      <c r="H125" s="13" t="s">
        <v>28</v>
      </c>
      <c r="I125" s="13"/>
      <c r="J125" s="13"/>
      <c r="K125" s="13" t="s">
        <v>28</v>
      </c>
      <c r="L125" s="13"/>
      <c r="M125" s="13"/>
    </row>
    <row r="126" spans="1:13" ht="28.5" customHeight="1">
      <c r="A126" s="15" t="s">
        <v>29</v>
      </c>
      <c r="B126" s="25" t="s">
        <v>30</v>
      </c>
      <c r="C126" s="25" t="s">
        <v>31</v>
      </c>
      <c r="D126" s="14" t="s">
        <v>32</v>
      </c>
      <c r="E126" s="25" t="s">
        <v>33</v>
      </c>
      <c r="F126" s="16" t="s">
        <v>34</v>
      </c>
      <c r="G126" s="25" t="s">
        <v>35</v>
      </c>
      <c r="H126" s="25" t="s">
        <v>33</v>
      </c>
      <c r="I126" s="16" t="s">
        <v>34</v>
      </c>
      <c r="J126" s="25" t="s">
        <v>35</v>
      </c>
      <c r="K126" s="25" t="s">
        <v>33</v>
      </c>
      <c r="L126" s="16" t="s">
        <v>34</v>
      </c>
      <c r="M126" s="25" t="s">
        <v>35</v>
      </c>
    </row>
    <row r="127" spans="1:13" ht="12.75" customHeight="1">
      <c r="A127" s="26">
        <v>1</v>
      </c>
      <c r="B127" s="26" t="s">
        <v>46</v>
      </c>
      <c r="C127" s="26"/>
      <c r="D127" s="24">
        <v>40878</v>
      </c>
      <c r="E127" s="28">
        <v>0</v>
      </c>
      <c r="F127" s="28">
        <v>0</v>
      </c>
      <c r="G127" s="21">
        <f t="shared" ref="G127:G139" si="14">IF(E127=0,0,F127*1000/E127)</f>
        <v>0</v>
      </c>
      <c r="H127" s="28">
        <v>0</v>
      </c>
      <c r="I127" s="28">
        <v>0</v>
      </c>
      <c r="J127" s="21">
        <f t="shared" ref="J127:J139" si="15">IF(H127=0,0,I127*1000/H127)</f>
        <v>0</v>
      </c>
      <c r="K127" s="28">
        <f>E89+H89-K89-E127+H127</f>
        <v>0</v>
      </c>
      <c r="L127" s="28">
        <f>F89+I89-L89-F127+I127</f>
        <v>0</v>
      </c>
      <c r="M127" s="21">
        <f t="shared" ref="M127:M139" si="16">IF(K127=0,0,L127*1000/K127)</f>
        <v>0</v>
      </c>
    </row>
    <row r="128" spans="1:13" ht="12.75" customHeight="1">
      <c r="A128" s="26">
        <v>2</v>
      </c>
      <c r="B128" s="26" t="s">
        <v>46</v>
      </c>
      <c r="C128" s="26"/>
      <c r="D128" s="24">
        <v>40909</v>
      </c>
      <c r="E128" s="28">
        <v>0</v>
      </c>
      <c r="F128" s="28">
        <v>0</v>
      </c>
      <c r="G128" s="21">
        <f t="shared" si="14"/>
        <v>0</v>
      </c>
      <c r="H128" s="28">
        <v>0</v>
      </c>
      <c r="I128" s="28">
        <v>0</v>
      </c>
      <c r="J128" s="21">
        <f t="shared" si="15"/>
        <v>0</v>
      </c>
      <c r="K128" s="28">
        <f t="shared" ref="K128:L139" si="17">E90+H90-K90-E128+H128</f>
        <v>0</v>
      </c>
      <c r="L128" s="28">
        <f t="shared" si="17"/>
        <v>0</v>
      </c>
      <c r="M128" s="21">
        <f t="shared" si="16"/>
        <v>0</v>
      </c>
    </row>
    <row r="129" spans="1:13" ht="12.75" customHeight="1">
      <c r="A129" s="26">
        <v>3</v>
      </c>
      <c r="B129" s="26" t="s">
        <v>46</v>
      </c>
      <c r="C129" s="26"/>
      <c r="D129" s="24">
        <v>40940</v>
      </c>
      <c r="E129" s="28">
        <v>0</v>
      </c>
      <c r="F129" s="28">
        <v>0</v>
      </c>
      <c r="G129" s="21">
        <f t="shared" si="14"/>
        <v>0</v>
      </c>
      <c r="H129" s="28">
        <v>0</v>
      </c>
      <c r="I129" s="28">
        <v>0</v>
      </c>
      <c r="J129" s="21">
        <f t="shared" si="15"/>
        <v>0</v>
      </c>
      <c r="K129" s="28">
        <f t="shared" si="17"/>
        <v>0</v>
      </c>
      <c r="L129" s="28">
        <f t="shared" si="17"/>
        <v>0</v>
      </c>
      <c r="M129" s="21">
        <f t="shared" si="16"/>
        <v>0</v>
      </c>
    </row>
    <row r="130" spans="1:13" ht="12.75" customHeight="1">
      <c r="A130" s="26">
        <v>4</v>
      </c>
      <c r="B130" s="26" t="s">
        <v>46</v>
      </c>
      <c r="C130" s="26"/>
      <c r="D130" s="24">
        <v>40969</v>
      </c>
      <c r="E130" s="28">
        <v>0</v>
      </c>
      <c r="F130" s="28">
        <v>0</v>
      </c>
      <c r="G130" s="21">
        <f t="shared" si="14"/>
        <v>0</v>
      </c>
      <c r="H130" s="28">
        <v>0</v>
      </c>
      <c r="I130" s="28">
        <v>0</v>
      </c>
      <c r="J130" s="21">
        <f t="shared" si="15"/>
        <v>0</v>
      </c>
      <c r="K130" s="28">
        <f t="shared" si="17"/>
        <v>0</v>
      </c>
      <c r="L130" s="28">
        <f t="shared" si="17"/>
        <v>0</v>
      </c>
      <c r="M130" s="21">
        <f t="shared" si="16"/>
        <v>0</v>
      </c>
    </row>
    <row r="131" spans="1:13" ht="12.75" customHeight="1">
      <c r="A131" s="26">
        <v>5</v>
      </c>
      <c r="B131" s="26" t="s">
        <v>46</v>
      </c>
      <c r="C131" s="26"/>
      <c r="D131" s="24">
        <v>41000</v>
      </c>
      <c r="E131" s="28">
        <v>0</v>
      </c>
      <c r="F131" s="28">
        <v>0</v>
      </c>
      <c r="G131" s="21">
        <f t="shared" si="14"/>
        <v>0</v>
      </c>
      <c r="H131" s="28">
        <v>0</v>
      </c>
      <c r="I131" s="28">
        <v>0</v>
      </c>
      <c r="J131" s="21">
        <f t="shared" si="15"/>
        <v>0</v>
      </c>
      <c r="K131" s="28">
        <f t="shared" si="17"/>
        <v>0</v>
      </c>
      <c r="L131" s="28">
        <f t="shared" si="17"/>
        <v>0</v>
      </c>
      <c r="M131" s="21">
        <f t="shared" si="16"/>
        <v>0</v>
      </c>
    </row>
    <row r="132" spans="1:13" ht="12.75" customHeight="1">
      <c r="A132" s="26">
        <v>6</v>
      </c>
      <c r="B132" s="26" t="s">
        <v>46</v>
      </c>
      <c r="C132" s="26"/>
      <c r="D132" s="24">
        <v>41030</v>
      </c>
      <c r="E132" s="28">
        <v>0</v>
      </c>
      <c r="F132" s="28">
        <v>0</v>
      </c>
      <c r="G132" s="21">
        <f t="shared" si="14"/>
        <v>0</v>
      </c>
      <c r="H132" s="28">
        <v>0</v>
      </c>
      <c r="I132" s="28">
        <v>0</v>
      </c>
      <c r="J132" s="21">
        <f t="shared" si="15"/>
        <v>0</v>
      </c>
      <c r="K132" s="28">
        <f t="shared" si="17"/>
        <v>0</v>
      </c>
      <c r="L132" s="28">
        <f t="shared" si="17"/>
        <v>0</v>
      </c>
      <c r="M132" s="21">
        <f t="shared" si="16"/>
        <v>0</v>
      </c>
    </row>
    <row r="133" spans="1:13" ht="12.75" customHeight="1">
      <c r="A133" s="26">
        <v>7</v>
      </c>
      <c r="B133" s="26" t="s">
        <v>46</v>
      </c>
      <c r="C133" s="26"/>
      <c r="D133" s="24">
        <v>41061</v>
      </c>
      <c r="E133" s="28">
        <v>0</v>
      </c>
      <c r="F133" s="28">
        <v>0</v>
      </c>
      <c r="G133" s="21">
        <f t="shared" si="14"/>
        <v>0</v>
      </c>
      <c r="H133" s="28">
        <v>0</v>
      </c>
      <c r="I133" s="28">
        <v>0</v>
      </c>
      <c r="J133" s="21">
        <f t="shared" si="15"/>
        <v>0</v>
      </c>
      <c r="K133" s="28">
        <f t="shared" si="17"/>
        <v>0</v>
      </c>
      <c r="L133" s="28">
        <f t="shared" si="17"/>
        <v>0</v>
      </c>
      <c r="M133" s="21">
        <f t="shared" si="16"/>
        <v>0</v>
      </c>
    </row>
    <row r="134" spans="1:13" ht="12.75" customHeight="1">
      <c r="A134" s="26">
        <v>8</v>
      </c>
      <c r="B134" s="26" t="s">
        <v>46</v>
      </c>
      <c r="C134" s="26"/>
      <c r="D134" s="24">
        <v>41091</v>
      </c>
      <c r="E134" s="28">
        <v>0</v>
      </c>
      <c r="F134" s="28">
        <v>0</v>
      </c>
      <c r="G134" s="21">
        <f t="shared" si="14"/>
        <v>0</v>
      </c>
      <c r="H134" s="28">
        <v>0</v>
      </c>
      <c r="I134" s="28">
        <v>0</v>
      </c>
      <c r="J134" s="21">
        <f t="shared" si="15"/>
        <v>0</v>
      </c>
      <c r="K134" s="28">
        <f t="shared" si="17"/>
        <v>0</v>
      </c>
      <c r="L134" s="28">
        <f t="shared" si="17"/>
        <v>0</v>
      </c>
      <c r="M134" s="21">
        <f t="shared" si="16"/>
        <v>0</v>
      </c>
    </row>
    <row r="135" spans="1:13" ht="12.75" customHeight="1">
      <c r="A135" s="26">
        <v>9</v>
      </c>
      <c r="B135" s="26" t="s">
        <v>46</v>
      </c>
      <c r="C135" s="26"/>
      <c r="D135" s="24">
        <v>41122</v>
      </c>
      <c r="E135" s="28">
        <v>0</v>
      </c>
      <c r="F135" s="28">
        <v>0</v>
      </c>
      <c r="G135" s="21">
        <f t="shared" si="14"/>
        <v>0</v>
      </c>
      <c r="H135" s="28">
        <v>0</v>
      </c>
      <c r="I135" s="28">
        <v>0</v>
      </c>
      <c r="J135" s="21">
        <f t="shared" si="15"/>
        <v>0</v>
      </c>
      <c r="K135" s="28">
        <f t="shared" si="17"/>
        <v>0</v>
      </c>
      <c r="L135" s="28">
        <f t="shared" si="17"/>
        <v>0</v>
      </c>
      <c r="M135" s="21">
        <f t="shared" si="16"/>
        <v>0</v>
      </c>
    </row>
    <row r="136" spans="1:13" ht="12.75" customHeight="1">
      <c r="A136" s="26">
        <v>10</v>
      </c>
      <c r="B136" s="26" t="s">
        <v>46</v>
      </c>
      <c r="C136" s="26"/>
      <c r="D136" s="24">
        <v>41153</v>
      </c>
      <c r="E136" s="28">
        <v>0</v>
      </c>
      <c r="F136" s="28">
        <v>0</v>
      </c>
      <c r="G136" s="21">
        <f t="shared" si="14"/>
        <v>0</v>
      </c>
      <c r="H136" s="28">
        <v>0</v>
      </c>
      <c r="I136" s="28">
        <v>0</v>
      </c>
      <c r="J136" s="21">
        <f t="shared" si="15"/>
        <v>0</v>
      </c>
      <c r="K136" s="28">
        <f t="shared" si="17"/>
        <v>0</v>
      </c>
      <c r="L136" s="28">
        <f t="shared" si="17"/>
        <v>0</v>
      </c>
      <c r="M136" s="21">
        <f t="shared" si="16"/>
        <v>0</v>
      </c>
    </row>
    <row r="137" spans="1:13" ht="12.75" customHeight="1">
      <c r="A137" s="26">
        <v>11</v>
      </c>
      <c r="B137" s="26" t="s">
        <v>46</v>
      </c>
      <c r="C137" s="26"/>
      <c r="D137" s="24">
        <v>41183</v>
      </c>
      <c r="E137" s="28">
        <v>0</v>
      </c>
      <c r="F137" s="28">
        <v>0</v>
      </c>
      <c r="G137" s="21">
        <f t="shared" si="14"/>
        <v>0</v>
      </c>
      <c r="H137" s="28">
        <v>0</v>
      </c>
      <c r="I137" s="28">
        <v>0</v>
      </c>
      <c r="J137" s="21">
        <f t="shared" si="15"/>
        <v>0</v>
      </c>
      <c r="K137" s="28">
        <f t="shared" si="17"/>
        <v>0</v>
      </c>
      <c r="L137" s="28">
        <f t="shared" si="17"/>
        <v>0</v>
      </c>
      <c r="M137" s="21">
        <f t="shared" si="16"/>
        <v>0</v>
      </c>
    </row>
    <row r="138" spans="1:13" ht="12.75" customHeight="1">
      <c r="A138" s="26">
        <v>12</v>
      </c>
      <c r="B138" s="26" t="s">
        <v>46</v>
      </c>
      <c r="C138" s="26"/>
      <c r="D138" s="24">
        <v>41214</v>
      </c>
      <c r="E138" s="28">
        <v>0</v>
      </c>
      <c r="F138" s="28">
        <v>0</v>
      </c>
      <c r="G138" s="21">
        <f t="shared" si="14"/>
        <v>0</v>
      </c>
      <c r="H138" s="28">
        <v>0</v>
      </c>
      <c r="I138" s="28">
        <v>0</v>
      </c>
      <c r="J138" s="21">
        <f t="shared" si="15"/>
        <v>0</v>
      </c>
      <c r="K138" s="28">
        <f t="shared" si="17"/>
        <v>0</v>
      </c>
      <c r="L138" s="28">
        <f t="shared" si="17"/>
        <v>0</v>
      </c>
      <c r="M138" s="21">
        <f t="shared" si="16"/>
        <v>0</v>
      </c>
    </row>
    <row r="139" spans="1:13" ht="12.75" customHeight="1">
      <c r="A139" s="26">
        <v>13</v>
      </c>
      <c r="B139" s="26" t="s">
        <v>46</v>
      </c>
      <c r="C139" s="26"/>
      <c r="D139" s="24">
        <v>41244</v>
      </c>
      <c r="E139" s="28">
        <v>0</v>
      </c>
      <c r="F139" s="28">
        <v>0</v>
      </c>
      <c r="G139" s="21">
        <f t="shared" si="14"/>
        <v>0</v>
      </c>
      <c r="H139" s="28">
        <v>0</v>
      </c>
      <c r="I139" s="28">
        <v>0</v>
      </c>
      <c r="J139" s="21">
        <f t="shared" si="15"/>
        <v>0</v>
      </c>
      <c r="K139" s="28">
        <f t="shared" si="17"/>
        <v>0</v>
      </c>
      <c r="L139" s="28">
        <f t="shared" si="17"/>
        <v>0</v>
      </c>
      <c r="M139" s="21">
        <f t="shared" si="16"/>
        <v>0</v>
      </c>
    </row>
    <row r="140" spans="1:13" ht="12.75" customHeight="1"/>
    <row r="141" spans="1:13" ht="12.75" customHeight="1">
      <c r="A141" s="26">
        <v>14</v>
      </c>
      <c r="B141" s="33" t="s">
        <v>66</v>
      </c>
      <c r="C141" s="31"/>
      <c r="D141" s="32"/>
      <c r="E141" s="28"/>
      <c r="F141" s="28"/>
      <c r="G141" s="21"/>
      <c r="H141" s="34"/>
      <c r="I141" s="34"/>
      <c r="J141" s="21"/>
      <c r="K141" s="28">
        <f>SUM(K127:K139)</f>
        <v>0</v>
      </c>
      <c r="L141" s="28">
        <f>SUM(L127:L139)</f>
        <v>0</v>
      </c>
      <c r="M141" s="21"/>
    </row>
    <row r="142" spans="1:13" ht="12.75" customHeight="1"/>
    <row r="143" spans="1:13" ht="12.75" customHeight="1">
      <c r="A143" s="26">
        <v>15</v>
      </c>
      <c r="B143" s="26" t="s">
        <v>46</v>
      </c>
      <c r="C143" s="31"/>
      <c r="D143" s="32" t="s">
        <v>40</v>
      </c>
      <c r="K143" s="23">
        <f>AVERAGE(K127:K139)</f>
        <v>0</v>
      </c>
      <c r="L143" s="23">
        <f>AVERAGE(L127:L139)</f>
        <v>0</v>
      </c>
      <c r="M143" s="21">
        <f>IF(K143=0,0,L143*1000/K143)</f>
        <v>0</v>
      </c>
    </row>
    <row r="144" spans="1:13" ht="12.75" customHeight="1"/>
    <row r="145" spans="1:13" ht="12.75" customHeight="1"/>
    <row r="146" spans="1:13" ht="12.75" customHeight="1"/>
    <row r="147" spans="1:13" ht="12.75" customHeight="1"/>
    <row r="148" spans="1:13" ht="12.75" customHeight="1"/>
    <row r="149" spans="1:13" ht="12.75" customHeight="1"/>
    <row r="150" spans="1:13" ht="12.75" customHeight="1"/>
    <row r="151" spans="1:13" ht="12.75" customHeight="1"/>
    <row r="152" spans="1:13" ht="13.5" customHeight="1">
      <c r="A152" s="17" t="s">
        <v>36</v>
      </c>
      <c r="B152" s="17"/>
      <c r="C152" s="18"/>
      <c r="D152" s="19"/>
      <c r="E152" s="17"/>
      <c r="F152" s="17"/>
      <c r="G152" s="17"/>
      <c r="H152" s="17"/>
      <c r="I152" s="17"/>
      <c r="J152" s="17"/>
      <c r="K152" s="17"/>
      <c r="L152" s="17"/>
      <c r="M152" s="20" t="s">
        <v>37</v>
      </c>
    </row>
    <row r="153" spans="1:13" ht="12.75" customHeight="1">
      <c r="A153" s="22" t="s">
        <v>0</v>
      </c>
      <c r="B153" s="22"/>
      <c r="C153" s="25"/>
      <c r="D153" s="14"/>
      <c r="E153" s="22"/>
      <c r="F153" s="22" t="s">
        <v>1</v>
      </c>
      <c r="G153" s="22"/>
      <c r="H153" s="22"/>
      <c r="I153" s="22"/>
      <c r="J153" s="22"/>
      <c r="K153" s="22"/>
      <c r="L153" s="22" t="s">
        <v>51</v>
      </c>
      <c r="M153" s="22"/>
    </row>
    <row r="154" spans="1:13">
      <c r="A154" s="17" t="s">
        <v>2</v>
      </c>
      <c r="B154" s="10"/>
      <c r="C154" s="7"/>
      <c r="D154" s="7"/>
      <c r="E154" s="7"/>
      <c r="F154" s="96" t="s">
        <v>3</v>
      </c>
      <c r="G154" s="96"/>
      <c r="H154" s="96"/>
      <c r="I154" s="96"/>
      <c r="J154" s="17" t="s">
        <v>4</v>
      </c>
      <c r="K154" s="5"/>
      <c r="L154" s="5"/>
      <c r="M154" s="5"/>
    </row>
    <row r="155" spans="1:13">
      <c r="A155" s="3"/>
      <c r="B155" s="8"/>
      <c r="C155" s="8"/>
      <c r="D155" s="8"/>
      <c r="E155" s="8"/>
      <c r="F155" s="97"/>
      <c r="G155" s="97"/>
      <c r="H155" s="97"/>
      <c r="I155" s="97"/>
      <c r="J155" s="25" t="s">
        <v>44</v>
      </c>
      <c r="K155" s="3" t="s">
        <v>5</v>
      </c>
      <c r="L155" s="2"/>
      <c r="M155" s="2"/>
    </row>
    <row r="156" spans="1:13">
      <c r="A156" s="3" t="s">
        <v>6</v>
      </c>
      <c r="B156" s="3"/>
      <c r="C156" s="38"/>
      <c r="D156" s="4"/>
      <c r="E156" s="3"/>
      <c r="F156" s="97"/>
      <c r="G156" s="97"/>
      <c r="H156" s="97"/>
      <c r="I156" s="97"/>
      <c r="J156" s="22"/>
      <c r="K156" s="3" t="s">
        <v>7</v>
      </c>
      <c r="L156" s="3"/>
      <c r="M156" s="3"/>
    </row>
    <row r="157" spans="1:13">
      <c r="A157" s="3"/>
      <c r="B157" s="8"/>
      <c r="C157" s="38"/>
      <c r="D157" s="4"/>
      <c r="E157" s="3"/>
      <c r="F157" s="97"/>
      <c r="G157" s="97"/>
      <c r="H157" s="97"/>
      <c r="I157" s="97"/>
      <c r="J157" s="25"/>
      <c r="K157" s="3" t="s">
        <v>8</v>
      </c>
      <c r="L157" s="3"/>
      <c r="M157" s="3"/>
    </row>
    <row r="158" spans="1:13">
      <c r="A158" s="22" t="s">
        <v>9</v>
      </c>
      <c r="B158" s="9"/>
      <c r="C158" s="25"/>
      <c r="D158" s="14"/>
      <c r="E158" s="22"/>
      <c r="F158" s="98"/>
      <c r="G158" s="98"/>
      <c r="H158" s="98"/>
      <c r="I158" s="98"/>
      <c r="J158" s="6" t="s">
        <v>10</v>
      </c>
      <c r="K158" s="1"/>
      <c r="L158" s="22"/>
      <c r="M158" s="22"/>
    </row>
    <row r="159" spans="1:13" ht="12.75" customHeight="1">
      <c r="A159" s="17"/>
      <c r="B159" s="17"/>
      <c r="C159" s="18"/>
      <c r="D159" s="19"/>
      <c r="E159" s="17"/>
      <c r="F159" s="11"/>
      <c r="G159" s="11"/>
      <c r="H159" s="11"/>
      <c r="I159" s="11"/>
      <c r="J159" s="17"/>
      <c r="K159" s="17"/>
      <c r="L159" s="17"/>
      <c r="M159" s="17"/>
    </row>
    <row r="160" spans="1:13" ht="12.75" customHeight="1">
      <c r="A160" s="12" t="s">
        <v>11</v>
      </c>
      <c r="B160" s="12" t="s">
        <v>12</v>
      </c>
      <c r="C160" s="12" t="s">
        <v>13</v>
      </c>
      <c r="D160" s="12" t="s">
        <v>14</v>
      </c>
      <c r="E160" s="12" t="s">
        <v>15</v>
      </c>
      <c r="F160" s="12" t="s">
        <v>16</v>
      </c>
      <c r="G160" s="12" t="s">
        <v>17</v>
      </c>
      <c r="H160" s="12" t="s">
        <v>18</v>
      </c>
      <c r="I160" s="12" t="s">
        <v>19</v>
      </c>
      <c r="J160" s="12" t="s">
        <v>20</v>
      </c>
      <c r="K160" s="12" t="s">
        <v>21</v>
      </c>
      <c r="L160" s="12" t="s">
        <v>22</v>
      </c>
      <c r="M160" s="12" t="s">
        <v>23</v>
      </c>
    </row>
    <row r="161" spans="1:13" ht="12.75" customHeight="1">
      <c r="B161" s="38"/>
      <c r="D161" s="28"/>
      <c r="E161" s="26"/>
      <c r="F161" s="26"/>
      <c r="G161" s="26"/>
      <c r="H161" s="26"/>
      <c r="I161" s="26"/>
      <c r="J161" s="26"/>
      <c r="K161" s="26"/>
      <c r="L161" s="26"/>
      <c r="M161" s="26"/>
    </row>
    <row r="162" spans="1:13" ht="12.75" customHeight="1">
      <c r="B162" s="26"/>
      <c r="E162" s="104" t="s">
        <v>24</v>
      </c>
      <c r="F162" s="104"/>
      <c r="G162" s="104"/>
      <c r="H162" s="104" t="s">
        <v>25</v>
      </c>
      <c r="I162" s="104"/>
      <c r="J162" s="104"/>
      <c r="K162" s="104" t="s">
        <v>26</v>
      </c>
      <c r="L162" s="104"/>
      <c r="M162" s="104"/>
    </row>
    <row r="163" spans="1:13" ht="12.75" customHeight="1">
      <c r="B163" s="26"/>
      <c r="E163" s="13" t="s">
        <v>27</v>
      </c>
      <c r="F163" s="13"/>
      <c r="G163" s="13"/>
      <c r="H163" s="13" t="s">
        <v>28</v>
      </c>
      <c r="I163" s="13"/>
      <c r="J163" s="13"/>
      <c r="K163" s="13" t="s">
        <v>28</v>
      </c>
      <c r="L163" s="13"/>
      <c r="M163" s="13"/>
    </row>
    <row r="164" spans="1:13" ht="28.5" customHeight="1">
      <c r="A164" s="15" t="s">
        <v>29</v>
      </c>
      <c r="B164" s="25" t="s">
        <v>30</v>
      </c>
      <c r="C164" s="25" t="s">
        <v>31</v>
      </c>
      <c r="D164" s="14" t="s">
        <v>32</v>
      </c>
      <c r="E164" s="25" t="s">
        <v>33</v>
      </c>
      <c r="F164" s="16" t="s">
        <v>34</v>
      </c>
      <c r="G164" s="25" t="s">
        <v>35</v>
      </c>
      <c r="H164" s="25" t="s">
        <v>33</v>
      </c>
      <c r="I164" s="16" t="s">
        <v>34</v>
      </c>
      <c r="J164" s="25" t="s">
        <v>35</v>
      </c>
      <c r="K164" s="25" t="s">
        <v>33</v>
      </c>
      <c r="L164" s="16" t="s">
        <v>34</v>
      </c>
      <c r="M164" s="25" t="s">
        <v>35</v>
      </c>
    </row>
    <row r="165" spans="1:13" ht="12.75" customHeight="1">
      <c r="A165" s="26">
        <v>1</v>
      </c>
      <c r="B165" s="26" t="s">
        <v>49</v>
      </c>
      <c r="C165" s="26"/>
      <c r="D165" s="24">
        <v>40878</v>
      </c>
      <c r="E165" s="35">
        <f>E481</f>
        <v>0</v>
      </c>
      <c r="F165" s="35">
        <f>F481</f>
        <v>0</v>
      </c>
      <c r="G165" s="21">
        <f t="shared" ref="G165:G177" si="18">IF(E165=0,0,F165*1000/E165)</f>
        <v>0</v>
      </c>
      <c r="H165" s="35">
        <f>H481</f>
        <v>0</v>
      </c>
      <c r="I165" s="35">
        <f>I481</f>
        <v>0</v>
      </c>
      <c r="J165" s="21">
        <f t="shared" ref="J165:J177" si="19">IF(H165=0,0,I165*1000/H165)</f>
        <v>0</v>
      </c>
      <c r="K165" s="35">
        <f>K481</f>
        <v>0</v>
      </c>
      <c r="L165" s="35">
        <f>L481</f>
        <v>0</v>
      </c>
      <c r="M165" s="21">
        <f t="shared" ref="M165:M177" si="20">IF(K165=0,0,L165*1000/K165)</f>
        <v>0</v>
      </c>
    </row>
    <row r="166" spans="1:13" ht="12.75" customHeight="1">
      <c r="A166" s="26">
        <v>2</v>
      </c>
      <c r="B166" s="26" t="s">
        <v>49</v>
      </c>
      <c r="C166" s="26"/>
      <c r="D166" s="24">
        <v>40909</v>
      </c>
      <c r="E166" s="28">
        <f t="shared" ref="E166:F177" si="21">K203</f>
        <v>0</v>
      </c>
      <c r="F166" s="28">
        <f t="shared" si="21"/>
        <v>0</v>
      </c>
      <c r="G166" s="21">
        <f t="shared" si="18"/>
        <v>0</v>
      </c>
      <c r="H166" s="28"/>
      <c r="I166" s="27"/>
      <c r="J166" s="21">
        <f t="shared" si="19"/>
        <v>0</v>
      </c>
      <c r="K166" s="28"/>
      <c r="L166" s="27"/>
      <c r="M166" s="21">
        <f t="shared" si="20"/>
        <v>0</v>
      </c>
    </row>
    <row r="167" spans="1:13" ht="12.75" customHeight="1">
      <c r="A167" s="26">
        <v>3</v>
      </c>
      <c r="B167" s="26" t="s">
        <v>49</v>
      </c>
      <c r="C167" s="26"/>
      <c r="D167" s="24">
        <v>40940</v>
      </c>
      <c r="E167" s="28">
        <f t="shared" si="21"/>
        <v>0</v>
      </c>
      <c r="F167" s="28">
        <f t="shared" si="21"/>
        <v>0</v>
      </c>
      <c r="G167" s="21">
        <f t="shared" si="18"/>
        <v>0</v>
      </c>
      <c r="H167" s="28"/>
      <c r="I167" s="27"/>
      <c r="J167" s="21">
        <f t="shared" si="19"/>
        <v>0</v>
      </c>
      <c r="K167" s="28"/>
      <c r="L167" s="27"/>
      <c r="M167" s="21">
        <f t="shared" si="20"/>
        <v>0</v>
      </c>
    </row>
    <row r="168" spans="1:13" ht="12.75" customHeight="1">
      <c r="A168" s="26">
        <v>4</v>
      </c>
      <c r="B168" s="26" t="s">
        <v>49</v>
      </c>
      <c r="C168" s="26"/>
      <c r="D168" s="24">
        <v>40969</v>
      </c>
      <c r="E168" s="28">
        <f t="shared" si="21"/>
        <v>0</v>
      </c>
      <c r="F168" s="28">
        <f t="shared" si="21"/>
        <v>0</v>
      </c>
      <c r="G168" s="21">
        <f t="shared" si="18"/>
        <v>0</v>
      </c>
      <c r="H168" s="28"/>
      <c r="I168" s="27"/>
      <c r="J168" s="21">
        <f t="shared" si="19"/>
        <v>0</v>
      </c>
      <c r="K168" s="28"/>
      <c r="L168" s="27"/>
      <c r="M168" s="21">
        <f t="shared" si="20"/>
        <v>0</v>
      </c>
    </row>
    <row r="169" spans="1:13" ht="12.75" customHeight="1">
      <c r="A169" s="26">
        <v>5</v>
      </c>
      <c r="B169" s="26" t="s">
        <v>49</v>
      </c>
      <c r="C169" s="26"/>
      <c r="D169" s="24">
        <v>41000</v>
      </c>
      <c r="E169" s="28">
        <f t="shared" si="21"/>
        <v>0</v>
      </c>
      <c r="F169" s="28">
        <f t="shared" si="21"/>
        <v>0</v>
      </c>
      <c r="G169" s="21">
        <f t="shared" si="18"/>
        <v>0</v>
      </c>
      <c r="H169" s="28"/>
      <c r="I169" s="27"/>
      <c r="J169" s="21">
        <f t="shared" si="19"/>
        <v>0</v>
      </c>
      <c r="K169" s="28"/>
      <c r="L169" s="27"/>
      <c r="M169" s="21">
        <f t="shared" si="20"/>
        <v>0</v>
      </c>
    </row>
    <row r="170" spans="1:13" ht="12.75" customHeight="1">
      <c r="A170" s="26">
        <v>6</v>
      </c>
      <c r="B170" s="26" t="s">
        <v>49</v>
      </c>
      <c r="C170" s="26"/>
      <c r="D170" s="24">
        <v>41030</v>
      </c>
      <c r="E170" s="28">
        <f t="shared" si="21"/>
        <v>0</v>
      </c>
      <c r="F170" s="28">
        <f t="shared" si="21"/>
        <v>0</v>
      </c>
      <c r="G170" s="21">
        <f t="shared" si="18"/>
        <v>0</v>
      </c>
      <c r="H170" s="28"/>
      <c r="I170" s="27"/>
      <c r="J170" s="21">
        <f t="shared" si="19"/>
        <v>0</v>
      </c>
      <c r="K170" s="28"/>
      <c r="L170" s="27"/>
      <c r="M170" s="21">
        <f t="shared" si="20"/>
        <v>0</v>
      </c>
    </row>
    <row r="171" spans="1:13" ht="12.75" customHeight="1">
      <c r="A171" s="26">
        <v>7</v>
      </c>
      <c r="B171" s="26" t="s">
        <v>49</v>
      </c>
      <c r="C171" s="26"/>
      <c r="D171" s="24">
        <v>41061</v>
      </c>
      <c r="E171" s="28">
        <f t="shared" si="21"/>
        <v>0</v>
      </c>
      <c r="F171" s="28">
        <f t="shared" si="21"/>
        <v>0</v>
      </c>
      <c r="G171" s="21">
        <f t="shared" si="18"/>
        <v>0</v>
      </c>
      <c r="H171" s="28"/>
      <c r="I171" s="27"/>
      <c r="J171" s="21">
        <f t="shared" si="19"/>
        <v>0</v>
      </c>
      <c r="K171" s="28"/>
      <c r="L171" s="27"/>
      <c r="M171" s="21">
        <f t="shared" si="20"/>
        <v>0</v>
      </c>
    </row>
    <row r="172" spans="1:13" ht="12.75" customHeight="1">
      <c r="A172" s="26">
        <v>8</v>
      </c>
      <c r="B172" s="26" t="s">
        <v>49</v>
      </c>
      <c r="C172" s="26"/>
      <c r="D172" s="24">
        <v>41091</v>
      </c>
      <c r="E172" s="28">
        <f t="shared" si="21"/>
        <v>0</v>
      </c>
      <c r="F172" s="28">
        <f t="shared" si="21"/>
        <v>0</v>
      </c>
      <c r="G172" s="21">
        <f t="shared" si="18"/>
        <v>0</v>
      </c>
      <c r="H172" s="28"/>
      <c r="I172" s="27"/>
      <c r="J172" s="21">
        <f t="shared" si="19"/>
        <v>0</v>
      </c>
      <c r="K172" s="28"/>
      <c r="L172" s="27"/>
      <c r="M172" s="21">
        <f t="shared" si="20"/>
        <v>0</v>
      </c>
    </row>
    <row r="173" spans="1:13" ht="12.75" customHeight="1">
      <c r="A173" s="26">
        <v>9</v>
      </c>
      <c r="B173" s="26" t="s">
        <v>49</v>
      </c>
      <c r="C173" s="26"/>
      <c r="D173" s="24">
        <v>41122</v>
      </c>
      <c r="E173" s="28">
        <f t="shared" si="21"/>
        <v>0</v>
      </c>
      <c r="F173" s="28">
        <f t="shared" si="21"/>
        <v>0</v>
      </c>
      <c r="G173" s="21">
        <f t="shared" si="18"/>
        <v>0</v>
      </c>
      <c r="H173" s="28"/>
      <c r="I173" s="27"/>
      <c r="J173" s="21">
        <f t="shared" si="19"/>
        <v>0</v>
      </c>
      <c r="K173" s="28"/>
      <c r="L173" s="27"/>
      <c r="M173" s="21">
        <f t="shared" si="20"/>
        <v>0</v>
      </c>
    </row>
    <row r="174" spans="1:13" ht="12.75" customHeight="1">
      <c r="A174" s="26">
        <v>10</v>
      </c>
      <c r="B174" s="26" t="s">
        <v>49</v>
      </c>
      <c r="C174" s="26"/>
      <c r="D174" s="24">
        <v>41153</v>
      </c>
      <c r="E174" s="28">
        <f t="shared" si="21"/>
        <v>0</v>
      </c>
      <c r="F174" s="28">
        <f t="shared" si="21"/>
        <v>0</v>
      </c>
      <c r="G174" s="21">
        <f t="shared" si="18"/>
        <v>0</v>
      </c>
      <c r="H174" s="28"/>
      <c r="I174" s="27"/>
      <c r="J174" s="21">
        <f t="shared" si="19"/>
        <v>0</v>
      </c>
      <c r="K174" s="28"/>
      <c r="L174" s="27"/>
      <c r="M174" s="21">
        <f t="shared" si="20"/>
        <v>0</v>
      </c>
    </row>
    <row r="175" spans="1:13" ht="12.75" customHeight="1">
      <c r="A175" s="26">
        <v>11</v>
      </c>
      <c r="B175" s="26" t="s">
        <v>49</v>
      </c>
      <c r="C175" s="26"/>
      <c r="D175" s="24">
        <v>41183</v>
      </c>
      <c r="E175" s="28">
        <f t="shared" si="21"/>
        <v>0</v>
      </c>
      <c r="F175" s="28">
        <f t="shared" si="21"/>
        <v>0</v>
      </c>
      <c r="G175" s="21">
        <f t="shared" si="18"/>
        <v>0</v>
      </c>
      <c r="H175" s="28"/>
      <c r="I175" s="27"/>
      <c r="J175" s="21">
        <f t="shared" si="19"/>
        <v>0</v>
      </c>
      <c r="K175" s="28"/>
      <c r="L175" s="27"/>
      <c r="M175" s="21">
        <f t="shared" si="20"/>
        <v>0</v>
      </c>
    </row>
    <row r="176" spans="1:13" ht="12.75" customHeight="1">
      <c r="A176" s="26">
        <v>12</v>
      </c>
      <c r="B176" s="26" t="s">
        <v>49</v>
      </c>
      <c r="C176" s="26"/>
      <c r="D176" s="24">
        <v>41214</v>
      </c>
      <c r="E176" s="28">
        <f t="shared" si="21"/>
        <v>0</v>
      </c>
      <c r="F176" s="28">
        <f t="shared" si="21"/>
        <v>0</v>
      </c>
      <c r="G176" s="21">
        <f t="shared" si="18"/>
        <v>0</v>
      </c>
      <c r="H176" s="28"/>
      <c r="I176" s="27"/>
      <c r="J176" s="21">
        <f t="shared" si="19"/>
        <v>0</v>
      </c>
      <c r="K176" s="28"/>
      <c r="L176" s="27"/>
      <c r="M176" s="21">
        <f t="shared" si="20"/>
        <v>0</v>
      </c>
    </row>
    <row r="177" spans="1:13" ht="12.75" customHeight="1">
      <c r="A177" s="26">
        <v>13</v>
      </c>
      <c r="B177" s="26" t="s">
        <v>49</v>
      </c>
      <c r="C177" s="26"/>
      <c r="D177" s="24">
        <v>41244</v>
      </c>
      <c r="E177" s="28">
        <f t="shared" si="21"/>
        <v>0</v>
      </c>
      <c r="F177" s="28">
        <f t="shared" si="21"/>
        <v>0</v>
      </c>
      <c r="G177" s="21">
        <f t="shared" si="18"/>
        <v>0</v>
      </c>
      <c r="H177" s="28"/>
      <c r="I177" s="27"/>
      <c r="J177" s="21">
        <f t="shared" si="19"/>
        <v>0</v>
      </c>
      <c r="K177" s="28"/>
      <c r="L177" s="27"/>
      <c r="M177" s="21">
        <f t="shared" si="20"/>
        <v>0</v>
      </c>
    </row>
    <row r="178" spans="1:13" ht="12.75" customHeight="1"/>
    <row r="179" spans="1:13" ht="12.75" customHeight="1"/>
    <row r="180" spans="1:13" ht="12.75" customHeight="1"/>
    <row r="181" spans="1:13" ht="12.75" customHeight="1"/>
    <row r="182" spans="1:13" ht="12.75" customHeight="1"/>
    <row r="183" spans="1:13" ht="12.75" customHeight="1"/>
    <row r="184" spans="1:13" ht="12.75" customHeight="1"/>
    <row r="185" spans="1:13" ht="12.75" customHeight="1"/>
    <row r="186" spans="1:13" ht="12.75" customHeight="1"/>
    <row r="187" spans="1:13" ht="12.75" customHeight="1"/>
    <row r="188" spans="1:13" ht="12.75" customHeight="1"/>
    <row r="189" spans="1:13" ht="12.75" customHeight="1"/>
    <row r="190" spans="1:13" ht="13.5" customHeight="1">
      <c r="A190" s="17" t="s">
        <v>36</v>
      </c>
      <c r="B190" s="17"/>
      <c r="C190" s="18"/>
      <c r="D190" s="19"/>
      <c r="E190" s="17"/>
      <c r="F190" s="17"/>
      <c r="G190" s="17"/>
      <c r="H190" s="17"/>
      <c r="I190" s="17"/>
      <c r="J190" s="17"/>
      <c r="K190" s="17"/>
      <c r="L190" s="17"/>
      <c r="M190" s="20" t="s">
        <v>37</v>
      </c>
    </row>
    <row r="191" spans="1:13" ht="12.75" customHeight="1">
      <c r="A191" s="22" t="s">
        <v>0</v>
      </c>
      <c r="B191" s="22"/>
      <c r="C191" s="25"/>
      <c r="D191" s="14"/>
      <c r="E191" s="22"/>
      <c r="F191" s="22" t="s">
        <v>1</v>
      </c>
      <c r="G191" s="22"/>
      <c r="H191" s="22"/>
      <c r="I191" s="22"/>
      <c r="J191" s="22"/>
      <c r="K191" s="22"/>
      <c r="L191" s="22" t="s">
        <v>52</v>
      </c>
      <c r="M191" s="22"/>
    </row>
    <row r="192" spans="1:13">
      <c r="A192" s="17" t="s">
        <v>2</v>
      </c>
      <c r="B192" s="10"/>
      <c r="C192" s="7"/>
      <c r="D192" s="7"/>
      <c r="E192" s="7"/>
      <c r="F192" s="96" t="s">
        <v>3</v>
      </c>
      <c r="G192" s="96"/>
      <c r="H192" s="96"/>
      <c r="I192" s="96"/>
      <c r="J192" s="17" t="s">
        <v>4</v>
      </c>
      <c r="K192" s="5"/>
      <c r="L192" s="5"/>
      <c r="M192" s="5"/>
    </row>
    <row r="193" spans="1:13">
      <c r="A193" s="3"/>
      <c r="B193" s="8"/>
      <c r="C193" s="8"/>
      <c r="D193" s="8"/>
      <c r="E193" s="8"/>
      <c r="F193" s="97"/>
      <c r="G193" s="97"/>
      <c r="H193" s="97"/>
      <c r="I193" s="97"/>
      <c r="J193" s="25" t="s">
        <v>44</v>
      </c>
      <c r="K193" s="3" t="s">
        <v>5</v>
      </c>
      <c r="L193" s="2"/>
      <c r="M193" s="2"/>
    </row>
    <row r="194" spans="1:13">
      <c r="A194" s="3" t="s">
        <v>6</v>
      </c>
      <c r="B194" s="3"/>
      <c r="C194" s="38"/>
      <c r="D194" s="4"/>
      <c r="E194" s="3"/>
      <c r="F194" s="97"/>
      <c r="G194" s="97"/>
      <c r="H194" s="97"/>
      <c r="I194" s="97"/>
      <c r="J194" s="22"/>
      <c r="K194" s="3" t="s">
        <v>7</v>
      </c>
      <c r="L194" s="3"/>
      <c r="M194" s="3"/>
    </row>
    <row r="195" spans="1:13">
      <c r="A195" s="3"/>
      <c r="B195" s="8"/>
      <c r="C195" s="38"/>
      <c r="D195" s="4"/>
      <c r="E195" s="3"/>
      <c r="F195" s="97"/>
      <c r="G195" s="97"/>
      <c r="H195" s="97"/>
      <c r="I195" s="97"/>
      <c r="J195" s="25"/>
      <c r="K195" s="3" t="s">
        <v>8</v>
      </c>
      <c r="L195" s="3"/>
      <c r="M195" s="3"/>
    </row>
    <row r="196" spans="1:13">
      <c r="A196" s="22" t="s">
        <v>9</v>
      </c>
      <c r="B196" s="9"/>
      <c r="C196" s="25"/>
      <c r="D196" s="14"/>
      <c r="E196" s="22"/>
      <c r="F196" s="98"/>
      <c r="G196" s="98"/>
      <c r="H196" s="98"/>
      <c r="I196" s="98"/>
      <c r="J196" s="6" t="s">
        <v>10</v>
      </c>
      <c r="K196" s="1"/>
      <c r="L196" s="22"/>
      <c r="M196" s="22"/>
    </row>
    <row r="197" spans="1:13" ht="12.75" customHeight="1">
      <c r="A197" s="17"/>
      <c r="B197" s="17"/>
      <c r="C197" s="18"/>
      <c r="D197" s="19"/>
      <c r="E197" s="17"/>
      <c r="F197" s="11"/>
      <c r="G197" s="11"/>
      <c r="H197" s="11"/>
      <c r="I197" s="11"/>
      <c r="J197" s="17"/>
      <c r="K197" s="17"/>
      <c r="L197" s="17"/>
      <c r="M197" s="17"/>
    </row>
    <row r="198" spans="1:13" ht="12.75" customHeight="1">
      <c r="A198" s="12" t="s">
        <v>11</v>
      </c>
      <c r="B198" s="12" t="s">
        <v>12</v>
      </c>
      <c r="C198" s="12" t="s">
        <v>13</v>
      </c>
      <c r="D198" s="12" t="s">
        <v>14</v>
      </c>
      <c r="E198" s="12" t="s">
        <v>15</v>
      </c>
      <c r="F198" s="12" t="s">
        <v>16</v>
      </c>
      <c r="G198" s="12" t="s">
        <v>17</v>
      </c>
      <c r="H198" s="12" t="s">
        <v>18</v>
      </c>
      <c r="I198" s="12" t="s">
        <v>19</v>
      </c>
      <c r="J198" s="12" t="s">
        <v>20</v>
      </c>
      <c r="K198" s="12" t="s">
        <v>21</v>
      </c>
      <c r="L198" s="12" t="s">
        <v>22</v>
      </c>
      <c r="M198" s="12" t="s">
        <v>23</v>
      </c>
    </row>
    <row r="199" spans="1:13" ht="12.75" customHeight="1">
      <c r="B199" s="38"/>
      <c r="D199" s="28"/>
      <c r="E199" s="26"/>
      <c r="F199" s="26"/>
      <c r="G199" s="26"/>
      <c r="H199" s="26"/>
      <c r="I199" s="26"/>
      <c r="J199" s="26"/>
      <c r="K199" s="26"/>
      <c r="L199" s="26"/>
      <c r="M199" s="26"/>
    </row>
    <row r="200" spans="1:13" ht="12.75" customHeight="1">
      <c r="B200" s="26"/>
      <c r="E200" s="104" t="s">
        <v>41</v>
      </c>
      <c r="F200" s="104"/>
      <c r="G200" s="104"/>
      <c r="H200" s="104" t="s">
        <v>42</v>
      </c>
      <c r="I200" s="104"/>
      <c r="J200" s="104"/>
      <c r="K200" s="104" t="s">
        <v>43</v>
      </c>
      <c r="L200" s="104"/>
      <c r="M200" s="104"/>
    </row>
    <row r="201" spans="1:13" ht="12.75" customHeight="1">
      <c r="B201" s="26"/>
      <c r="E201" s="13" t="s">
        <v>27</v>
      </c>
      <c r="F201" s="13"/>
      <c r="G201" s="13"/>
      <c r="H201" s="13" t="s">
        <v>28</v>
      </c>
      <c r="I201" s="13"/>
      <c r="J201" s="13"/>
      <c r="K201" s="13" t="s">
        <v>28</v>
      </c>
      <c r="L201" s="13"/>
      <c r="M201" s="13"/>
    </row>
    <row r="202" spans="1:13" ht="28.5" customHeight="1">
      <c r="A202" s="15" t="s">
        <v>29</v>
      </c>
      <c r="B202" s="25" t="s">
        <v>30</v>
      </c>
      <c r="C202" s="25" t="s">
        <v>31</v>
      </c>
      <c r="D202" s="14" t="s">
        <v>32</v>
      </c>
      <c r="E202" s="25" t="s">
        <v>33</v>
      </c>
      <c r="F202" s="16" t="s">
        <v>34</v>
      </c>
      <c r="G202" s="25" t="s">
        <v>35</v>
      </c>
      <c r="H202" s="25" t="s">
        <v>33</v>
      </c>
      <c r="I202" s="16" t="s">
        <v>34</v>
      </c>
      <c r="J202" s="25" t="s">
        <v>35</v>
      </c>
      <c r="K202" s="25" t="s">
        <v>33</v>
      </c>
      <c r="L202" s="16" t="s">
        <v>34</v>
      </c>
      <c r="M202" s="25" t="s">
        <v>35</v>
      </c>
    </row>
    <row r="203" spans="1:13" ht="12.75" customHeight="1">
      <c r="A203" s="26">
        <v>1</v>
      </c>
      <c r="B203" s="26" t="s">
        <v>49</v>
      </c>
      <c r="C203" s="26"/>
      <c r="D203" s="24">
        <v>40878</v>
      </c>
      <c r="E203" s="28">
        <v>0</v>
      </c>
      <c r="F203" s="28">
        <v>0</v>
      </c>
      <c r="G203" s="21">
        <f t="shared" ref="G203:G215" si="22">IF(E203=0,0,F203*1000/E203)</f>
        <v>0</v>
      </c>
      <c r="H203" s="28">
        <v>0</v>
      </c>
      <c r="I203" s="28">
        <v>0</v>
      </c>
      <c r="J203" s="21">
        <f t="shared" ref="J203:J215" si="23">IF(H203=0,0,I203*1000/H203)</f>
        <v>0</v>
      </c>
      <c r="K203" s="28">
        <f>E165+H165-K165-E203+H203</f>
        <v>0</v>
      </c>
      <c r="L203" s="28">
        <f>F165+I165-L165-F203+I203</f>
        <v>0</v>
      </c>
      <c r="M203" s="21">
        <f t="shared" ref="M203:M215" si="24">IF(K203=0,0,L203*1000/K203)</f>
        <v>0</v>
      </c>
    </row>
    <row r="204" spans="1:13" ht="12.75" customHeight="1">
      <c r="A204" s="26">
        <v>2</v>
      </c>
      <c r="B204" s="26" t="s">
        <v>49</v>
      </c>
      <c r="C204" s="26"/>
      <c r="D204" s="24">
        <v>40909</v>
      </c>
      <c r="E204" s="28">
        <v>0</v>
      </c>
      <c r="F204" s="28">
        <v>0</v>
      </c>
      <c r="G204" s="21">
        <f t="shared" si="22"/>
        <v>0</v>
      </c>
      <c r="H204" s="28">
        <v>0</v>
      </c>
      <c r="I204" s="28">
        <v>0</v>
      </c>
      <c r="J204" s="21">
        <f t="shared" si="23"/>
        <v>0</v>
      </c>
      <c r="K204" s="28">
        <f t="shared" ref="K204:L215" si="25">E166+H166-K166-E204+H204</f>
        <v>0</v>
      </c>
      <c r="L204" s="28">
        <f t="shared" si="25"/>
        <v>0</v>
      </c>
      <c r="M204" s="21">
        <f t="shared" si="24"/>
        <v>0</v>
      </c>
    </row>
    <row r="205" spans="1:13" ht="12.75" customHeight="1">
      <c r="A205" s="26">
        <v>3</v>
      </c>
      <c r="B205" s="26" t="s">
        <v>49</v>
      </c>
      <c r="C205" s="26"/>
      <c r="D205" s="24">
        <v>40940</v>
      </c>
      <c r="E205" s="28">
        <v>0</v>
      </c>
      <c r="F205" s="28">
        <v>0</v>
      </c>
      <c r="G205" s="21">
        <f t="shared" si="22"/>
        <v>0</v>
      </c>
      <c r="H205" s="28">
        <v>0</v>
      </c>
      <c r="I205" s="28">
        <v>0</v>
      </c>
      <c r="J205" s="21">
        <f t="shared" si="23"/>
        <v>0</v>
      </c>
      <c r="K205" s="28">
        <f t="shared" si="25"/>
        <v>0</v>
      </c>
      <c r="L205" s="28">
        <f t="shared" si="25"/>
        <v>0</v>
      </c>
      <c r="M205" s="21">
        <f t="shared" si="24"/>
        <v>0</v>
      </c>
    </row>
    <row r="206" spans="1:13" ht="12.75" customHeight="1">
      <c r="A206" s="26">
        <v>4</v>
      </c>
      <c r="B206" s="26" t="s">
        <v>49</v>
      </c>
      <c r="C206" s="26"/>
      <c r="D206" s="24">
        <v>40969</v>
      </c>
      <c r="E206" s="28">
        <v>0</v>
      </c>
      <c r="F206" s="28">
        <v>0</v>
      </c>
      <c r="G206" s="21">
        <f t="shared" si="22"/>
        <v>0</v>
      </c>
      <c r="H206" s="28">
        <v>0</v>
      </c>
      <c r="I206" s="28">
        <v>0</v>
      </c>
      <c r="J206" s="21">
        <f t="shared" si="23"/>
        <v>0</v>
      </c>
      <c r="K206" s="28">
        <f t="shared" si="25"/>
        <v>0</v>
      </c>
      <c r="L206" s="28">
        <f t="shared" si="25"/>
        <v>0</v>
      </c>
      <c r="M206" s="21">
        <f t="shared" si="24"/>
        <v>0</v>
      </c>
    </row>
    <row r="207" spans="1:13" ht="12.75" customHeight="1">
      <c r="A207" s="26">
        <v>5</v>
      </c>
      <c r="B207" s="26" t="s">
        <v>49</v>
      </c>
      <c r="C207" s="26"/>
      <c r="D207" s="24">
        <v>41000</v>
      </c>
      <c r="E207" s="28">
        <v>0</v>
      </c>
      <c r="F207" s="28">
        <v>0</v>
      </c>
      <c r="G207" s="21">
        <f t="shared" si="22"/>
        <v>0</v>
      </c>
      <c r="H207" s="28">
        <v>0</v>
      </c>
      <c r="I207" s="28">
        <v>0</v>
      </c>
      <c r="J207" s="21">
        <f t="shared" si="23"/>
        <v>0</v>
      </c>
      <c r="K207" s="28">
        <f t="shared" si="25"/>
        <v>0</v>
      </c>
      <c r="L207" s="28">
        <f t="shared" si="25"/>
        <v>0</v>
      </c>
      <c r="M207" s="21">
        <f t="shared" si="24"/>
        <v>0</v>
      </c>
    </row>
    <row r="208" spans="1:13" ht="12.75" customHeight="1">
      <c r="A208" s="26">
        <v>6</v>
      </c>
      <c r="B208" s="26" t="s">
        <v>49</v>
      </c>
      <c r="C208" s="26"/>
      <c r="D208" s="24">
        <v>41030</v>
      </c>
      <c r="E208" s="28">
        <v>0</v>
      </c>
      <c r="F208" s="28">
        <v>0</v>
      </c>
      <c r="G208" s="21">
        <f t="shared" si="22"/>
        <v>0</v>
      </c>
      <c r="H208" s="28">
        <v>0</v>
      </c>
      <c r="I208" s="28">
        <v>0</v>
      </c>
      <c r="J208" s="21">
        <f t="shared" si="23"/>
        <v>0</v>
      </c>
      <c r="K208" s="28">
        <f t="shared" si="25"/>
        <v>0</v>
      </c>
      <c r="L208" s="28">
        <f t="shared" si="25"/>
        <v>0</v>
      </c>
      <c r="M208" s="21">
        <f t="shared" si="24"/>
        <v>0</v>
      </c>
    </row>
    <row r="209" spans="1:13" ht="12.75" customHeight="1">
      <c r="A209" s="26">
        <v>7</v>
      </c>
      <c r="B209" s="26" t="s">
        <v>49</v>
      </c>
      <c r="C209" s="26"/>
      <c r="D209" s="24">
        <v>41061</v>
      </c>
      <c r="E209" s="28">
        <v>0</v>
      </c>
      <c r="F209" s="28">
        <v>0</v>
      </c>
      <c r="G209" s="21">
        <f t="shared" si="22"/>
        <v>0</v>
      </c>
      <c r="H209" s="28">
        <v>0</v>
      </c>
      <c r="I209" s="28">
        <v>0</v>
      </c>
      <c r="J209" s="21">
        <f t="shared" si="23"/>
        <v>0</v>
      </c>
      <c r="K209" s="28">
        <f t="shared" si="25"/>
        <v>0</v>
      </c>
      <c r="L209" s="28">
        <f t="shared" si="25"/>
        <v>0</v>
      </c>
      <c r="M209" s="21">
        <f t="shared" si="24"/>
        <v>0</v>
      </c>
    </row>
    <row r="210" spans="1:13" ht="12.75" customHeight="1">
      <c r="A210" s="26">
        <v>8</v>
      </c>
      <c r="B210" s="26" t="s">
        <v>49</v>
      </c>
      <c r="C210" s="26"/>
      <c r="D210" s="24">
        <v>41091</v>
      </c>
      <c r="E210" s="28">
        <v>0</v>
      </c>
      <c r="F210" s="28">
        <v>0</v>
      </c>
      <c r="G210" s="21">
        <f t="shared" si="22"/>
        <v>0</v>
      </c>
      <c r="H210" s="28">
        <v>0</v>
      </c>
      <c r="I210" s="28">
        <v>0</v>
      </c>
      <c r="J210" s="21">
        <f t="shared" si="23"/>
        <v>0</v>
      </c>
      <c r="K210" s="28">
        <f t="shared" si="25"/>
        <v>0</v>
      </c>
      <c r="L210" s="28">
        <f t="shared" si="25"/>
        <v>0</v>
      </c>
      <c r="M210" s="21">
        <f t="shared" si="24"/>
        <v>0</v>
      </c>
    </row>
    <row r="211" spans="1:13" ht="12.75" customHeight="1">
      <c r="A211" s="26">
        <v>9</v>
      </c>
      <c r="B211" s="26" t="s">
        <v>49</v>
      </c>
      <c r="C211" s="26"/>
      <c r="D211" s="24">
        <v>41122</v>
      </c>
      <c r="E211" s="28">
        <v>0</v>
      </c>
      <c r="F211" s="28">
        <v>0</v>
      </c>
      <c r="G211" s="21">
        <f t="shared" si="22"/>
        <v>0</v>
      </c>
      <c r="H211" s="28">
        <v>0</v>
      </c>
      <c r="I211" s="28">
        <v>0</v>
      </c>
      <c r="J211" s="21">
        <f t="shared" si="23"/>
        <v>0</v>
      </c>
      <c r="K211" s="28">
        <f t="shared" si="25"/>
        <v>0</v>
      </c>
      <c r="L211" s="28">
        <f t="shared" si="25"/>
        <v>0</v>
      </c>
      <c r="M211" s="21">
        <f t="shared" si="24"/>
        <v>0</v>
      </c>
    </row>
    <row r="212" spans="1:13" ht="12.75" customHeight="1">
      <c r="A212" s="26">
        <v>10</v>
      </c>
      <c r="B212" s="26" t="s">
        <v>49</v>
      </c>
      <c r="C212" s="26"/>
      <c r="D212" s="24">
        <v>41153</v>
      </c>
      <c r="E212" s="28">
        <v>0</v>
      </c>
      <c r="F212" s="28">
        <v>0</v>
      </c>
      <c r="G212" s="21">
        <f t="shared" si="22"/>
        <v>0</v>
      </c>
      <c r="H212" s="28">
        <v>0</v>
      </c>
      <c r="I212" s="28">
        <v>0</v>
      </c>
      <c r="J212" s="21">
        <f t="shared" si="23"/>
        <v>0</v>
      </c>
      <c r="K212" s="28">
        <f t="shared" si="25"/>
        <v>0</v>
      </c>
      <c r="L212" s="28">
        <f t="shared" si="25"/>
        <v>0</v>
      </c>
      <c r="M212" s="21">
        <f t="shared" si="24"/>
        <v>0</v>
      </c>
    </row>
    <row r="213" spans="1:13" ht="12.75" customHeight="1">
      <c r="A213" s="26">
        <v>11</v>
      </c>
      <c r="B213" s="26" t="s">
        <v>49</v>
      </c>
      <c r="C213" s="26"/>
      <c r="D213" s="24">
        <v>41183</v>
      </c>
      <c r="E213" s="28">
        <v>0</v>
      </c>
      <c r="F213" s="28">
        <v>0</v>
      </c>
      <c r="G213" s="21">
        <f t="shared" si="22"/>
        <v>0</v>
      </c>
      <c r="H213" s="28">
        <v>0</v>
      </c>
      <c r="I213" s="28">
        <v>0</v>
      </c>
      <c r="J213" s="21">
        <f t="shared" si="23"/>
        <v>0</v>
      </c>
      <c r="K213" s="28">
        <f t="shared" si="25"/>
        <v>0</v>
      </c>
      <c r="L213" s="28">
        <f t="shared" si="25"/>
        <v>0</v>
      </c>
      <c r="M213" s="21">
        <f t="shared" si="24"/>
        <v>0</v>
      </c>
    </row>
    <row r="214" spans="1:13" ht="12.75" customHeight="1">
      <c r="A214" s="26">
        <v>12</v>
      </c>
      <c r="B214" s="26" t="s">
        <v>49</v>
      </c>
      <c r="C214" s="26"/>
      <c r="D214" s="24">
        <v>41214</v>
      </c>
      <c r="E214" s="28">
        <v>0</v>
      </c>
      <c r="F214" s="28">
        <v>0</v>
      </c>
      <c r="G214" s="21">
        <f t="shared" si="22"/>
        <v>0</v>
      </c>
      <c r="H214" s="28">
        <v>0</v>
      </c>
      <c r="I214" s="28">
        <v>0</v>
      </c>
      <c r="J214" s="21">
        <f t="shared" si="23"/>
        <v>0</v>
      </c>
      <c r="K214" s="28">
        <f t="shared" si="25"/>
        <v>0</v>
      </c>
      <c r="L214" s="28">
        <f t="shared" si="25"/>
        <v>0</v>
      </c>
      <c r="M214" s="21">
        <f t="shared" si="24"/>
        <v>0</v>
      </c>
    </row>
    <row r="215" spans="1:13" ht="12.75" customHeight="1">
      <c r="A215" s="26">
        <v>13</v>
      </c>
      <c r="B215" s="26" t="s">
        <v>49</v>
      </c>
      <c r="C215" s="26"/>
      <c r="D215" s="24">
        <v>41244</v>
      </c>
      <c r="E215" s="28">
        <v>0</v>
      </c>
      <c r="F215" s="28">
        <v>0</v>
      </c>
      <c r="G215" s="21">
        <f t="shared" si="22"/>
        <v>0</v>
      </c>
      <c r="H215" s="28">
        <v>0</v>
      </c>
      <c r="I215" s="28">
        <v>0</v>
      </c>
      <c r="J215" s="21">
        <f t="shared" si="23"/>
        <v>0</v>
      </c>
      <c r="K215" s="28">
        <f t="shared" si="25"/>
        <v>0</v>
      </c>
      <c r="L215" s="28">
        <f t="shared" si="25"/>
        <v>0</v>
      </c>
      <c r="M215" s="21">
        <f t="shared" si="24"/>
        <v>0</v>
      </c>
    </row>
    <row r="216" spans="1:13" ht="12.75" customHeight="1"/>
    <row r="217" spans="1:13" ht="12.75" customHeight="1">
      <c r="A217" s="26">
        <v>14</v>
      </c>
      <c r="B217" s="33" t="s">
        <v>66</v>
      </c>
      <c r="C217" s="31"/>
      <c r="D217" s="32"/>
      <c r="E217" s="28"/>
      <c r="F217" s="28"/>
      <c r="G217" s="21"/>
      <c r="H217" s="34"/>
      <c r="I217" s="34"/>
      <c r="J217" s="21"/>
      <c r="K217" s="28">
        <f>SUM(K203:K215)</f>
        <v>0</v>
      </c>
      <c r="L217" s="28">
        <f>SUM(L203:L215)</f>
        <v>0</v>
      </c>
      <c r="M217" s="21"/>
    </row>
    <row r="218" spans="1:13" ht="12.75" customHeight="1"/>
    <row r="219" spans="1:13" ht="12.75" customHeight="1">
      <c r="A219" s="26">
        <v>15</v>
      </c>
      <c r="B219" s="26" t="s">
        <v>49</v>
      </c>
      <c r="C219" s="31" t="s">
        <v>39</v>
      </c>
      <c r="D219" s="32" t="s">
        <v>40</v>
      </c>
      <c r="K219" s="23">
        <f>AVERAGE(K203:K215)</f>
        <v>0</v>
      </c>
      <c r="L219" s="23">
        <f>AVERAGE(L203:L215)</f>
        <v>0</v>
      </c>
      <c r="M219" s="21">
        <f>IF(K219=0,0,L219*1000/K219)</f>
        <v>0</v>
      </c>
    </row>
    <row r="220" spans="1:13" ht="12.75" customHeight="1"/>
    <row r="221" spans="1:13" ht="12.75" customHeight="1"/>
    <row r="222" spans="1:13" ht="12.75" customHeight="1"/>
    <row r="223" spans="1:13" ht="12.75" customHeight="1"/>
    <row r="224" spans="1:13" ht="12.75" customHeight="1"/>
    <row r="225" spans="1:13" ht="12.75" customHeight="1"/>
    <row r="226" spans="1:13" ht="12.75" customHeight="1"/>
    <row r="227" spans="1:13" ht="12.75" customHeight="1"/>
    <row r="228" spans="1:13" ht="13.5" customHeight="1">
      <c r="A228" s="17" t="s">
        <v>36</v>
      </c>
      <c r="B228" s="17"/>
      <c r="C228" s="18"/>
      <c r="D228" s="19"/>
      <c r="E228" s="17"/>
      <c r="F228" s="17"/>
      <c r="G228" s="17"/>
      <c r="H228" s="17"/>
      <c r="I228" s="17"/>
      <c r="J228" s="17"/>
      <c r="K228" s="17"/>
      <c r="L228" s="17"/>
      <c r="M228" s="20" t="s">
        <v>37</v>
      </c>
    </row>
    <row r="229" spans="1:13" ht="12.75" customHeight="1">
      <c r="A229" s="22" t="s">
        <v>0</v>
      </c>
      <c r="B229" s="22"/>
      <c r="C229" s="25"/>
      <c r="D229" s="14"/>
      <c r="E229" s="22"/>
      <c r="F229" s="22" t="s">
        <v>1</v>
      </c>
      <c r="G229" s="22"/>
      <c r="H229" s="22"/>
      <c r="I229" s="22"/>
      <c r="J229" s="22"/>
      <c r="K229" s="22"/>
      <c r="L229" s="22" t="s">
        <v>53</v>
      </c>
      <c r="M229" s="22"/>
    </row>
    <row r="230" spans="1:13">
      <c r="A230" s="17" t="s">
        <v>2</v>
      </c>
      <c r="B230" s="10"/>
      <c r="C230" s="7"/>
      <c r="D230" s="7"/>
      <c r="E230" s="7"/>
      <c r="F230" s="96" t="s">
        <v>3</v>
      </c>
      <c r="G230" s="96"/>
      <c r="H230" s="96"/>
      <c r="I230" s="96"/>
      <c r="J230" s="17" t="s">
        <v>4</v>
      </c>
      <c r="K230" s="5"/>
      <c r="L230" s="5"/>
      <c r="M230" s="5"/>
    </row>
    <row r="231" spans="1:13">
      <c r="A231" s="3"/>
      <c r="B231" s="8"/>
      <c r="C231" s="8"/>
      <c r="D231" s="8"/>
      <c r="E231" s="8"/>
      <c r="F231" s="97"/>
      <c r="G231" s="97"/>
      <c r="H231" s="97"/>
      <c r="I231" s="97"/>
      <c r="J231" s="25" t="s">
        <v>44</v>
      </c>
      <c r="K231" s="3" t="s">
        <v>5</v>
      </c>
      <c r="L231" s="2"/>
      <c r="M231" s="2"/>
    </row>
    <row r="232" spans="1:13">
      <c r="A232" s="3" t="s">
        <v>6</v>
      </c>
      <c r="B232" s="3"/>
      <c r="C232" s="38"/>
      <c r="D232" s="4"/>
      <c r="E232" s="3"/>
      <c r="F232" s="97"/>
      <c r="G232" s="97"/>
      <c r="H232" s="97"/>
      <c r="I232" s="97"/>
      <c r="J232" s="22"/>
      <c r="K232" s="3" t="s">
        <v>7</v>
      </c>
      <c r="L232" s="3"/>
      <c r="M232" s="3"/>
    </row>
    <row r="233" spans="1:13">
      <c r="A233" s="3"/>
      <c r="B233" s="8"/>
      <c r="C233" s="38"/>
      <c r="D233" s="4"/>
      <c r="E233" s="3"/>
      <c r="F233" s="97"/>
      <c r="G233" s="97"/>
      <c r="H233" s="97"/>
      <c r="I233" s="97"/>
      <c r="J233" s="25"/>
      <c r="K233" s="3" t="s">
        <v>8</v>
      </c>
      <c r="L233" s="3"/>
      <c r="M233" s="3"/>
    </row>
    <row r="234" spans="1:13">
      <c r="A234" s="22" t="s">
        <v>9</v>
      </c>
      <c r="B234" s="9"/>
      <c r="C234" s="25"/>
      <c r="D234" s="14"/>
      <c r="E234" s="22"/>
      <c r="F234" s="98"/>
      <c r="G234" s="98"/>
      <c r="H234" s="98"/>
      <c r="I234" s="98"/>
      <c r="J234" s="6" t="s">
        <v>10</v>
      </c>
      <c r="K234" s="1"/>
      <c r="L234" s="22"/>
      <c r="M234" s="22"/>
    </row>
    <row r="235" spans="1:13" ht="12.75" customHeight="1">
      <c r="A235" s="17"/>
      <c r="B235" s="17"/>
      <c r="C235" s="18"/>
      <c r="D235" s="19"/>
      <c r="E235" s="17"/>
      <c r="F235" s="11"/>
      <c r="G235" s="11"/>
      <c r="H235" s="11"/>
      <c r="I235" s="11"/>
      <c r="J235" s="17"/>
      <c r="K235" s="17"/>
      <c r="L235" s="17"/>
      <c r="M235" s="17"/>
    </row>
    <row r="236" spans="1:13" ht="12.75" customHeight="1">
      <c r="A236" s="12" t="s">
        <v>11</v>
      </c>
      <c r="B236" s="12" t="s">
        <v>12</v>
      </c>
      <c r="C236" s="12" t="s">
        <v>13</v>
      </c>
      <c r="D236" s="12" t="s">
        <v>14</v>
      </c>
      <c r="E236" s="12" t="s">
        <v>15</v>
      </c>
      <c r="F236" s="12" t="s">
        <v>16</v>
      </c>
      <c r="G236" s="12" t="s">
        <v>17</v>
      </c>
      <c r="H236" s="12" t="s">
        <v>18</v>
      </c>
      <c r="I236" s="12" t="s">
        <v>19</v>
      </c>
      <c r="J236" s="12" t="s">
        <v>20</v>
      </c>
      <c r="K236" s="12" t="s">
        <v>21</v>
      </c>
      <c r="L236" s="12" t="s">
        <v>22</v>
      </c>
      <c r="M236" s="12" t="s">
        <v>23</v>
      </c>
    </row>
    <row r="237" spans="1:13" ht="12.75" customHeight="1">
      <c r="B237" s="38"/>
      <c r="D237" s="28"/>
      <c r="E237" s="26"/>
      <c r="F237" s="26"/>
      <c r="G237" s="26"/>
      <c r="H237" s="26"/>
      <c r="I237" s="26"/>
      <c r="J237" s="26"/>
      <c r="K237" s="26"/>
      <c r="L237" s="26"/>
      <c r="M237" s="26"/>
    </row>
    <row r="238" spans="1:13" ht="12.75" customHeight="1">
      <c r="B238" s="26"/>
      <c r="E238" s="104" t="s">
        <v>24</v>
      </c>
      <c r="F238" s="104"/>
      <c r="G238" s="104"/>
      <c r="H238" s="104" t="s">
        <v>25</v>
      </c>
      <c r="I238" s="104"/>
      <c r="J238" s="104"/>
      <c r="K238" s="104" t="s">
        <v>26</v>
      </c>
      <c r="L238" s="104"/>
      <c r="M238" s="104"/>
    </row>
    <row r="239" spans="1:13" ht="12.75" customHeight="1">
      <c r="B239" s="26"/>
      <c r="E239" s="13" t="s">
        <v>27</v>
      </c>
      <c r="F239" s="13"/>
      <c r="G239" s="13"/>
      <c r="H239" s="13" t="s">
        <v>28</v>
      </c>
      <c r="I239" s="13"/>
      <c r="J239" s="13"/>
      <c r="K239" s="13" t="s">
        <v>28</v>
      </c>
      <c r="L239" s="13"/>
      <c r="M239" s="13"/>
    </row>
    <row r="240" spans="1:13" ht="28.5" customHeight="1">
      <c r="A240" s="15" t="s">
        <v>29</v>
      </c>
      <c r="B240" s="25" t="s">
        <v>30</v>
      </c>
      <c r="C240" s="25" t="s">
        <v>31</v>
      </c>
      <c r="D240" s="14" t="s">
        <v>32</v>
      </c>
      <c r="E240" s="25" t="s">
        <v>33</v>
      </c>
      <c r="F240" s="16" t="s">
        <v>34</v>
      </c>
      <c r="G240" s="25" t="s">
        <v>35</v>
      </c>
      <c r="H240" s="25" t="s">
        <v>33</v>
      </c>
      <c r="I240" s="16" t="s">
        <v>34</v>
      </c>
      <c r="J240" s="25" t="s">
        <v>35</v>
      </c>
      <c r="K240" s="25" t="s">
        <v>33</v>
      </c>
      <c r="L240" s="16" t="s">
        <v>34</v>
      </c>
      <c r="M240" s="25" t="s">
        <v>35</v>
      </c>
    </row>
    <row r="241" spans="1:13" ht="12.75" customHeight="1">
      <c r="A241" s="26">
        <v>1</v>
      </c>
      <c r="B241" s="26" t="s">
        <v>50</v>
      </c>
      <c r="C241" s="26"/>
      <c r="D241" s="24">
        <v>40878</v>
      </c>
      <c r="E241" s="35">
        <f>E557</f>
        <v>0</v>
      </c>
      <c r="F241" s="35">
        <f>F557</f>
        <v>0</v>
      </c>
      <c r="G241" s="21">
        <f t="shared" ref="G241:G253" si="26">IF(E241=0,0,F241*1000/E241)</f>
        <v>0</v>
      </c>
      <c r="H241" s="35">
        <f>H557</f>
        <v>0</v>
      </c>
      <c r="I241" s="35">
        <f>I557</f>
        <v>0</v>
      </c>
      <c r="J241" s="21">
        <f t="shared" ref="J241:J253" si="27">IF(H241=0,0,I241*1000/H241)</f>
        <v>0</v>
      </c>
      <c r="K241" s="35">
        <f>K557</f>
        <v>0</v>
      </c>
      <c r="L241" s="35">
        <f>L557</f>
        <v>0</v>
      </c>
      <c r="M241" s="21">
        <f t="shared" ref="M241:M253" si="28">IF(K241=0,0,L241*1000/K241)</f>
        <v>0</v>
      </c>
    </row>
    <row r="242" spans="1:13" ht="12.75" customHeight="1">
      <c r="A242" s="26">
        <v>2</v>
      </c>
      <c r="B242" s="26" t="s">
        <v>50</v>
      </c>
      <c r="C242" s="26"/>
      <c r="D242" s="24">
        <v>40909</v>
      </c>
      <c r="E242" s="28">
        <f>K279</f>
        <v>0</v>
      </c>
      <c r="F242" s="28">
        <f t="shared" ref="F242:F253" si="29">L279</f>
        <v>0</v>
      </c>
      <c r="G242" s="21">
        <f t="shared" si="26"/>
        <v>0</v>
      </c>
      <c r="H242" s="28"/>
      <c r="I242" s="27"/>
      <c r="J242" s="21">
        <f t="shared" si="27"/>
        <v>0</v>
      </c>
      <c r="K242" s="28"/>
      <c r="L242" s="27"/>
      <c r="M242" s="21">
        <f t="shared" si="28"/>
        <v>0</v>
      </c>
    </row>
    <row r="243" spans="1:13" ht="12.75" customHeight="1">
      <c r="A243" s="26">
        <v>3</v>
      </c>
      <c r="B243" s="26" t="s">
        <v>50</v>
      </c>
      <c r="C243" s="26"/>
      <c r="D243" s="24">
        <v>40940</v>
      </c>
      <c r="E243" s="28">
        <f t="shared" ref="E243:E253" si="30">K280</f>
        <v>0</v>
      </c>
      <c r="F243" s="28">
        <f t="shared" si="29"/>
        <v>0</v>
      </c>
      <c r="G243" s="21">
        <f t="shared" si="26"/>
        <v>0</v>
      </c>
      <c r="H243" s="28"/>
      <c r="I243" s="27"/>
      <c r="J243" s="21">
        <f t="shared" si="27"/>
        <v>0</v>
      </c>
      <c r="K243" s="28"/>
      <c r="L243" s="27"/>
      <c r="M243" s="21">
        <f t="shared" si="28"/>
        <v>0</v>
      </c>
    </row>
    <row r="244" spans="1:13" ht="12.75" customHeight="1">
      <c r="A244" s="26">
        <v>4</v>
      </c>
      <c r="B244" s="26" t="s">
        <v>50</v>
      </c>
      <c r="C244" s="26"/>
      <c r="D244" s="24">
        <v>40969</v>
      </c>
      <c r="E244" s="28">
        <f t="shared" si="30"/>
        <v>0</v>
      </c>
      <c r="F244" s="28">
        <f t="shared" si="29"/>
        <v>0</v>
      </c>
      <c r="G244" s="21">
        <f t="shared" si="26"/>
        <v>0</v>
      </c>
      <c r="H244" s="28"/>
      <c r="I244" s="27"/>
      <c r="J244" s="21">
        <f t="shared" si="27"/>
        <v>0</v>
      </c>
      <c r="K244" s="28"/>
      <c r="L244" s="27"/>
      <c r="M244" s="21">
        <f t="shared" si="28"/>
        <v>0</v>
      </c>
    </row>
    <row r="245" spans="1:13" ht="12.75" customHeight="1">
      <c r="A245" s="26">
        <v>5</v>
      </c>
      <c r="B245" s="26" t="s">
        <v>50</v>
      </c>
      <c r="C245" s="26"/>
      <c r="D245" s="24">
        <v>41000</v>
      </c>
      <c r="E245" s="28">
        <f t="shared" si="30"/>
        <v>0</v>
      </c>
      <c r="F245" s="28">
        <f t="shared" si="29"/>
        <v>0</v>
      </c>
      <c r="G245" s="21">
        <f t="shared" si="26"/>
        <v>0</v>
      </c>
      <c r="H245" s="28"/>
      <c r="I245" s="27"/>
      <c r="J245" s="21">
        <f t="shared" si="27"/>
        <v>0</v>
      </c>
      <c r="K245" s="28"/>
      <c r="L245" s="27"/>
      <c r="M245" s="21">
        <f t="shared" si="28"/>
        <v>0</v>
      </c>
    </row>
    <row r="246" spans="1:13" ht="12.75" customHeight="1">
      <c r="A246" s="26">
        <v>6</v>
      </c>
      <c r="B246" s="26" t="s">
        <v>50</v>
      </c>
      <c r="C246" s="26"/>
      <c r="D246" s="24">
        <v>41030</v>
      </c>
      <c r="E246" s="28">
        <f t="shared" si="30"/>
        <v>0</v>
      </c>
      <c r="F246" s="28">
        <f t="shared" si="29"/>
        <v>0</v>
      </c>
      <c r="G246" s="21">
        <f t="shared" si="26"/>
        <v>0</v>
      </c>
      <c r="H246" s="28"/>
      <c r="I246" s="27"/>
      <c r="J246" s="21">
        <f t="shared" si="27"/>
        <v>0</v>
      </c>
      <c r="K246" s="28"/>
      <c r="L246" s="27"/>
      <c r="M246" s="21">
        <f t="shared" si="28"/>
        <v>0</v>
      </c>
    </row>
    <row r="247" spans="1:13" ht="12.75" customHeight="1">
      <c r="A247" s="26">
        <v>7</v>
      </c>
      <c r="B247" s="26" t="s">
        <v>50</v>
      </c>
      <c r="C247" s="26"/>
      <c r="D247" s="24">
        <v>41061</v>
      </c>
      <c r="E247" s="28">
        <f t="shared" si="30"/>
        <v>0</v>
      </c>
      <c r="F247" s="28">
        <f t="shared" si="29"/>
        <v>0</v>
      </c>
      <c r="G247" s="21">
        <f t="shared" si="26"/>
        <v>0</v>
      </c>
      <c r="H247" s="28"/>
      <c r="I247" s="27"/>
      <c r="J247" s="21">
        <f t="shared" si="27"/>
        <v>0</v>
      </c>
      <c r="K247" s="28"/>
      <c r="L247" s="27"/>
      <c r="M247" s="21">
        <f t="shared" si="28"/>
        <v>0</v>
      </c>
    </row>
    <row r="248" spans="1:13" ht="12.75" customHeight="1">
      <c r="A248" s="26">
        <v>8</v>
      </c>
      <c r="B248" s="26" t="s">
        <v>50</v>
      </c>
      <c r="C248" s="26"/>
      <c r="D248" s="24">
        <v>41091</v>
      </c>
      <c r="E248" s="28">
        <f t="shared" si="30"/>
        <v>0</v>
      </c>
      <c r="F248" s="28">
        <f t="shared" si="29"/>
        <v>0</v>
      </c>
      <c r="G248" s="21">
        <f t="shared" si="26"/>
        <v>0</v>
      </c>
      <c r="H248" s="28"/>
      <c r="I248" s="27"/>
      <c r="J248" s="21">
        <f t="shared" si="27"/>
        <v>0</v>
      </c>
      <c r="K248" s="28"/>
      <c r="L248" s="27"/>
      <c r="M248" s="21">
        <f t="shared" si="28"/>
        <v>0</v>
      </c>
    </row>
    <row r="249" spans="1:13" ht="12.75" customHeight="1">
      <c r="A249" s="26">
        <v>9</v>
      </c>
      <c r="B249" s="26" t="s">
        <v>50</v>
      </c>
      <c r="C249" s="26"/>
      <c r="D249" s="24">
        <v>41122</v>
      </c>
      <c r="E249" s="28">
        <f t="shared" si="30"/>
        <v>0</v>
      </c>
      <c r="F249" s="28">
        <f t="shared" si="29"/>
        <v>0</v>
      </c>
      <c r="G249" s="21">
        <f t="shared" si="26"/>
        <v>0</v>
      </c>
      <c r="H249" s="28"/>
      <c r="I249" s="27"/>
      <c r="J249" s="21">
        <f t="shared" si="27"/>
        <v>0</v>
      </c>
      <c r="K249" s="28"/>
      <c r="L249" s="27"/>
      <c r="M249" s="21">
        <f t="shared" si="28"/>
        <v>0</v>
      </c>
    </row>
    <row r="250" spans="1:13" ht="12.75" customHeight="1">
      <c r="A250" s="26">
        <v>10</v>
      </c>
      <c r="B250" s="26" t="s">
        <v>50</v>
      </c>
      <c r="C250" s="26"/>
      <c r="D250" s="24">
        <v>41153</v>
      </c>
      <c r="E250" s="28">
        <f t="shared" si="30"/>
        <v>0</v>
      </c>
      <c r="F250" s="28">
        <f t="shared" si="29"/>
        <v>0</v>
      </c>
      <c r="G250" s="21">
        <f t="shared" si="26"/>
        <v>0</v>
      </c>
      <c r="H250" s="28"/>
      <c r="I250" s="27"/>
      <c r="J250" s="21">
        <f t="shared" si="27"/>
        <v>0</v>
      </c>
      <c r="K250" s="28"/>
      <c r="L250" s="27"/>
      <c r="M250" s="21">
        <f t="shared" si="28"/>
        <v>0</v>
      </c>
    </row>
    <row r="251" spans="1:13" ht="12.75" customHeight="1">
      <c r="A251" s="26">
        <v>11</v>
      </c>
      <c r="B251" s="26" t="s">
        <v>50</v>
      </c>
      <c r="C251" s="26"/>
      <c r="D251" s="24">
        <v>41183</v>
      </c>
      <c r="E251" s="28">
        <f t="shared" si="30"/>
        <v>0</v>
      </c>
      <c r="F251" s="28">
        <f t="shared" si="29"/>
        <v>0</v>
      </c>
      <c r="G251" s="21">
        <f t="shared" si="26"/>
        <v>0</v>
      </c>
      <c r="H251" s="28"/>
      <c r="I251" s="27"/>
      <c r="J251" s="21">
        <f t="shared" si="27"/>
        <v>0</v>
      </c>
      <c r="K251" s="28"/>
      <c r="L251" s="27"/>
      <c r="M251" s="21">
        <f t="shared" si="28"/>
        <v>0</v>
      </c>
    </row>
    <row r="252" spans="1:13" ht="12.75" customHeight="1">
      <c r="A252" s="26">
        <v>12</v>
      </c>
      <c r="B252" s="26" t="s">
        <v>50</v>
      </c>
      <c r="C252" s="26"/>
      <c r="D252" s="24">
        <v>41214</v>
      </c>
      <c r="E252" s="28">
        <f t="shared" si="30"/>
        <v>0</v>
      </c>
      <c r="F252" s="28">
        <f t="shared" si="29"/>
        <v>0</v>
      </c>
      <c r="G252" s="21">
        <f t="shared" si="26"/>
        <v>0</v>
      </c>
      <c r="H252" s="28"/>
      <c r="I252" s="27"/>
      <c r="J252" s="21">
        <f t="shared" si="27"/>
        <v>0</v>
      </c>
      <c r="K252" s="28"/>
      <c r="L252" s="27"/>
      <c r="M252" s="21">
        <f t="shared" si="28"/>
        <v>0</v>
      </c>
    </row>
    <row r="253" spans="1:13" ht="12.75" customHeight="1">
      <c r="A253" s="26">
        <v>13</v>
      </c>
      <c r="B253" s="26" t="s">
        <v>50</v>
      </c>
      <c r="C253" s="26"/>
      <c r="D253" s="24">
        <v>41244</v>
      </c>
      <c r="E253" s="28">
        <f t="shared" si="30"/>
        <v>0</v>
      </c>
      <c r="F253" s="28">
        <f t="shared" si="29"/>
        <v>0</v>
      </c>
      <c r="G253" s="21">
        <f t="shared" si="26"/>
        <v>0</v>
      </c>
      <c r="H253" s="28"/>
      <c r="I253" s="27"/>
      <c r="J253" s="21">
        <f t="shared" si="27"/>
        <v>0</v>
      </c>
      <c r="K253" s="28"/>
      <c r="L253" s="27"/>
      <c r="M253" s="21">
        <f t="shared" si="28"/>
        <v>0</v>
      </c>
    </row>
    <row r="254" spans="1:13" ht="12.75" customHeight="1"/>
    <row r="255" spans="1:13" ht="12.75" customHeight="1"/>
    <row r="256" spans="1:13" ht="12.75" customHeight="1"/>
    <row r="257" spans="1:13" ht="12.75" customHeight="1"/>
    <row r="258" spans="1:13" ht="12.75" customHeight="1"/>
    <row r="259" spans="1:13" ht="12.75" customHeight="1"/>
    <row r="260" spans="1:13" ht="12.75" customHeight="1"/>
    <row r="261" spans="1:13" ht="12.75" customHeight="1"/>
    <row r="262" spans="1:13" ht="12.75" customHeight="1"/>
    <row r="263" spans="1:13" ht="12.75" customHeight="1"/>
    <row r="264" spans="1:13" ht="12.75" customHeight="1"/>
    <row r="265" spans="1:13" ht="12.75" customHeight="1"/>
    <row r="266" spans="1:13" ht="13.5" customHeight="1">
      <c r="A266" s="17" t="s">
        <v>36</v>
      </c>
      <c r="B266" s="17"/>
      <c r="C266" s="18"/>
      <c r="D266" s="19"/>
      <c r="E266" s="17"/>
      <c r="F266" s="17"/>
      <c r="G266" s="17"/>
      <c r="H266" s="17"/>
      <c r="I266" s="17"/>
      <c r="J266" s="17"/>
      <c r="K266" s="17"/>
      <c r="L266" s="17"/>
      <c r="M266" s="20" t="s">
        <v>37</v>
      </c>
    </row>
    <row r="267" spans="1:13" ht="12.75" customHeight="1">
      <c r="A267" s="22" t="s">
        <v>0</v>
      </c>
      <c r="B267" s="22"/>
      <c r="C267" s="25"/>
      <c r="D267" s="14"/>
      <c r="E267" s="22"/>
      <c r="F267" s="22" t="s">
        <v>1</v>
      </c>
      <c r="G267" s="22"/>
      <c r="H267" s="22"/>
      <c r="I267" s="22"/>
      <c r="J267" s="22"/>
      <c r="K267" s="22"/>
      <c r="L267" s="22" t="s">
        <v>54</v>
      </c>
      <c r="M267" s="22"/>
    </row>
    <row r="268" spans="1:13">
      <c r="A268" s="17" t="s">
        <v>2</v>
      </c>
      <c r="B268" s="10"/>
      <c r="C268" s="7"/>
      <c r="D268" s="7"/>
      <c r="E268" s="7"/>
      <c r="F268" s="96" t="s">
        <v>3</v>
      </c>
      <c r="G268" s="96"/>
      <c r="H268" s="96"/>
      <c r="I268" s="96"/>
      <c r="J268" s="17" t="s">
        <v>4</v>
      </c>
      <c r="K268" s="5"/>
      <c r="L268" s="5"/>
      <c r="M268" s="5"/>
    </row>
    <row r="269" spans="1:13">
      <c r="A269" s="3"/>
      <c r="B269" s="8"/>
      <c r="C269" s="8"/>
      <c r="D269" s="8"/>
      <c r="E269" s="8"/>
      <c r="F269" s="97"/>
      <c r="G269" s="97"/>
      <c r="H269" s="97"/>
      <c r="I269" s="97"/>
      <c r="J269" s="25" t="s">
        <v>44</v>
      </c>
      <c r="K269" s="3" t="s">
        <v>5</v>
      </c>
      <c r="L269" s="2"/>
      <c r="M269" s="2"/>
    </row>
    <row r="270" spans="1:13">
      <c r="A270" s="3" t="s">
        <v>6</v>
      </c>
      <c r="B270" s="3"/>
      <c r="C270" s="38"/>
      <c r="D270" s="4"/>
      <c r="E270" s="3"/>
      <c r="F270" s="97"/>
      <c r="G270" s="97"/>
      <c r="H270" s="97"/>
      <c r="I270" s="97"/>
      <c r="J270" s="22"/>
      <c r="K270" s="3" t="s">
        <v>7</v>
      </c>
      <c r="L270" s="3"/>
      <c r="M270" s="3"/>
    </row>
    <row r="271" spans="1:13">
      <c r="A271" s="3"/>
      <c r="B271" s="8"/>
      <c r="C271" s="38"/>
      <c r="D271" s="4"/>
      <c r="E271" s="3"/>
      <c r="F271" s="97"/>
      <c r="G271" s="97"/>
      <c r="H271" s="97"/>
      <c r="I271" s="97"/>
      <c r="J271" s="25"/>
      <c r="K271" s="3" t="s">
        <v>8</v>
      </c>
      <c r="L271" s="3"/>
      <c r="M271" s="3"/>
    </row>
    <row r="272" spans="1:13">
      <c r="A272" s="22" t="s">
        <v>9</v>
      </c>
      <c r="B272" s="9"/>
      <c r="C272" s="25"/>
      <c r="D272" s="14"/>
      <c r="E272" s="22"/>
      <c r="F272" s="98"/>
      <c r="G272" s="98"/>
      <c r="H272" s="98"/>
      <c r="I272" s="98"/>
      <c r="J272" s="6" t="s">
        <v>10</v>
      </c>
      <c r="K272" s="1"/>
      <c r="L272" s="22"/>
      <c r="M272" s="22"/>
    </row>
    <row r="273" spans="1:13" ht="12.75" customHeight="1">
      <c r="A273" s="17"/>
      <c r="B273" s="17"/>
      <c r="C273" s="18"/>
      <c r="D273" s="19"/>
      <c r="E273" s="17"/>
      <c r="F273" s="11"/>
      <c r="G273" s="11"/>
      <c r="H273" s="11"/>
      <c r="I273" s="11"/>
      <c r="J273" s="17"/>
      <c r="K273" s="17"/>
      <c r="L273" s="17"/>
      <c r="M273" s="17"/>
    </row>
    <row r="274" spans="1:13" ht="12.75" customHeight="1">
      <c r="A274" s="12" t="s">
        <v>11</v>
      </c>
      <c r="B274" s="12" t="s">
        <v>12</v>
      </c>
      <c r="C274" s="12" t="s">
        <v>13</v>
      </c>
      <c r="D274" s="12" t="s">
        <v>14</v>
      </c>
      <c r="E274" s="12" t="s">
        <v>15</v>
      </c>
      <c r="F274" s="12" t="s">
        <v>16</v>
      </c>
      <c r="G274" s="12" t="s">
        <v>17</v>
      </c>
      <c r="H274" s="12" t="s">
        <v>18</v>
      </c>
      <c r="I274" s="12" t="s">
        <v>19</v>
      </c>
      <c r="J274" s="12" t="s">
        <v>20</v>
      </c>
      <c r="K274" s="12" t="s">
        <v>21</v>
      </c>
      <c r="L274" s="12" t="s">
        <v>22</v>
      </c>
      <c r="M274" s="12" t="s">
        <v>23</v>
      </c>
    </row>
    <row r="275" spans="1:13" ht="12.75" customHeight="1">
      <c r="B275" s="38"/>
      <c r="D275" s="28"/>
      <c r="E275" s="26"/>
      <c r="F275" s="26"/>
      <c r="G275" s="26"/>
      <c r="H275" s="26"/>
      <c r="I275" s="26"/>
      <c r="J275" s="26"/>
      <c r="K275" s="26"/>
      <c r="L275" s="26"/>
      <c r="M275" s="26"/>
    </row>
    <row r="276" spans="1:13" ht="12.75" customHeight="1">
      <c r="B276" s="26"/>
      <c r="E276" s="104" t="s">
        <v>41</v>
      </c>
      <c r="F276" s="104"/>
      <c r="G276" s="104"/>
      <c r="H276" s="104" t="s">
        <v>42</v>
      </c>
      <c r="I276" s="104"/>
      <c r="J276" s="104"/>
      <c r="K276" s="104" t="s">
        <v>43</v>
      </c>
      <c r="L276" s="104"/>
      <c r="M276" s="104"/>
    </row>
    <row r="277" spans="1:13" ht="12.75" customHeight="1">
      <c r="B277" s="26"/>
      <c r="E277" s="13" t="s">
        <v>27</v>
      </c>
      <c r="F277" s="13"/>
      <c r="G277" s="13"/>
      <c r="H277" s="13" t="s">
        <v>28</v>
      </c>
      <c r="I277" s="13"/>
      <c r="J277" s="13"/>
      <c r="K277" s="13" t="s">
        <v>28</v>
      </c>
      <c r="L277" s="13"/>
      <c r="M277" s="13"/>
    </row>
    <row r="278" spans="1:13" ht="28.5" customHeight="1">
      <c r="A278" s="15" t="s">
        <v>29</v>
      </c>
      <c r="B278" s="25" t="s">
        <v>30</v>
      </c>
      <c r="C278" s="25" t="s">
        <v>31</v>
      </c>
      <c r="D278" s="14" t="s">
        <v>32</v>
      </c>
      <c r="E278" s="25" t="s">
        <v>33</v>
      </c>
      <c r="F278" s="16" t="s">
        <v>34</v>
      </c>
      <c r="G278" s="25" t="s">
        <v>35</v>
      </c>
      <c r="H278" s="25" t="s">
        <v>33</v>
      </c>
      <c r="I278" s="16" t="s">
        <v>34</v>
      </c>
      <c r="J278" s="25" t="s">
        <v>35</v>
      </c>
      <c r="K278" s="25" t="s">
        <v>33</v>
      </c>
      <c r="L278" s="16" t="s">
        <v>34</v>
      </c>
      <c r="M278" s="25" t="s">
        <v>35</v>
      </c>
    </row>
    <row r="279" spans="1:13" ht="12.75" customHeight="1">
      <c r="A279" s="26">
        <v>1</v>
      </c>
      <c r="B279" s="26" t="s">
        <v>50</v>
      </c>
      <c r="C279" s="26"/>
      <c r="D279" s="24">
        <v>40878</v>
      </c>
      <c r="E279" s="28">
        <v>0</v>
      </c>
      <c r="F279" s="28">
        <v>0</v>
      </c>
      <c r="G279" s="21">
        <f t="shared" ref="G279:G291" si="31">IF(E279=0,0,F279*1000/E279)</f>
        <v>0</v>
      </c>
      <c r="H279" s="28">
        <v>0</v>
      </c>
      <c r="I279" s="28">
        <v>0</v>
      </c>
      <c r="J279" s="21">
        <f t="shared" ref="J279:J291" si="32">IF(H279=0,0,I279*1000/H279)</f>
        <v>0</v>
      </c>
      <c r="K279" s="28">
        <f>E241+H241-K241-E279+H279</f>
        <v>0</v>
      </c>
      <c r="L279" s="28">
        <f t="shared" ref="L279:L291" si="33">F241+I241-L241-F279+I279</f>
        <v>0</v>
      </c>
      <c r="M279" s="21">
        <f t="shared" ref="M279:M291" si="34">IF(K279=0,0,L279*1000/K279)</f>
        <v>0</v>
      </c>
    </row>
    <row r="280" spans="1:13" ht="12.75" customHeight="1">
      <c r="A280" s="26">
        <v>2</v>
      </c>
      <c r="B280" s="26" t="s">
        <v>50</v>
      </c>
      <c r="C280" s="26"/>
      <c r="D280" s="24">
        <v>40909</v>
      </c>
      <c r="E280" s="28">
        <v>0</v>
      </c>
      <c r="F280" s="28">
        <v>0</v>
      </c>
      <c r="G280" s="21">
        <f t="shared" si="31"/>
        <v>0</v>
      </c>
      <c r="H280" s="28">
        <v>0</v>
      </c>
      <c r="I280" s="28">
        <v>0</v>
      </c>
      <c r="J280" s="21">
        <f t="shared" si="32"/>
        <v>0</v>
      </c>
      <c r="K280" s="28">
        <f t="shared" ref="K280:K291" si="35">E242+H242-K242-E280+H280</f>
        <v>0</v>
      </c>
      <c r="L280" s="28">
        <f t="shared" si="33"/>
        <v>0</v>
      </c>
      <c r="M280" s="21">
        <f t="shared" si="34"/>
        <v>0</v>
      </c>
    </row>
    <row r="281" spans="1:13" ht="12.75" customHeight="1">
      <c r="A281" s="26">
        <v>3</v>
      </c>
      <c r="B281" s="26" t="s">
        <v>50</v>
      </c>
      <c r="C281" s="26"/>
      <c r="D281" s="24">
        <v>40940</v>
      </c>
      <c r="E281" s="28">
        <v>0</v>
      </c>
      <c r="F281" s="28">
        <v>0</v>
      </c>
      <c r="G281" s="21">
        <f t="shared" si="31"/>
        <v>0</v>
      </c>
      <c r="H281" s="28">
        <v>0</v>
      </c>
      <c r="I281" s="28">
        <v>0</v>
      </c>
      <c r="J281" s="21">
        <f t="shared" si="32"/>
        <v>0</v>
      </c>
      <c r="K281" s="28">
        <f t="shared" si="35"/>
        <v>0</v>
      </c>
      <c r="L281" s="28">
        <f t="shared" si="33"/>
        <v>0</v>
      </c>
      <c r="M281" s="21">
        <f t="shared" si="34"/>
        <v>0</v>
      </c>
    </row>
    <row r="282" spans="1:13" ht="12.75" customHeight="1">
      <c r="A282" s="26">
        <v>4</v>
      </c>
      <c r="B282" s="26" t="s">
        <v>50</v>
      </c>
      <c r="C282" s="26"/>
      <c r="D282" s="24">
        <v>40969</v>
      </c>
      <c r="E282" s="28">
        <v>0</v>
      </c>
      <c r="F282" s="28">
        <v>0</v>
      </c>
      <c r="G282" s="21">
        <f t="shared" si="31"/>
        <v>0</v>
      </c>
      <c r="H282" s="28">
        <v>0</v>
      </c>
      <c r="I282" s="28">
        <v>0</v>
      </c>
      <c r="J282" s="21">
        <f t="shared" si="32"/>
        <v>0</v>
      </c>
      <c r="K282" s="28">
        <f t="shared" si="35"/>
        <v>0</v>
      </c>
      <c r="L282" s="28">
        <f t="shared" si="33"/>
        <v>0</v>
      </c>
      <c r="M282" s="21">
        <f t="shared" si="34"/>
        <v>0</v>
      </c>
    </row>
    <row r="283" spans="1:13" ht="12.75" customHeight="1">
      <c r="A283" s="26">
        <v>5</v>
      </c>
      <c r="B283" s="26" t="s">
        <v>50</v>
      </c>
      <c r="C283" s="26"/>
      <c r="D283" s="24">
        <v>41000</v>
      </c>
      <c r="E283" s="28">
        <v>0</v>
      </c>
      <c r="F283" s="28">
        <v>0</v>
      </c>
      <c r="G283" s="21">
        <f t="shared" si="31"/>
        <v>0</v>
      </c>
      <c r="H283" s="28">
        <v>0</v>
      </c>
      <c r="I283" s="28">
        <v>0</v>
      </c>
      <c r="J283" s="21">
        <f t="shared" si="32"/>
        <v>0</v>
      </c>
      <c r="K283" s="28">
        <f t="shared" si="35"/>
        <v>0</v>
      </c>
      <c r="L283" s="28">
        <f t="shared" si="33"/>
        <v>0</v>
      </c>
      <c r="M283" s="21">
        <f t="shared" si="34"/>
        <v>0</v>
      </c>
    </row>
    <row r="284" spans="1:13" ht="12.75" customHeight="1">
      <c r="A284" s="26">
        <v>6</v>
      </c>
      <c r="B284" s="26" t="s">
        <v>50</v>
      </c>
      <c r="C284" s="26"/>
      <c r="D284" s="24">
        <v>41030</v>
      </c>
      <c r="E284" s="28">
        <v>0</v>
      </c>
      <c r="F284" s="28">
        <v>0</v>
      </c>
      <c r="G284" s="21">
        <f t="shared" si="31"/>
        <v>0</v>
      </c>
      <c r="H284" s="28">
        <v>0</v>
      </c>
      <c r="I284" s="28">
        <v>0</v>
      </c>
      <c r="J284" s="21">
        <f t="shared" si="32"/>
        <v>0</v>
      </c>
      <c r="K284" s="28">
        <f t="shared" si="35"/>
        <v>0</v>
      </c>
      <c r="L284" s="28">
        <f t="shared" si="33"/>
        <v>0</v>
      </c>
      <c r="M284" s="21">
        <f t="shared" si="34"/>
        <v>0</v>
      </c>
    </row>
    <row r="285" spans="1:13" ht="12.75" customHeight="1">
      <c r="A285" s="26">
        <v>7</v>
      </c>
      <c r="B285" s="26" t="s">
        <v>50</v>
      </c>
      <c r="C285" s="26"/>
      <c r="D285" s="24">
        <v>41061</v>
      </c>
      <c r="E285" s="28">
        <v>0</v>
      </c>
      <c r="F285" s="28">
        <v>0</v>
      </c>
      <c r="G285" s="21">
        <f t="shared" si="31"/>
        <v>0</v>
      </c>
      <c r="H285" s="28">
        <v>0</v>
      </c>
      <c r="I285" s="28">
        <v>0</v>
      </c>
      <c r="J285" s="21">
        <f t="shared" si="32"/>
        <v>0</v>
      </c>
      <c r="K285" s="28">
        <f t="shared" si="35"/>
        <v>0</v>
      </c>
      <c r="L285" s="28">
        <f t="shared" si="33"/>
        <v>0</v>
      </c>
      <c r="M285" s="21">
        <f t="shared" si="34"/>
        <v>0</v>
      </c>
    </row>
    <row r="286" spans="1:13" ht="12.75" customHeight="1">
      <c r="A286" s="26">
        <v>8</v>
      </c>
      <c r="B286" s="26" t="s">
        <v>50</v>
      </c>
      <c r="C286" s="26"/>
      <c r="D286" s="24">
        <v>41091</v>
      </c>
      <c r="E286" s="28">
        <v>0</v>
      </c>
      <c r="F286" s="28">
        <v>0</v>
      </c>
      <c r="G286" s="21">
        <f t="shared" si="31"/>
        <v>0</v>
      </c>
      <c r="H286" s="28">
        <v>0</v>
      </c>
      <c r="I286" s="28">
        <v>0</v>
      </c>
      <c r="J286" s="21">
        <f t="shared" si="32"/>
        <v>0</v>
      </c>
      <c r="K286" s="28">
        <f t="shared" si="35"/>
        <v>0</v>
      </c>
      <c r="L286" s="28">
        <f t="shared" si="33"/>
        <v>0</v>
      </c>
      <c r="M286" s="21">
        <f t="shared" si="34"/>
        <v>0</v>
      </c>
    </row>
    <row r="287" spans="1:13" ht="12.75" customHeight="1">
      <c r="A287" s="26">
        <v>9</v>
      </c>
      <c r="B287" s="26" t="s">
        <v>50</v>
      </c>
      <c r="C287" s="26"/>
      <c r="D287" s="24">
        <v>41122</v>
      </c>
      <c r="E287" s="28">
        <v>0</v>
      </c>
      <c r="F287" s="28">
        <v>0</v>
      </c>
      <c r="G287" s="21">
        <f t="shared" si="31"/>
        <v>0</v>
      </c>
      <c r="H287" s="28">
        <v>0</v>
      </c>
      <c r="I287" s="28">
        <v>0</v>
      </c>
      <c r="J287" s="21">
        <f t="shared" si="32"/>
        <v>0</v>
      </c>
      <c r="K287" s="28">
        <f t="shared" si="35"/>
        <v>0</v>
      </c>
      <c r="L287" s="28">
        <f t="shared" si="33"/>
        <v>0</v>
      </c>
      <c r="M287" s="21">
        <f t="shared" si="34"/>
        <v>0</v>
      </c>
    </row>
    <row r="288" spans="1:13" ht="12.75" customHeight="1">
      <c r="A288" s="26">
        <v>10</v>
      </c>
      <c r="B288" s="26" t="s">
        <v>50</v>
      </c>
      <c r="C288" s="26"/>
      <c r="D288" s="24">
        <v>41153</v>
      </c>
      <c r="E288" s="28">
        <v>0</v>
      </c>
      <c r="F288" s="28">
        <v>0</v>
      </c>
      <c r="G288" s="21">
        <f t="shared" si="31"/>
        <v>0</v>
      </c>
      <c r="H288" s="28">
        <v>0</v>
      </c>
      <c r="I288" s="28">
        <v>0</v>
      </c>
      <c r="J288" s="21">
        <f t="shared" si="32"/>
        <v>0</v>
      </c>
      <c r="K288" s="28">
        <f t="shared" si="35"/>
        <v>0</v>
      </c>
      <c r="L288" s="28">
        <f t="shared" si="33"/>
        <v>0</v>
      </c>
      <c r="M288" s="21">
        <f t="shared" si="34"/>
        <v>0</v>
      </c>
    </row>
    <row r="289" spans="1:13" ht="12.75" customHeight="1">
      <c r="A289" s="26">
        <v>11</v>
      </c>
      <c r="B289" s="26" t="s">
        <v>50</v>
      </c>
      <c r="C289" s="26"/>
      <c r="D289" s="24">
        <v>41183</v>
      </c>
      <c r="E289" s="28">
        <v>0</v>
      </c>
      <c r="F289" s="28">
        <v>0</v>
      </c>
      <c r="G289" s="21">
        <f t="shared" si="31"/>
        <v>0</v>
      </c>
      <c r="H289" s="28">
        <v>0</v>
      </c>
      <c r="I289" s="28">
        <v>0</v>
      </c>
      <c r="J289" s="21">
        <f t="shared" si="32"/>
        <v>0</v>
      </c>
      <c r="K289" s="28">
        <f t="shared" si="35"/>
        <v>0</v>
      </c>
      <c r="L289" s="28">
        <f t="shared" si="33"/>
        <v>0</v>
      </c>
      <c r="M289" s="21">
        <f t="shared" si="34"/>
        <v>0</v>
      </c>
    </row>
    <row r="290" spans="1:13" ht="12.75" customHeight="1">
      <c r="A290" s="26">
        <v>12</v>
      </c>
      <c r="B290" s="26" t="s">
        <v>50</v>
      </c>
      <c r="C290" s="26"/>
      <c r="D290" s="24">
        <v>41214</v>
      </c>
      <c r="E290" s="28">
        <v>0</v>
      </c>
      <c r="F290" s="28">
        <v>0</v>
      </c>
      <c r="G290" s="21">
        <f t="shared" si="31"/>
        <v>0</v>
      </c>
      <c r="H290" s="28">
        <v>0</v>
      </c>
      <c r="I290" s="28">
        <v>0</v>
      </c>
      <c r="J290" s="21">
        <f t="shared" si="32"/>
        <v>0</v>
      </c>
      <c r="K290" s="28">
        <f t="shared" si="35"/>
        <v>0</v>
      </c>
      <c r="L290" s="28">
        <f t="shared" si="33"/>
        <v>0</v>
      </c>
      <c r="M290" s="21">
        <f t="shared" si="34"/>
        <v>0</v>
      </c>
    </row>
    <row r="291" spans="1:13" ht="12.75" customHeight="1">
      <c r="A291" s="26">
        <v>13</v>
      </c>
      <c r="B291" s="26" t="s">
        <v>50</v>
      </c>
      <c r="C291" s="26"/>
      <c r="D291" s="24">
        <v>41244</v>
      </c>
      <c r="E291" s="28">
        <v>0</v>
      </c>
      <c r="F291" s="28">
        <v>0</v>
      </c>
      <c r="G291" s="21">
        <f t="shared" si="31"/>
        <v>0</v>
      </c>
      <c r="H291" s="28">
        <v>0</v>
      </c>
      <c r="I291" s="28">
        <v>0</v>
      </c>
      <c r="J291" s="21">
        <f t="shared" si="32"/>
        <v>0</v>
      </c>
      <c r="K291" s="28">
        <f t="shared" si="35"/>
        <v>0</v>
      </c>
      <c r="L291" s="28">
        <f t="shared" si="33"/>
        <v>0</v>
      </c>
      <c r="M291" s="21">
        <f t="shared" si="34"/>
        <v>0</v>
      </c>
    </row>
    <row r="292" spans="1:13" ht="12.75" customHeight="1"/>
    <row r="293" spans="1:13" ht="12.75" customHeight="1">
      <c r="A293" s="26">
        <v>14</v>
      </c>
      <c r="B293" s="33" t="s">
        <v>66</v>
      </c>
      <c r="C293" s="31"/>
      <c r="D293" s="32"/>
      <c r="E293" s="28"/>
      <c r="F293" s="28"/>
      <c r="G293" s="21"/>
      <c r="H293" s="34"/>
      <c r="I293" s="34"/>
      <c r="J293" s="21"/>
      <c r="K293" s="28">
        <f>SUM(K279:K291)</f>
        <v>0</v>
      </c>
      <c r="L293" s="28">
        <f>SUM(L279:L291)</f>
        <v>0</v>
      </c>
      <c r="M293" s="21"/>
    </row>
    <row r="294" spans="1:13" ht="12.75" customHeight="1"/>
    <row r="295" spans="1:13" ht="12.75" customHeight="1">
      <c r="A295" s="26">
        <v>15</v>
      </c>
      <c r="B295" s="26" t="s">
        <v>50</v>
      </c>
      <c r="C295" s="31"/>
      <c r="D295" s="32" t="s">
        <v>40</v>
      </c>
      <c r="K295" s="23">
        <f>AVERAGE(K279:K291)</f>
        <v>0</v>
      </c>
      <c r="L295" s="23">
        <f>AVERAGE(L279:L291)</f>
        <v>0</v>
      </c>
      <c r="M295" s="21">
        <f>IF(K295=0,0,L295*1000/K295)</f>
        <v>0</v>
      </c>
    </row>
    <row r="296" spans="1:13" ht="12.75" customHeight="1"/>
    <row r="297" spans="1:13" ht="12.75" customHeight="1"/>
    <row r="298" spans="1:13" ht="12.75" customHeight="1"/>
    <row r="299" spans="1:13" ht="12.75" customHeight="1"/>
    <row r="300" spans="1:13" ht="12.75" customHeight="1"/>
    <row r="301" spans="1:13" ht="12.75" customHeight="1"/>
    <row r="302" spans="1:13" ht="12.75" customHeight="1"/>
    <row r="303" spans="1:13" ht="12.75" customHeight="1"/>
    <row r="304" spans="1:13" ht="13.5" customHeight="1">
      <c r="A304" s="17" t="s">
        <v>36</v>
      </c>
      <c r="B304" s="17"/>
      <c r="C304" s="18"/>
      <c r="D304" s="19"/>
      <c r="E304" s="17"/>
      <c r="F304" s="17"/>
      <c r="G304" s="17"/>
      <c r="H304" s="17"/>
      <c r="I304" s="17"/>
      <c r="J304" s="17"/>
      <c r="K304" s="17"/>
      <c r="L304" s="17"/>
      <c r="M304" s="20" t="s">
        <v>37</v>
      </c>
    </row>
    <row r="305" spans="1:17" ht="12.75" customHeight="1">
      <c r="A305" s="22" t="s">
        <v>0</v>
      </c>
      <c r="B305" s="22"/>
      <c r="C305" s="25"/>
      <c r="D305" s="14"/>
      <c r="E305" s="22"/>
      <c r="F305" s="22" t="s">
        <v>1</v>
      </c>
      <c r="G305" s="22"/>
      <c r="H305" s="22"/>
      <c r="I305" s="22"/>
      <c r="J305" s="22"/>
      <c r="K305" s="22"/>
      <c r="L305" s="22" t="s">
        <v>58</v>
      </c>
      <c r="M305" s="22"/>
    </row>
    <row r="306" spans="1:17">
      <c r="A306" s="17" t="s">
        <v>2</v>
      </c>
      <c r="B306" s="10"/>
      <c r="C306" s="7"/>
      <c r="D306" s="7"/>
      <c r="E306" s="7"/>
      <c r="F306" s="96" t="s">
        <v>3</v>
      </c>
      <c r="G306" s="96"/>
      <c r="H306" s="96"/>
      <c r="I306" s="96"/>
      <c r="J306" s="17" t="s">
        <v>4</v>
      </c>
      <c r="K306" s="5"/>
      <c r="L306" s="5"/>
      <c r="M306" s="5"/>
    </row>
    <row r="307" spans="1:17">
      <c r="A307" s="3"/>
      <c r="B307" s="8"/>
      <c r="C307" s="8"/>
      <c r="D307" s="8"/>
      <c r="E307" s="8"/>
      <c r="F307" s="97"/>
      <c r="G307" s="97"/>
      <c r="H307" s="97"/>
      <c r="I307" s="97"/>
      <c r="J307" s="22"/>
      <c r="K307" s="3" t="s">
        <v>5</v>
      </c>
      <c r="L307" s="2"/>
      <c r="M307" s="2"/>
    </row>
    <row r="308" spans="1:17">
      <c r="A308" s="3" t="s">
        <v>6</v>
      </c>
      <c r="B308" s="3"/>
      <c r="C308" s="38"/>
      <c r="D308" s="4"/>
      <c r="E308" s="3"/>
      <c r="F308" s="97"/>
      <c r="G308" s="97"/>
      <c r="H308" s="97"/>
      <c r="I308" s="97"/>
      <c r="J308" s="25" t="s">
        <v>44</v>
      </c>
      <c r="K308" s="3" t="s">
        <v>7</v>
      </c>
      <c r="L308" s="3"/>
      <c r="M308" s="3"/>
    </row>
    <row r="309" spans="1:17">
      <c r="A309" s="3"/>
      <c r="B309" s="8"/>
      <c r="C309" s="38"/>
      <c r="D309" s="4"/>
      <c r="E309" s="3"/>
      <c r="F309" s="97"/>
      <c r="G309" s="97"/>
      <c r="H309" s="97"/>
      <c r="I309" s="97"/>
      <c r="J309" s="25"/>
      <c r="K309" s="3" t="s">
        <v>8</v>
      </c>
      <c r="L309" s="3"/>
      <c r="M309" s="3"/>
    </row>
    <row r="310" spans="1:17">
      <c r="A310" s="22" t="s">
        <v>9</v>
      </c>
      <c r="B310" s="9"/>
      <c r="C310" s="25"/>
      <c r="D310" s="14"/>
      <c r="E310" s="22"/>
      <c r="F310" s="98"/>
      <c r="G310" s="98"/>
      <c r="H310" s="98"/>
      <c r="I310" s="98"/>
      <c r="J310" s="6" t="s">
        <v>10</v>
      </c>
      <c r="K310" s="1"/>
      <c r="L310" s="22"/>
      <c r="M310" s="22"/>
    </row>
    <row r="311" spans="1:17" ht="12.75" customHeight="1">
      <c r="A311" s="17"/>
      <c r="B311" s="17"/>
      <c r="C311" s="18"/>
      <c r="D311" s="19"/>
      <c r="E311" s="17"/>
      <c r="F311" s="11"/>
      <c r="G311" s="11"/>
      <c r="H311" s="11"/>
      <c r="I311" s="11"/>
      <c r="J311" s="17"/>
      <c r="K311" s="17"/>
      <c r="L311" s="17"/>
      <c r="M311" s="17"/>
    </row>
    <row r="312" spans="1:17" ht="12.75" customHeight="1">
      <c r="A312" s="12" t="s">
        <v>11</v>
      </c>
      <c r="B312" s="12" t="s">
        <v>12</v>
      </c>
      <c r="C312" s="12" t="s">
        <v>13</v>
      </c>
      <c r="D312" s="12" t="s">
        <v>14</v>
      </c>
      <c r="E312" s="12" t="s">
        <v>15</v>
      </c>
      <c r="F312" s="12" t="s">
        <v>16</v>
      </c>
      <c r="G312" s="12" t="s">
        <v>17</v>
      </c>
      <c r="H312" s="12" t="s">
        <v>18</v>
      </c>
      <c r="I312" s="12" t="s">
        <v>19</v>
      </c>
      <c r="J312" s="12" t="s">
        <v>20</v>
      </c>
      <c r="K312" s="12" t="s">
        <v>21</v>
      </c>
      <c r="L312" s="12" t="s">
        <v>22</v>
      </c>
      <c r="M312" s="12" t="s">
        <v>23</v>
      </c>
    </row>
    <row r="313" spans="1:17" ht="12.75" customHeight="1">
      <c r="B313" s="38"/>
      <c r="D313" s="28"/>
      <c r="E313" s="26"/>
      <c r="F313" s="26"/>
      <c r="G313" s="26"/>
      <c r="H313" s="26"/>
      <c r="I313" s="26"/>
      <c r="J313" s="26"/>
      <c r="K313" s="26"/>
      <c r="L313" s="26"/>
      <c r="M313" s="26"/>
    </row>
    <row r="314" spans="1:17" ht="12.75" customHeight="1">
      <c r="B314" s="26"/>
      <c r="E314" s="104" t="s">
        <v>24</v>
      </c>
      <c r="F314" s="104"/>
      <c r="G314" s="104"/>
      <c r="H314" s="104" t="s">
        <v>25</v>
      </c>
      <c r="I314" s="104"/>
      <c r="J314" s="104"/>
      <c r="K314" s="104" t="s">
        <v>26</v>
      </c>
      <c r="L314" s="104"/>
      <c r="M314" s="104"/>
    </row>
    <row r="315" spans="1:17" ht="12.75" customHeight="1">
      <c r="B315" s="26"/>
      <c r="E315" s="13" t="s">
        <v>27</v>
      </c>
      <c r="F315" s="13"/>
      <c r="G315" s="13"/>
      <c r="H315" s="13" t="s">
        <v>28</v>
      </c>
      <c r="I315" s="13"/>
      <c r="J315" s="13"/>
      <c r="K315" s="13" t="s">
        <v>28</v>
      </c>
      <c r="L315" s="13"/>
      <c r="M315" s="13"/>
    </row>
    <row r="316" spans="1:17" ht="28.5" customHeight="1">
      <c r="A316" s="15" t="s">
        <v>29</v>
      </c>
      <c r="B316" s="25" t="s">
        <v>30</v>
      </c>
      <c r="C316" s="25" t="s">
        <v>31</v>
      </c>
      <c r="D316" s="14" t="s">
        <v>32</v>
      </c>
      <c r="E316" s="25" t="s">
        <v>33</v>
      </c>
      <c r="F316" s="16" t="s">
        <v>34</v>
      </c>
      <c r="G316" s="25" t="s">
        <v>35</v>
      </c>
      <c r="H316" s="25" t="s">
        <v>33</v>
      </c>
      <c r="I316" s="16" t="s">
        <v>34</v>
      </c>
      <c r="J316" s="25" t="s">
        <v>35</v>
      </c>
      <c r="K316" s="25" t="s">
        <v>33</v>
      </c>
      <c r="L316" s="16" t="s">
        <v>34</v>
      </c>
      <c r="M316" s="25" t="s">
        <v>35</v>
      </c>
    </row>
    <row r="317" spans="1:17" ht="12.75" customHeight="1">
      <c r="A317" s="26">
        <v>1</v>
      </c>
      <c r="B317" s="26" t="s">
        <v>38</v>
      </c>
      <c r="C317" s="26"/>
      <c r="D317" s="24">
        <v>40513</v>
      </c>
      <c r="E317" s="35">
        <f>E633</f>
        <v>0</v>
      </c>
      <c r="F317" s="35">
        <f>F633</f>
        <v>0</v>
      </c>
      <c r="G317" s="21">
        <f t="shared" ref="G317:G329" si="36">IF(E317=0,0,F317*1000/E317)</f>
        <v>0</v>
      </c>
      <c r="H317" s="35">
        <f>H633</f>
        <v>0</v>
      </c>
      <c r="I317" s="35">
        <f>I633</f>
        <v>0</v>
      </c>
      <c r="J317" s="21">
        <f t="shared" ref="J317:J329" si="37">IF(H317=0,0,I317*1000/H317)</f>
        <v>0</v>
      </c>
      <c r="K317" s="35">
        <f>K633</f>
        <v>0</v>
      </c>
      <c r="L317" s="35">
        <f>L633</f>
        <v>0</v>
      </c>
      <c r="M317" s="21">
        <f t="shared" ref="M317:M329" si="38">IF(K317=0,0,L317*1000/K317)</f>
        <v>0</v>
      </c>
      <c r="P317" s="30"/>
      <c r="Q317" s="29" t="s">
        <v>57</v>
      </c>
    </row>
    <row r="318" spans="1:17" ht="12.75" customHeight="1">
      <c r="A318" s="26">
        <v>2</v>
      </c>
      <c r="B318" s="26" t="s">
        <v>38</v>
      </c>
      <c r="C318" s="26"/>
      <c r="D318" s="24">
        <v>40544</v>
      </c>
      <c r="E318" s="28">
        <f>K355</f>
        <v>0</v>
      </c>
      <c r="F318" s="28">
        <f t="shared" ref="F318:F329" si="39">L355</f>
        <v>0</v>
      </c>
      <c r="G318" s="21">
        <f t="shared" si="36"/>
        <v>0</v>
      </c>
      <c r="H318" s="28"/>
      <c r="I318" s="28"/>
      <c r="J318" s="21">
        <f t="shared" si="37"/>
        <v>0</v>
      </c>
      <c r="K318" s="28"/>
      <c r="L318" s="28"/>
      <c r="M318" s="21">
        <f t="shared" si="38"/>
        <v>0</v>
      </c>
    </row>
    <row r="319" spans="1:17" ht="12.75" customHeight="1">
      <c r="A319" s="26">
        <v>3</v>
      </c>
      <c r="B319" s="26" t="s">
        <v>38</v>
      </c>
      <c r="C319" s="26"/>
      <c r="D319" s="24">
        <v>40575</v>
      </c>
      <c r="E319" s="28">
        <f t="shared" ref="E319:E329" si="40">K356</f>
        <v>0</v>
      </c>
      <c r="F319" s="28">
        <f t="shared" si="39"/>
        <v>0</v>
      </c>
      <c r="G319" s="21">
        <f t="shared" si="36"/>
        <v>0</v>
      </c>
      <c r="H319" s="28"/>
      <c r="I319" s="28"/>
      <c r="J319" s="21">
        <f t="shared" si="37"/>
        <v>0</v>
      </c>
      <c r="K319" s="28"/>
      <c r="L319" s="28"/>
      <c r="M319" s="21">
        <f t="shared" si="38"/>
        <v>0</v>
      </c>
    </row>
    <row r="320" spans="1:17" ht="12.75" customHeight="1">
      <c r="A320" s="26">
        <v>4</v>
      </c>
      <c r="B320" s="26" t="s">
        <v>38</v>
      </c>
      <c r="C320" s="26"/>
      <c r="D320" s="24">
        <v>40603</v>
      </c>
      <c r="E320" s="28">
        <f t="shared" si="40"/>
        <v>0</v>
      </c>
      <c r="F320" s="28">
        <f t="shared" si="39"/>
        <v>0</v>
      </c>
      <c r="G320" s="21">
        <f t="shared" si="36"/>
        <v>0</v>
      </c>
      <c r="H320" s="28"/>
      <c r="I320" s="28"/>
      <c r="J320" s="21">
        <f t="shared" si="37"/>
        <v>0</v>
      </c>
      <c r="K320" s="28"/>
      <c r="L320" s="28"/>
      <c r="M320" s="21">
        <f t="shared" si="38"/>
        <v>0</v>
      </c>
    </row>
    <row r="321" spans="1:13" ht="12.75" customHeight="1">
      <c r="A321" s="26">
        <v>5</v>
      </c>
      <c r="B321" s="26" t="s">
        <v>38</v>
      </c>
      <c r="C321" s="26"/>
      <c r="D321" s="24">
        <v>40634</v>
      </c>
      <c r="E321" s="28">
        <f t="shared" si="40"/>
        <v>0</v>
      </c>
      <c r="F321" s="28">
        <f t="shared" si="39"/>
        <v>0</v>
      </c>
      <c r="G321" s="21">
        <f t="shared" si="36"/>
        <v>0</v>
      </c>
      <c r="H321" s="28"/>
      <c r="I321" s="28"/>
      <c r="J321" s="21">
        <f t="shared" si="37"/>
        <v>0</v>
      </c>
      <c r="K321" s="28"/>
      <c r="L321" s="28"/>
      <c r="M321" s="21">
        <f t="shared" si="38"/>
        <v>0</v>
      </c>
    </row>
    <row r="322" spans="1:13" ht="12.75" customHeight="1">
      <c r="A322" s="26">
        <v>6</v>
      </c>
      <c r="B322" s="26" t="s">
        <v>38</v>
      </c>
      <c r="C322" s="26"/>
      <c r="D322" s="24">
        <v>40664</v>
      </c>
      <c r="E322" s="28">
        <f t="shared" si="40"/>
        <v>0</v>
      </c>
      <c r="F322" s="28">
        <f t="shared" si="39"/>
        <v>0</v>
      </c>
      <c r="G322" s="21">
        <f t="shared" si="36"/>
        <v>0</v>
      </c>
      <c r="H322" s="28"/>
      <c r="I322" s="28"/>
      <c r="J322" s="21">
        <f t="shared" si="37"/>
        <v>0</v>
      </c>
      <c r="K322" s="28"/>
      <c r="L322" s="28"/>
      <c r="M322" s="21">
        <f t="shared" si="38"/>
        <v>0</v>
      </c>
    </row>
    <row r="323" spans="1:13" ht="12.75" customHeight="1">
      <c r="A323" s="26">
        <v>7</v>
      </c>
      <c r="B323" s="26" t="s">
        <v>38</v>
      </c>
      <c r="C323" s="26"/>
      <c r="D323" s="24">
        <v>40695</v>
      </c>
      <c r="E323" s="28">
        <f t="shared" si="40"/>
        <v>0</v>
      </c>
      <c r="F323" s="28">
        <f t="shared" si="39"/>
        <v>0</v>
      </c>
      <c r="G323" s="21">
        <f t="shared" si="36"/>
        <v>0</v>
      </c>
      <c r="H323" s="28"/>
      <c r="I323" s="28"/>
      <c r="J323" s="21">
        <f t="shared" si="37"/>
        <v>0</v>
      </c>
      <c r="K323" s="28"/>
      <c r="L323" s="28"/>
      <c r="M323" s="21">
        <f t="shared" si="38"/>
        <v>0</v>
      </c>
    </row>
    <row r="324" spans="1:13" ht="12.75" customHeight="1">
      <c r="A324" s="26">
        <v>8</v>
      </c>
      <c r="B324" s="26" t="s">
        <v>38</v>
      </c>
      <c r="C324" s="26"/>
      <c r="D324" s="24">
        <v>40725</v>
      </c>
      <c r="E324" s="28">
        <f t="shared" si="40"/>
        <v>0</v>
      </c>
      <c r="F324" s="28">
        <f t="shared" si="39"/>
        <v>0</v>
      </c>
      <c r="G324" s="21">
        <f t="shared" si="36"/>
        <v>0</v>
      </c>
      <c r="H324" s="28"/>
      <c r="I324" s="28"/>
      <c r="J324" s="21">
        <f t="shared" si="37"/>
        <v>0</v>
      </c>
      <c r="K324" s="28"/>
      <c r="L324" s="28"/>
      <c r="M324" s="21">
        <f t="shared" si="38"/>
        <v>0</v>
      </c>
    </row>
    <row r="325" spans="1:13" ht="12.75" customHeight="1">
      <c r="A325" s="26">
        <v>9</v>
      </c>
      <c r="B325" s="26" t="s">
        <v>38</v>
      </c>
      <c r="C325" s="26"/>
      <c r="D325" s="24">
        <v>40756</v>
      </c>
      <c r="E325" s="28">
        <f t="shared" si="40"/>
        <v>0</v>
      </c>
      <c r="F325" s="28">
        <f t="shared" si="39"/>
        <v>0</v>
      </c>
      <c r="G325" s="21">
        <f t="shared" si="36"/>
        <v>0</v>
      </c>
      <c r="H325" s="28"/>
      <c r="I325" s="28"/>
      <c r="J325" s="21">
        <f t="shared" si="37"/>
        <v>0</v>
      </c>
      <c r="K325" s="28"/>
      <c r="L325" s="28"/>
      <c r="M325" s="21">
        <f t="shared" si="38"/>
        <v>0</v>
      </c>
    </row>
    <row r="326" spans="1:13" ht="12.75" customHeight="1">
      <c r="A326" s="26">
        <v>10</v>
      </c>
      <c r="B326" s="26" t="s">
        <v>38</v>
      </c>
      <c r="C326" s="26"/>
      <c r="D326" s="24">
        <v>40787</v>
      </c>
      <c r="E326" s="28">
        <f t="shared" si="40"/>
        <v>0</v>
      </c>
      <c r="F326" s="28">
        <f t="shared" si="39"/>
        <v>0</v>
      </c>
      <c r="G326" s="21">
        <f t="shared" si="36"/>
        <v>0</v>
      </c>
      <c r="H326" s="28"/>
      <c r="I326" s="28"/>
      <c r="J326" s="21">
        <f t="shared" si="37"/>
        <v>0</v>
      </c>
      <c r="K326" s="28"/>
      <c r="L326" s="28"/>
      <c r="M326" s="21">
        <f t="shared" si="38"/>
        <v>0</v>
      </c>
    </row>
    <row r="327" spans="1:13" ht="12.75" customHeight="1">
      <c r="A327" s="26">
        <v>11</v>
      </c>
      <c r="B327" s="26" t="s">
        <v>38</v>
      </c>
      <c r="C327" s="26"/>
      <c r="D327" s="24">
        <v>40817</v>
      </c>
      <c r="E327" s="28">
        <f t="shared" si="40"/>
        <v>0</v>
      </c>
      <c r="F327" s="28">
        <f t="shared" si="39"/>
        <v>0</v>
      </c>
      <c r="G327" s="21">
        <f t="shared" si="36"/>
        <v>0</v>
      </c>
      <c r="H327" s="28"/>
      <c r="I327" s="28"/>
      <c r="J327" s="21">
        <f t="shared" si="37"/>
        <v>0</v>
      </c>
      <c r="K327" s="28"/>
      <c r="L327" s="28"/>
      <c r="M327" s="21">
        <f t="shared" si="38"/>
        <v>0</v>
      </c>
    </row>
    <row r="328" spans="1:13" ht="12.75" customHeight="1">
      <c r="A328" s="26">
        <v>12</v>
      </c>
      <c r="B328" s="26" t="s">
        <v>38</v>
      </c>
      <c r="C328" s="26"/>
      <c r="D328" s="24">
        <v>40848</v>
      </c>
      <c r="E328" s="28">
        <f t="shared" si="40"/>
        <v>0</v>
      </c>
      <c r="F328" s="28">
        <f t="shared" si="39"/>
        <v>0</v>
      </c>
      <c r="G328" s="21">
        <f t="shared" si="36"/>
        <v>0</v>
      </c>
      <c r="H328" s="28"/>
      <c r="I328" s="28"/>
      <c r="J328" s="21">
        <f t="shared" si="37"/>
        <v>0</v>
      </c>
      <c r="K328" s="28"/>
      <c r="L328" s="28"/>
      <c r="M328" s="21">
        <f t="shared" si="38"/>
        <v>0</v>
      </c>
    </row>
    <row r="329" spans="1:13" ht="12.75" customHeight="1">
      <c r="A329" s="26">
        <v>13</v>
      </c>
      <c r="B329" s="26" t="s">
        <v>38</v>
      </c>
      <c r="C329" s="26"/>
      <c r="D329" s="24">
        <v>40878</v>
      </c>
      <c r="E329" s="28">
        <f t="shared" si="40"/>
        <v>0</v>
      </c>
      <c r="F329" s="28">
        <f t="shared" si="39"/>
        <v>0</v>
      </c>
      <c r="G329" s="21">
        <f t="shared" si="36"/>
        <v>0</v>
      </c>
      <c r="H329" s="28"/>
      <c r="I329" s="28"/>
      <c r="J329" s="21">
        <f t="shared" si="37"/>
        <v>0</v>
      </c>
      <c r="K329" s="28"/>
      <c r="L329" s="28"/>
      <c r="M329" s="21">
        <f t="shared" si="38"/>
        <v>0</v>
      </c>
    </row>
    <row r="330" spans="1:13" ht="12.75" customHeight="1"/>
    <row r="331" spans="1:13" ht="12.75" customHeight="1"/>
    <row r="332" spans="1:13" ht="12.75" customHeight="1"/>
    <row r="333" spans="1:13" ht="12.75" customHeight="1"/>
    <row r="334" spans="1:13" ht="12.75" customHeight="1"/>
    <row r="335" spans="1:13" ht="12.75" customHeight="1"/>
    <row r="336" spans="1:13" ht="12.75" customHeight="1"/>
    <row r="337" spans="1:13" ht="12.75" customHeight="1"/>
    <row r="338" spans="1:13" ht="12.75" customHeight="1"/>
    <row r="339" spans="1:13" ht="12.75" customHeight="1"/>
    <row r="340" spans="1:13" ht="12.75" customHeight="1"/>
    <row r="341" spans="1:13" ht="12.75" customHeight="1"/>
    <row r="342" spans="1:13" ht="12.75" customHeight="1">
      <c r="A342" s="17" t="s">
        <v>36</v>
      </c>
      <c r="B342" s="17"/>
      <c r="C342" s="18"/>
      <c r="D342" s="19"/>
      <c r="E342" s="17"/>
      <c r="F342" s="17"/>
      <c r="G342" s="17"/>
      <c r="H342" s="17"/>
      <c r="I342" s="17"/>
      <c r="J342" s="17"/>
      <c r="K342" s="17"/>
      <c r="L342" s="17"/>
      <c r="M342" s="20" t="s">
        <v>37</v>
      </c>
    </row>
    <row r="343" spans="1:13" ht="12.75" customHeight="1">
      <c r="A343" s="22" t="s">
        <v>0</v>
      </c>
      <c r="B343" s="22"/>
      <c r="C343" s="25"/>
      <c r="D343" s="14"/>
      <c r="E343" s="22"/>
      <c r="F343" s="22" t="s">
        <v>1</v>
      </c>
      <c r="G343" s="22"/>
      <c r="H343" s="22"/>
      <c r="I343" s="22"/>
      <c r="J343" s="22"/>
      <c r="K343" s="22"/>
      <c r="L343" s="22" t="s">
        <v>59</v>
      </c>
      <c r="M343" s="22"/>
    </row>
    <row r="344" spans="1:13">
      <c r="A344" s="17" t="s">
        <v>2</v>
      </c>
      <c r="B344" s="10"/>
      <c r="C344" s="7"/>
      <c r="D344" s="7"/>
      <c r="E344" s="7"/>
      <c r="F344" s="96" t="s">
        <v>3</v>
      </c>
      <c r="G344" s="96"/>
      <c r="H344" s="96"/>
      <c r="I344" s="96"/>
      <c r="J344" s="17" t="s">
        <v>4</v>
      </c>
      <c r="K344" s="5"/>
      <c r="L344" s="5"/>
      <c r="M344" s="5"/>
    </row>
    <row r="345" spans="1:13">
      <c r="A345" s="3"/>
      <c r="B345" s="8"/>
      <c r="C345" s="8"/>
      <c r="D345" s="8"/>
      <c r="E345" s="8"/>
      <c r="F345" s="97"/>
      <c r="G345" s="97"/>
      <c r="H345" s="97"/>
      <c r="I345" s="97"/>
      <c r="J345" s="22"/>
      <c r="K345" s="3" t="s">
        <v>5</v>
      </c>
      <c r="L345" s="2"/>
      <c r="M345" s="2"/>
    </row>
    <row r="346" spans="1:13">
      <c r="A346" s="3" t="s">
        <v>6</v>
      </c>
      <c r="B346" s="3"/>
      <c r="C346" s="38"/>
      <c r="D346" s="4"/>
      <c r="E346" s="3"/>
      <c r="F346" s="97"/>
      <c r="G346" s="97"/>
      <c r="H346" s="97"/>
      <c r="I346" s="97"/>
      <c r="J346" s="25" t="s">
        <v>44</v>
      </c>
      <c r="K346" s="3" t="s">
        <v>7</v>
      </c>
      <c r="L346" s="3"/>
      <c r="M346" s="3"/>
    </row>
    <row r="347" spans="1:13">
      <c r="A347" s="3"/>
      <c r="B347" s="8"/>
      <c r="C347" s="38"/>
      <c r="D347" s="4"/>
      <c r="E347" s="3"/>
      <c r="F347" s="97"/>
      <c r="G347" s="97"/>
      <c r="H347" s="97"/>
      <c r="I347" s="97"/>
      <c r="J347" s="25"/>
      <c r="K347" s="3" t="s">
        <v>8</v>
      </c>
      <c r="L347" s="3"/>
      <c r="M347" s="3"/>
    </row>
    <row r="348" spans="1:13">
      <c r="A348" s="22" t="s">
        <v>9</v>
      </c>
      <c r="B348" s="9"/>
      <c r="C348" s="25"/>
      <c r="D348" s="14"/>
      <c r="E348" s="22"/>
      <c r="F348" s="98"/>
      <c r="G348" s="98"/>
      <c r="H348" s="98"/>
      <c r="I348" s="98"/>
      <c r="J348" s="6" t="s">
        <v>10</v>
      </c>
      <c r="K348" s="1"/>
      <c r="L348" s="22"/>
      <c r="M348" s="22"/>
    </row>
    <row r="349" spans="1:13" ht="12.75" customHeight="1">
      <c r="A349" s="17"/>
      <c r="B349" s="17"/>
      <c r="C349" s="18"/>
      <c r="D349" s="19"/>
      <c r="E349" s="17"/>
      <c r="F349" s="11"/>
      <c r="G349" s="11"/>
      <c r="H349" s="11"/>
      <c r="I349" s="11"/>
      <c r="J349" s="17"/>
      <c r="K349" s="17"/>
      <c r="L349" s="17"/>
      <c r="M349" s="17"/>
    </row>
    <row r="350" spans="1:13" ht="12.75" customHeight="1">
      <c r="A350" s="12" t="s">
        <v>11</v>
      </c>
      <c r="B350" s="12" t="s">
        <v>12</v>
      </c>
      <c r="C350" s="12" t="s">
        <v>13</v>
      </c>
      <c r="D350" s="12" t="s">
        <v>14</v>
      </c>
      <c r="E350" s="12" t="s">
        <v>15</v>
      </c>
      <c r="F350" s="12" t="s">
        <v>16</v>
      </c>
      <c r="G350" s="12" t="s">
        <v>17</v>
      </c>
      <c r="H350" s="12" t="s">
        <v>18</v>
      </c>
      <c r="I350" s="12" t="s">
        <v>19</v>
      </c>
      <c r="J350" s="12" t="s">
        <v>20</v>
      </c>
      <c r="K350" s="12" t="s">
        <v>21</v>
      </c>
      <c r="L350" s="12" t="s">
        <v>22</v>
      </c>
      <c r="M350" s="12" t="s">
        <v>23</v>
      </c>
    </row>
    <row r="351" spans="1:13" ht="12.75" customHeight="1">
      <c r="B351" s="38"/>
      <c r="D351" s="28"/>
      <c r="E351" s="26"/>
      <c r="F351" s="26"/>
      <c r="G351" s="26"/>
      <c r="H351" s="26"/>
      <c r="I351" s="26"/>
      <c r="J351" s="26"/>
      <c r="K351" s="26"/>
      <c r="L351" s="26"/>
      <c r="M351" s="26"/>
    </row>
    <row r="352" spans="1:13" ht="12.75" customHeight="1">
      <c r="B352" s="26"/>
      <c r="E352" s="104" t="s">
        <v>41</v>
      </c>
      <c r="F352" s="104"/>
      <c r="G352" s="104"/>
      <c r="H352" s="104" t="s">
        <v>42</v>
      </c>
      <c r="I352" s="104"/>
      <c r="J352" s="104"/>
      <c r="K352" s="104" t="s">
        <v>43</v>
      </c>
      <c r="L352" s="104"/>
      <c r="M352" s="104"/>
    </row>
    <row r="353" spans="1:16" ht="12.75" customHeight="1">
      <c r="B353" s="26"/>
      <c r="E353" s="13" t="s">
        <v>27</v>
      </c>
      <c r="F353" s="13"/>
      <c r="G353" s="13"/>
      <c r="H353" s="13" t="s">
        <v>28</v>
      </c>
      <c r="I353" s="13"/>
      <c r="J353" s="13"/>
      <c r="K353" s="13" t="s">
        <v>28</v>
      </c>
      <c r="L353" s="13"/>
      <c r="M353" s="13"/>
    </row>
    <row r="354" spans="1:16" ht="28.5" customHeight="1">
      <c r="A354" s="15" t="s">
        <v>29</v>
      </c>
      <c r="B354" s="25" t="s">
        <v>30</v>
      </c>
      <c r="C354" s="25" t="s">
        <v>31</v>
      </c>
      <c r="D354" s="14" t="s">
        <v>32</v>
      </c>
      <c r="E354" s="25" t="s">
        <v>33</v>
      </c>
      <c r="F354" s="16" t="s">
        <v>34</v>
      </c>
      <c r="G354" s="25" t="s">
        <v>35</v>
      </c>
      <c r="H354" s="25" t="s">
        <v>33</v>
      </c>
      <c r="I354" s="16" t="s">
        <v>34</v>
      </c>
      <c r="J354" s="25" t="s">
        <v>35</v>
      </c>
      <c r="K354" s="25" t="s">
        <v>33</v>
      </c>
      <c r="L354" s="16" t="s">
        <v>34</v>
      </c>
      <c r="M354" s="25" t="s">
        <v>35</v>
      </c>
      <c r="O354" s="40" t="s">
        <v>69</v>
      </c>
    </row>
    <row r="355" spans="1:16" ht="12.75" customHeight="1">
      <c r="A355" s="26">
        <v>1</v>
      </c>
      <c r="B355" s="26" t="s">
        <v>38</v>
      </c>
      <c r="C355" s="26"/>
      <c r="D355" s="24">
        <v>40513</v>
      </c>
      <c r="E355" s="28">
        <v>0</v>
      </c>
      <c r="F355" s="28">
        <v>0</v>
      </c>
      <c r="G355" s="21">
        <f t="shared" ref="G355:G367" si="41">IF(E355=0,0,F355*1000/E355)</f>
        <v>0</v>
      </c>
      <c r="H355" s="28">
        <v>0</v>
      </c>
      <c r="I355" s="28">
        <v>0</v>
      </c>
      <c r="J355" s="21">
        <f t="shared" ref="J355:J367" si="42">IF(H355=0,0,I355*1000/H355)</f>
        <v>0</v>
      </c>
      <c r="K355" s="28">
        <f>E317+H317-K317-E355+H355</f>
        <v>0</v>
      </c>
      <c r="L355" s="28">
        <f t="shared" ref="L355:L367" si="43">F317+I317-L317-F355+I355</f>
        <v>0</v>
      </c>
      <c r="M355" s="21">
        <f t="shared" ref="M355:M367" si="44">IF(K355=0,0,L355*1000/K355)</f>
        <v>0</v>
      </c>
      <c r="O355" s="29" t="str">
        <f>IF(K355=K671,"OK","Bad")</f>
        <v>OK</v>
      </c>
      <c r="P355" s="29" t="str">
        <f>IF(L355=L671,"OK","Bad")</f>
        <v>OK</v>
      </c>
    </row>
    <row r="356" spans="1:16" ht="12.75" customHeight="1">
      <c r="A356" s="26">
        <v>2</v>
      </c>
      <c r="B356" s="26" t="s">
        <v>38</v>
      </c>
      <c r="C356" s="26"/>
      <c r="D356" s="24">
        <v>40544</v>
      </c>
      <c r="E356" s="28">
        <v>0</v>
      </c>
      <c r="F356" s="28">
        <v>0</v>
      </c>
      <c r="G356" s="21">
        <f t="shared" si="41"/>
        <v>0</v>
      </c>
      <c r="H356" s="28">
        <v>0</v>
      </c>
      <c r="I356" s="28">
        <v>0</v>
      </c>
      <c r="J356" s="21">
        <f t="shared" si="42"/>
        <v>0</v>
      </c>
      <c r="K356" s="28">
        <f t="shared" ref="K356:K367" si="45">E318+H318-K318-E356+H356</f>
        <v>0</v>
      </c>
      <c r="L356" s="28">
        <f t="shared" si="43"/>
        <v>0</v>
      </c>
      <c r="M356" s="21">
        <f t="shared" si="44"/>
        <v>0</v>
      </c>
    </row>
    <row r="357" spans="1:16" ht="12.75" customHeight="1">
      <c r="A357" s="26">
        <v>3</v>
      </c>
      <c r="B357" s="26" t="s">
        <v>38</v>
      </c>
      <c r="C357" s="26"/>
      <c r="D357" s="24">
        <v>40575</v>
      </c>
      <c r="E357" s="28">
        <v>0</v>
      </c>
      <c r="F357" s="28">
        <v>0</v>
      </c>
      <c r="G357" s="21">
        <f t="shared" si="41"/>
        <v>0</v>
      </c>
      <c r="H357" s="28">
        <v>0</v>
      </c>
      <c r="I357" s="28">
        <v>0</v>
      </c>
      <c r="J357" s="21">
        <f t="shared" si="42"/>
        <v>0</v>
      </c>
      <c r="K357" s="28">
        <f t="shared" si="45"/>
        <v>0</v>
      </c>
      <c r="L357" s="28">
        <f t="shared" si="43"/>
        <v>0</v>
      </c>
      <c r="M357" s="21">
        <f t="shared" si="44"/>
        <v>0</v>
      </c>
    </row>
    <row r="358" spans="1:16" ht="12.75" customHeight="1">
      <c r="A358" s="26">
        <v>4</v>
      </c>
      <c r="B358" s="26" t="s">
        <v>38</v>
      </c>
      <c r="C358" s="26"/>
      <c r="D358" s="24">
        <v>40603</v>
      </c>
      <c r="E358" s="28">
        <v>0</v>
      </c>
      <c r="F358" s="28">
        <v>0</v>
      </c>
      <c r="G358" s="21">
        <f t="shared" si="41"/>
        <v>0</v>
      </c>
      <c r="H358" s="28">
        <v>0</v>
      </c>
      <c r="I358" s="28">
        <v>0</v>
      </c>
      <c r="J358" s="21">
        <f t="shared" si="42"/>
        <v>0</v>
      </c>
      <c r="K358" s="28">
        <f t="shared" si="45"/>
        <v>0</v>
      </c>
      <c r="L358" s="28">
        <f t="shared" si="43"/>
        <v>0</v>
      </c>
      <c r="M358" s="21">
        <f t="shared" si="44"/>
        <v>0</v>
      </c>
    </row>
    <row r="359" spans="1:16" ht="12.75" customHeight="1">
      <c r="A359" s="26">
        <v>5</v>
      </c>
      <c r="B359" s="26" t="s">
        <v>38</v>
      </c>
      <c r="C359" s="26"/>
      <c r="D359" s="24">
        <v>40634</v>
      </c>
      <c r="E359" s="28">
        <v>0</v>
      </c>
      <c r="F359" s="28">
        <v>0</v>
      </c>
      <c r="G359" s="21">
        <f t="shared" si="41"/>
        <v>0</v>
      </c>
      <c r="H359" s="28">
        <v>0</v>
      </c>
      <c r="I359" s="28">
        <v>0</v>
      </c>
      <c r="J359" s="21">
        <f t="shared" si="42"/>
        <v>0</v>
      </c>
      <c r="K359" s="28">
        <f t="shared" si="45"/>
        <v>0</v>
      </c>
      <c r="L359" s="28">
        <f t="shared" si="43"/>
        <v>0</v>
      </c>
      <c r="M359" s="21">
        <f t="shared" si="44"/>
        <v>0</v>
      </c>
    </row>
    <row r="360" spans="1:16" ht="12.75" customHeight="1">
      <c r="A360" s="26">
        <v>6</v>
      </c>
      <c r="B360" s="26" t="s">
        <v>38</v>
      </c>
      <c r="C360" s="26"/>
      <c r="D360" s="24">
        <v>40664</v>
      </c>
      <c r="E360" s="28">
        <v>0</v>
      </c>
      <c r="F360" s="28">
        <v>0</v>
      </c>
      <c r="G360" s="21">
        <f t="shared" si="41"/>
        <v>0</v>
      </c>
      <c r="H360" s="28">
        <v>0</v>
      </c>
      <c r="I360" s="28">
        <v>0</v>
      </c>
      <c r="J360" s="21">
        <f t="shared" si="42"/>
        <v>0</v>
      </c>
      <c r="K360" s="28">
        <f t="shared" si="45"/>
        <v>0</v>
      </c>
      <c r="L360" s="28">
        <f t="shared" si="43"/>
        <v>0</v>
      </c>
      <c r="M360" s="21">
        <f t="shared" si="44"/>
        <v>0</v>
      </c>
    </row>
    <row r="361" spans="1:16" ht="12.75" customHeight="1">
      <c r="A361" s="26">
        <v>7</v>
      </c>
      <c r="B361" s="26" t="s">
        <v>38</v>
      </c>
      <c r="C361" s="26"/>
      <c r="D361" s="24">
        <v>40695</v>
      </c>
      <c r="E361" s="28">
        <v>0</v>
      </c>
      <c r="F361" s="28">
        <v>0</v>
      </c>
      <c r="G361" s="21">
        <f t="shared" si="41"/>
        <v>0</v>
      </c>
      <c r="H361" s="28">
        <v>0</v>
      </c>
      <c r="I361" s="28">
        <v>0</v>
      </c>
      <c r="J361" s="21">
        <f t="shared" si="42"/>
        <v>0</v>
      </c>
      <c r="K361" s="28">
        <f t="shared" si="45"/>
        <v>0</v>
      </c>
      <c r="L361" s="28">
        <f t="shared" si="43"/>
        <v>0</v>
      </c>
      <c r="M361" s="21">
        <f t="shared" si="44"/>
        <v>0</v>
      </c>
    </row>
    <row r="362" spans="1:16" ht="12.75" customHeight="1">
      <c r="A362" s="26">
        <v>8</v>
      </c>
      <c r="B362" s="26" t="s">
        <v>38</v>
      </c>
      <c r="C362" s="26"/>
      <c r="D362" s="24">
        <v>40725</v>
      </c>
      <c r="E362" s="28">
        <v>0</v>
      </c>
      <c r="F362" s="28">
        <v>0</v>
      </c>
      <c r="G362" s="21">
        <f t="shared" si="41"/>
        <v>0</v>
      </c>
      <c r="H362" s="28">
        <v>0</v>
      </c>
      <c r="I362" s="28">
        <v>0</v>
      </c>
      <c r="J362" s="21">
        <f t="shared" si="42"/>
        <v>0</v>
      </c>
      <c r="K362" s="28">
        <f t="shared" si="45"/>
        <v>0</v>
      </c>
      <c r="L362" s="28">
        <f t="shared" si="43"/>
        <v>0</v>
      </c>
      <c r="M362" s="21">
        <f t="shared" si="44"/>
        <v>0</v>
      </c>
    </row>
    <row r="363" spans="1:16" ht="12.75" customHeight="1">
      <c r="A363" s="26">
        <v>9</v>
      </c>
      <c r="B363" s="26" t="s">
        <v>38</v>
      </c>
      <c r="C363" s="26"/>
      <c r="D363" s="24">
        <v>40756</v>
      </c>
      <c r="E363" s="28">
        <v>0</v>
      </c>
      <c r="F363" s="28">
        <v>0</v>
      </c>
      <c r="G363" s="21">
        <f t="shared" si="41"/>
        <v>0</v>
      </c>
      <c r="H363" s="28">
        <v>0</v>
      </c>
      <c r="I363" s="28">
        <v>0</v>
      </c>
      <c r="J363" s="21">
        <f t="shared" si="42"/>
        <v>0</v>
      </c>
      <c r="K363" s="28">
        <f t="shared" si="45"/>
        <v>0</v>
      </c>
      <c r="L363" s="28">
        <f t="shared" si="43"/>
        <v>0</v>
      </c>
      <c r="M363" s="21">
        <f t="shared" si="44"/>
        <v>0</v>
      </c>
    </row>
    <row r="364" spans="1:16" ht="12.75" customHeight="1">
      <c r="A364" s="26">
        <v>10</v>
      </c>
      <c r="B364" s="26" t="s">
        <v>38</v>
      </c>
      <c r="C364" s="26"/>
      <c r="D364" s="24">
        <v>40787</v>
      </c>
      <c r="E364" s="28">
        <v>0</v>
      </c>
      <c r="F364" s="28">
        <v>0</v>
      </c>
      <c r="G364" s="21">
        <f t="shared" si="41"/>
        <v>0</v>
      </c>
      <c r="H364" s="28">
        <v>0</v>
      </c>
      <c r="I364" s="28">
        <v>0</v>
      </c>
      <c r="J364" s="21">
        <f t="shared" si="42"/>
        <v>0</v>
      </c>
      <c r="K364" s="28">
        <f t="shared" si="45"/>
        <v>0</v>
      </c>
      <c r="L364" s="28">
        <f t="shared" si="43"/>
        <v>0</v>
      </c>
      <c r="M364" s="21">
        <f t="shared" si="44"/>
        <v>0</v>
      </c>
    </row>
    <row r="365" spans="1:16" ht="12.75" customHeight="1">
      <c r="A365" s="26">
        <v>11</v>
      </c>
      <c r="B365" s="26" t="s">
        <v>38</v>
      </c>
      <c r="C365" s="26"/>
      <c r="D365" s="24">
        <v>40817</v>
      </c>
      <c r="E365" s="28">
        <v>0</v>
      </c>
      <c r="F365" s="28">
        <v>0</v>
      </c>
      <c r="G365" s="21">
        <f t="shared" si="41"/>
        <v>0</v>
      </c>
      <c r="H365" s="28">
        <v>0</v>
      </c>
      <c r="I365" s="28">
        <v>0</v>
      </c>
      <c r="J365" s="21">
        <f t="shared" si="42"/>
        <v>0</v>
      </c>
      <c r="K365" s="28">
        <f t="shared" si="45"/>
        <v>0</v>
      </c>
      <c r="L365" s="28">
        <f t="shared" si="43"/>
        <v>0</v>
      </c>
      <c r="M365" s="21">
        <f t="shared" si="44"/>
        <v>0</v>
      </c>
    </row>
    <row r="366" spans="1:16" ht="12.75" customHeight="1">
      <c r="A366" s="26">
        <v>12</v>
      </c>
      <c r="B366" s="26" t="s">
        <v>38</v>
      </c>
      <c r="C366" s="26"/>
      <c r="D366" s="24">
        <v>40848</v>
      </c>
      <c r="E366" s="28">
        <v>0</v>
      </c>
      <c r="F366" s="28">
        <v>0</v>
      </c>
      <c r="G366" s="21">
        <f t="shared" si="41"/>
        <v>0</v>
      </c>
      <c r="H366" s="28">
        <v>0</v>
      </c>
      <c r="I366" s="28">
        <v>0</v>
      </c>
      <c r="J366" s="21">
        <f t="shared" si="42"/>
        <v>0</v>
      </c>
      <c r="K366" s="28">
        <f t="shared" si="45"/>
        <v>0</v>
      </c>
      <c r="L366" s="28">
        <f t="shared" si="43"/>
        <v>0</v>
      </c>
      <c r="M366" s="21">
        <f t="shared" si="44"/>
        <v>0</v>
      </c>
    </row>
    <row r="367" spans="1:16" ht="12.75" customHeight="1">
      <c r="A367" s="26">
        <v>13</v>
      </c>
      <c r="B367" s="26" t="s">
        <v>38</v>
      </c>
      <c r="C367" s="26"/>
      <c r="D367" s="24">
        <v>40878</v>
      </c>
      <c r="E367" s="28">
        <v>0</v>
      </c>
      <c r="F367" s="28">
        <v>0</v>
      </c>
      <c r="G367" s="21">
        <f t="shared" si="41"/>
        <v>0</v>
      </c>
      <c r="H367" s="28">
        <v>0</v>
      </c>
      <c r="I367" s="28">
        <v>0</v>
      </c>
      <c r="J367" s="21">
        <f t="shared" si="42"/>
        <v>0</v>
      </c>
      <c r="K367" s="28">
        <f t="shared" si="45"/>
        <v>0</v>
      </c>
      <c r="L367" s="28">
        <f t="shared" si="43"/>
        <v>0</v>
      </c>
      <c r="M367" s="21">
        <f t="shared" si="44"/>
        <v>0</v>
      </c>
    </row>
    <row r="368" spans="1:16" ht="12.75" customHeight="1"/>
    <row r="369" spans="1:13" ht="12.75" customHeight="1">
      <c r="A369" s="26">
        <v>14</v>
      </c>
      <c r="B369" s="33" t="s">
        <v>66</v>
      </c>
      <c r="C369" s="31"/>
      <c r="D369" s="32"/>
      <c r="E369" s="28"/>
      <c r="F369" s="28"/>
      <c r="G369" s="21"/>
      <c r="H369" s="34"/>
      <c r="I369" s="34"/>
      <c r="J369" s="21"/>
      <c r="K369" s="28">
        <f>SUM(K355:K367)</f>
        <v>0</v>
      </c>
      <c r="L369" s="28">
        <f>SUM(L355:L367)</f>
        <v>0</v>
      </c>
      <c r="M369" s="21"/>
    </row>
    <row r="370" spans="1:13" ht="12.75" customHeight="1"/>
    <row r="371" spans="1:13" ht="12.75" customHeight="1">
      <c r="A371" s="26">
        <v>15</v>
      </c>
      <c r="B371" s="26" t="s">
        <v>38</v>
      </c>
      <c r="C371" s="31"/>
      <c r="D371" s="32" t="s">
        <v>40</v>
      </c>
      <c r="K371" s="23">
        <f>AVERAGE(K355:K367)</f>
        <v>0</v>
      </c>
      <c r="L371" s="23">
        <f>AVERAGE(L355:L367)</f>
        <v>0</v>
      </c>
      <c r="M371" s="21">
        <f>IF(K371=0,0,L371*1000/K371)</f>
        <v>0</v>
      </c>
    </row>
    <row r="372" spans="1:13" ht="12.75" customHeight="1"/>
    <row r="373" spans="1:13" ht="12.75" customHeight="1"/>
    <row r="374" spans="1:13" ht="12.75" customHeight="1"/>
    <row r="375" spans="1:13" ht="12.75" customHeight="1"/>
    <row r="376" spans="1:13" ht="12.75" customHeight="1"/>
    <row r="377" spans="1:13" ht="12.75" customHeight="1"/>
    <row r="378" spans="1:13" ht="12.75" customHeight="1"/>
    <row r="379" spans="1:13" ht="12.75" customHeight="1"/>
    <row r="380" spans="1:13" ht="13.5" customHeight="1">
      <c r="A380" s="17" t="s">
        <v>36</v>
      </c>
      <c r="B380" s="17"/>
      <c r="C380" s="18"/>
      <c r="D380" s="19"/>
      <c r="E380" s="17"/>
      <c r="F380" s="17"/>
      <c r="G380" s="17"/>
      <c r="H380" s="17"/>
      <c r="I380" s="17"/>
      <c r="J380" s="17"/>
      <c r="K380" s="17"/>
      <c r="L380" s="17"/>
      <c r="M380" s="20" t="s">
        <v>37</v>
      </c>
    </row>
    <row r="381" spans="1:13" ht="12.75" customHeight="1">
      <c r="A381" s="22" t="s">
        <v>0</v>
      </c>
      <c r="B381" s="22"/>
      <c r="C381" s="25"/>
      <c r="D381" s="14"/>
      <c r="E381" s="22"/>
      <c r="F381" s="22" t="s">
        <v>1</v>
      </c>
      <c r="G381" s="22"/>
      <c r="H381" s="22"/>
      <c r="I381" s="22"/>
      <c r="J381" s="22"/>
      <c r="K381" s="22"/>
      <c r="L381" s="22" t="s">
        <v>60</v>
      </c>
      <c r="M381" s="22"/>
    </row>
    <row r="382" spans="1:13">
      <c r="A382" s="17" t="s">
        <v>2</v>
      </c>
      <c r="B382" s="10"/>
      <c r="C382" s="7"/>
      <c r="D382" s="7"/>
      <c r="E382" s="7"/>
      <c r="F382" s="96" t="s">
        <v>3</v>
      </c>
      <c r="G382" s="96"/>
      <c r="H382" s="96"/>
      <c r="I382" s="96"/>
      <c r="J382" s="17" t="s">
        <v>4</v>
      </c>
      <c r="K382" s="5"/>
      <c r="L382" s="5"/>
      <c r="M382" s="5"/>
    </row>
    <row r="383" spans="1:13">
      <c r="A383" s="3"/>
      <c r="B383" s="8"/>
      <c r="C383" s="8"/>
      <c r="D383" s="8"/>
      <c r="E383" s="8"/>
      <c r="F383" s="97"/>
      <c r="G383" s="97"/>
      <c r="H383" s="97"/>
      <c r="I383" s="97"/>
      <c r="J383" s="22"/>
      <c r="K383" s="3" t="s">
        <v>5</v>
      </c>
      <c r="L383" s="2"/>
      <c r="M383" s="2"/>
    </row>
    <row r="384" spans="1:13">
      <c r="A384" s="3" t="s">
        <v>6</v>
      </c>
      <c r="B384" s="3"/>
      <c r="C384" s="38"/>
      <c r="D384" s="4"/>
      <c r="E384" s="3"/>
      <c r="F384" s="97"/>
      <c r="G384" s="97"/>
      <c r="H384" s="97"/>
      <c r="I384" s="97"/>
      <c r="J384" s="25" t="s">
        <v>44</v>
      </c>
      <c r="K384" s="3" t="s">
        <v>7</v>
      </c>
      <c r="L384" s="3"/>
      <c r="M384" s="3"/>
    </row>
    <row r="385" spans="1:24">
      <c r="A385" s="3"/>
      <c r="B385" s="8"/>
      <c r="C385" s="38"/>
      <c r="D385" s="4"/>
      <c r="E385" s="3"/>
      <c r="F385" s="97"/>
      <c r="G385" s="97"/>
      <c r="H385" s="97"/>
      <c r="I385" s="97"/>
      <c r="J385" s="25"/>
      <c r="K385" s="3" t="s">
        <v>8</v>
      </c>
      <c r="L385" s="3"/>
      <c r="M385" s="3"/>
    </row>
    <row r="386" spans="1:24">
      <c r="A386" s="22" t="s">
        <v>9</v>
      </c>
      <c r="B386" s="9"/>
      <c r="C386" s="25"/>
      <c r="D386" s="14"/>
      <c r="E386" s="22"/>
      <c r="F386" s="98"/>
      <c r="G386" s="98"/>
      <c r="H386" s="98"/>
      <c r="I386" s="98"/>
      <c r="J386" s="6" t="s">
        <v>10</v>
      </c>
      <c r="K386" s="1"/>
      <c r="L386" s="22"/>
      <c r="M386" s="22"/>
    </row>
    <row r="387" spans="1:24" ht="12.75" customHeight="1">
      <c r="A387" s="17"/>
      <c r="B387" s="17"/>
      <c r="C387" s="18"/>
      <c r="D387" s="19"/>
      <c r="E387" s="17"/>
      <c r="F387" s="11"/>
      <c r="G387" s="11"/>
      <c r="H387" s="11"/>
      <c r="I387" s="11"/>
      <c r="J387" s="17"/>
      <c r="K387" s="17"/>
      <c r="L387" s="17"/>
      <c r="M387" s="17"/>
    </row>
    <row r="388" spans="1:24" ht="12.75" customHeight="1">
      <c r="A388" s="12" t="s">
        <v>11</v>
      </c>
      <c r="B388" s="12" t="s">
        <v>12</v>
      </c>
      <c r="C388" s="12" t="s">
        <v>13</v>
      </c>
      <c r="D388" s="12" t="s">
        <v>14</v>
      </c>
      <c r="E388" s="12" t="s">
        <v>15</v>
      </c>
      <c r="F388" s="12" t="s">
        <v>16</v>
      </c>
      <c r="G388" s="12" t="s">
        <v>17</v>
      </c>
      <c r="H388" s="12" t="s">
        <v>18</v>
      </c>
      <c r="I388" s="12" t="s">
        <v>19</v>
      </c>
      <c r="J388" s="12" t="s">
        <v>20</v>
      </c>
      <c r="K388" s="12" t="s">
        <v>21</v>
      </c>
      <c r="L388" s="12" t="s">
        <v>22</v>
      </c>
      <c r="M388" s="12" t="s">
        <v>23</v>
      </c>
    </row>
    <row r="389" spans="1:24" ht="12.75" customHeight="1">
      <c r="B389" s="38"/>
      <c r="D389" s="28"/>
      <c r="E389" s="26"/>
      <c r="F389" s="26"/>
      <c r="G389" s="26"/>
      <c r="H389" s="26"/>
      <c r="I389" s="26"/>
      <c r="J389" s="26"/>
      <c r="K389" s="26"/>
      <c r="L389" s="26"/>
      <c r="M389" s="26"/>
    </row>
    <row r="390" spans="1:24" ht="12.75" customHeight="1">
      <c r="B390" s="26"/>
      <c r="E390" s="104" t="s">
        <v>24</v>
      </c>
      <c r="F390" s="104"/>
      <c r="G390" s="104"/>
      <c r="H390" s="104" t="s">
        <v>25</v>
      </c>
      <c r="I390" s="104"/>
      <c r="J390" s="104"/>
      <c r="K390" s="104" t="s">
        <v>26</v>
      </c>
      <c r="L390" s="104"/>
      <c r="M390" s="104"/>
    </row>
    <row r="391" spans="1:24" ht="12.75" customHeight="1">
      <c r="B391" s="26"/>
      <c r="E391" s="13" t="s">
        <v>27</v>
      </c>
      <c r="F391" s="13"/>
      <c r="G391" s="13"/>
      <c r="H391" s="13" t="s">
        <v>28</v>
      </c>
      <c r="I391" s="13"/>
      <c r="J391" s="13"/>
      <c r="K391" s="13" t="s">
        <v>28</v>
      </c>
      <c r="L391" s="13"/>
      <c r="M391" s="13"/>
    </row>
    <row r="392" spans="1:24" ht="28.5" customHeight="1">
      <c r="A392" s="15" t="s">
        <v>29</v>
      </c>
      <c r="B392" s="25" t="s">
        <v>30</v>
      </c>
      <c r="C392" s="25" t="s">
        <v>31</v>
      </c>
      <c r="D392" s="14" t="s">
        <v>32</v>
      </c>
      <c r="E392" s="25" t="s">
        <v>33</v>
      </c>
      <c r="F392" s="16" t="s">
        <v>34</v>
      </c>
      <c r="G392" s="25" t="s">
        <v>35</v>
      </c>
      <c r="H392" s="25" t="s">
        <v>33</v>
      </c>
      <c r="I392" s="16" t="s">
        <v>34</v>
      </c>
      <c r="J392" s="25" t="s">
        <v>35</v>
      </c>
      <c r="K392" s="25" t="s">
        <v>33</v>
      </c>
      <c r="L392" s="16" t="s">
        <v>34</v>
      </c>
      <c r="M392" s="25" t="s">
        <v>35</v>
      </c>
    </row>
    <row r="393" spans="1:24" ht="12.75" customHeight="1">
      <c r="A393" s="26">
        <v>1</v>
      </c>
      <c r="B393" s="31" t="s">
        <v>46</v>
      </c>
      <c r="C393" s="31"/>
      <c r="D393" s="32">
        <v>40513</v>
      </c>
      <c r="E393" s="35">
        <f>E709</f>
        <v>0</v>
      </c>
      <c r="F393" s="35">
        <f>F709</f>
        <v>0</v>
      </c>
      <c r="G393" s="21">
        <f t="shared" ref="G393:G405" si="46">IF(E393=0,0,F393*1000/E393)</f>
        <v>0</v>
      </c>
      <c r="H393" s="35">
        <f>H709</f>
        <v>0</v>
      </c>
      <c r="I393" s="35">
        <f>I709</f>
        <v>0</v>
      </c>
      <c r="J393" s="21">
        <f t="shared" ref="J393:J405" si="47">IF(H393=0,0,I393*1000/H393)</f>
        <v>0</v>
      </c>
      <c r="K393" s="35">
        <f>K709</f>
        <v>0</v>
      </c>
      <c r="L393" s="35">
        <f>L709</f>
        <v>0</v>
      </c>
      <c r="M393" s="21">
        <f t="shared" ref="M393:M405" si="48">IF(K393=0,0,L393*1000/K393)</f>
        <v>0</v>
      </c>
      <c r="O393" s="28"/>
      <c r="P393" s="28"/>
      <c r="Q393" s="21"/>
      <c r="R393" s="28"/>
      <c r="S393" s="28"/>
      <c r="T393" s="21"/>
      <c r="U393" s="28"/>
      <c r="V393" s="28"/>
      <c r="W393" s="21"/>
      <c r="X393" s="43"/>
    </row>
    <row r="394" spans="1:24" ht="12.75" customHeight="1">
      <c r="A394" s="26">
        <v>2</v>
      </c>
      <c r="B394" s="31" t="s">
        <v>46</v>
      </c>
      <c r="C394" s="31"/>
      <c r="D394" s="32">
        <v>40544</v>
      </c>
      <c r="E394" s="28">
        <f>K431</f>
        <v>0</v>
      </c>
      <c r="F394" s="28">
        <f t="shared" ref="F394:F405" si="49">L431</f>
        <v>0</v>
      </c>
      <c r="G394" s="21">
        <f t="shared" si="46"/>
        <v>0</v>
      </c>
      <c r="H394" s="34"/>
      <c r="I394" s="34"/>
      <c r="J394" s="21">
        <f t="shared" si="47"/>
        <v>0</v>
      </c>
      <c r="K394" s="34"/>
      <c r="L394" s="34"/>
      <c r="M394" s="21">
        <f t="shared" si="48"/>
        <v>0</v>
      </c>
    </row>
    <row r="395" spans="1:24" ht="12.75" customHeight="1">
      <c r="A395" s="26">
        <v>3</v>
      </c>
      <c r="B395" s="31" t="s">
        <v>46</v>
      </c>
      <c r="C395" s="31"/>
      <c r="D395" s="32">
        <v>40575</v>
      </c>
      <c r="E395" s="28">
        <f t="shared" ref="E395:E405" si="50">K432</f>
        <v>0</v>
      </c>
      <c r="F395" s="28">
        <f t="shared" si="49"/>
        <v>0</v>
      </c>
      <c r="G395" s="21">
        <f t="shared" si="46"/>
        <v>0</v>
      </c>
      <c r="H395" s="34"/>
      <c r="I395" s="34"/>
      <c r="J395" s="21">
        <f t="shared" si="47"/>
        <v>0</v>
      </c>
      <c r="K395" s="34"/>
      <c r="L395" s="34"/>
      <c r="M395" s="21">
        <f t="shared" si="48"/>
        <v>0</v>
      </c>
    </row>
    <row r="396" spans="1:24" ht="12.75" customHeight="1">
      <c r="A396" s="26">
        <v>4</v>
      </c>
      <c r="B396" s="31" t="s">
        <v>46</v>
      </c>
      <c r="C396" s="31"/>
      <c r="D396" s="32">
        <v>40603</v>
      </c>
      <c r="E396" s="28">
        <f t="shared" si="50"/>
        <v>0</v>
      </c>
      <c r="F396" s="28">
        <f t="shared" si="49"/>
        <v>0</v>
      </c>
      <c r="G396" s="21">
        <f t="shared" si="46"/>
        <v>0</v>
      </c>
      <c r="H396" s="34"/>
      <c r="I396" s="34"/>
      <c r="J396" s="21">
        <f t="shared" si="47"/>
        <v>0</v>
      </c>
      <c r="K396" s="34"/>
      <c r="L396" s="34"/>
      <c r="M396" s="21">
        <f t="shared" si="48"/>
        <v>0</v>
      </c>
    </row>
    <row r="397" spans="1:24" ht="12.75" customHeight="1">
      <c r="A397" s="26">
        <v>5</v>
      </c>
      <c r="B397" s="31" t="s">
        <v>46</v>
      </c>
      <c r="C397" s="31"/>
      <c r="D397" s="32">
        <v>40634</v>
      </c>
      <c r="E397" s="28">
        <f t="shared" si="50"/>
        <v>0</v>
      </c>
      <c r="F397" s="28">
        <f t="shared" si="49"/>
        <v>0</v>
      </c>
      <c r="G397" s="21">
        <f t="shared" si="46"/>
        <v>0</v>
      </c>
      <c r="H397" s="34"/>
      <c r="I397" s="34"/>
      <c r="J397" s="21">
        <f t="shared" si="47"/>
        <v>0</v>
      </c>
      <c r="K397" s="34"/>
      <c r="L397" s="34"/>
      <c r="M397" s="21">
        <f t="shared" si="48"/>
        <v>0</v>
      </c>
    </row>
    <row r="398" spans="1:24" ht="12.75" customHeight="1">
      <c r="A398" s="26">
        <v>6</v>
      </c>
      <c r="B398" s="31" t="s">
        <v>46</v>
      </c>
      <c r="C398" s="31"/>
      <c r="D398" s="32">
        <v>40664</v>
      </c>
      <c r="E398" s="28">
        <f t="shared" si="50"/>
        <v>0</v>
      </c>
      <c r="F398" s="28">
        <f t="shared" si="49"/>
        <v>0</v>
      </c>
      <c r="G398" s="21">
        <f t="shared" si="46"/>
        <v>0</v>
      </c>
      <c r="H398" s="34"/>
      <c r="I398" s="34"/>
      <c r="J398" s="21">
        <f t="shared" si="47"/>
        <v>0</v>
      </c>
      <c r="K398" s="34"/>
      <c r="L398" s="34"/>
      <c r="M398" s="21">
        <f t="shared" si="48"/>
        <v>0</v>
      </c>
    </row>
    <row r="399" spans="1:24" ht="12.75" customHeight="1">
      <c r="A399" s="26">
        <v>7</v>
      </c>
      <c r="B399" s="31" t="s">
        <v>46</v>
      </c>
      <c r="C399" s="31"/>
      <c r="D399" s="32">
        <v>40695</v>
      </c>
      <c r="E399" s="28">
        <f t="shared" si="50"/>
        <v>0</v>
      </c>
      <c r="F399" s="28">
        <f t="shared" si="49"/>
        <v>0</v>
      </c>
      <c r="G399" s="21">
        <f t="shared" si="46"/>
        <v>0</v>
      </c>
      <c r="H399" s="34"/>
      <c r="I399" s="34"/>
      <c r="J399" s="21">
        <f t="shared" si="47"/>
        <v>0</v>
      </c>
      <c r="K399" s="34"/>
      <c r="L399" s="34"/>
      <c r="M399" s="21">
        <f t="shared" si="48"/>
        <v>0</v>
      </c>
    </row>
    <row r="400" spans="1:24" ht="12.75" customHeight="1">
      <c r="A400" s="26">
        <v>8</v>
      </c>
      <c r="B400" s="31" t="s">
        <v>46</v>
      </c>
      <c r="C400" s="31"/>
      <c r="D400" s="32">
        <v>40725</v>
      </c>
      <c r="E400" s="28">
        <f t="shared" si="50"/>
        <v>0</v>
      </c>
      <c r="F400" s="28">
        <f t="shared" si="49"/>
        <v>0</v>
      </c>
      <c r="G400" s="21">
        <f t="shared" si="46"/>
        <v>0</v>
      </c>
      <c r="H400" s="34"/>
      <c r="I400" s="34"/>
      <c r="J400" s="21">
        <f t="shared" si="47"/>
        <v>0</v>
      </c>
      <c r="K400" s="34"/>
      <c r="L400" s="34"/>
      <c r="M400" s="21">
        <f t="shared" si="48"/>
        <v>0</v>
      </c>
    </row>
    <row r="401" spans="1:13" ht="12.75" customHeight="1">
      <c r="A401" s="26">
        <v>9</v>
      </c>
      <c r="B401" s="31" t="s">
        <v>46</v>
      </c>
      <c r="C401" s="31"/>
      <c r="D401" s="32">
        <v>40756</v>
      </c>
      <c r="E401" s="28">
        <f t="shared" si="50"/>
        <v>0</v>
      </c>
      <c r="F401" s="28">
        <f t="shared" si="49"/>
        <v>0</v>
      </c>
      <c r="G401" s="21">
        <f t="shared" si="46"/>
        <v>0</v>
      </c>
      <c r="H401" s="34"/>
      <c r="I401" s="34"/>
      <c r="J401" s="21">
        <f t="shared" si="47"/>
        <v>0</v>
      </c>
      <c r="K401" s="34"/>
      <c r="L401" s="34"/>
      <c r="M401" s="21">
        <f t="shared" si="48"/>
        <v>0</v>
      </c>
    </row>
    <row r="402" spans="1:13" ht="12.75" customHeight="1">
      <c r="A402" s="26">
        <v>10</v>
      </c>
      <c r="B402" s="31" t="s">
        <v>46</v>
      </c>
      <c r="C402" s="31"/>
      <c r="D402" s="32">
        <v>40787</v>
      </c>
      <c r="E402" s="28">
        <f t="shared" si="50"/>
        <v>0</v>
      </c>
      <c r="F402" s="28">
        <f t="shared" si="49"/>
        <v>0</v>
      </c>
      <c r="G402" s="21">
        <f t="shared" si="46"/>
        <v>0</v>
      </c>
      <c r="H402" s="34"/>
      <c r="I402" s="34"/>
      <c r="J402" s="21">
        <f t="shared" si="47"/>
        <v>0</v>
      </c>
      <c r="K402" s="34"/>
      <c r="L402" s="34"/>
      <c r="M402" s="21">
        <f t="shared" si="48"/>
        <v>0</v>
      </c>
    </row>
    <row r="403" spans="1:13" ht="12.75" customHeight="1">
      <c r="A403" s="26">
        <v>11</v>
      </c>
      <c r="B403" s="31" t="s">
        <v>46</v>
      </c>
      <c r="C403" s="31"/>
      <c r="D403" s="32">
        <v>40817</v>
      </c>
      <c r="E403" s="28">
        <f t="shared" si="50"/>
        <v>0</v>
      </c>
      <c r="F403" s="28">
        <f t="shared" si="49"/>
        <v>0</v>
      </c>
      <c r="G403" s="21">
        <f t="shared" si="46"/>
        <v>0</v>
      </c>
      <c r="H403" s="34"/>
      <c r="I403" s="34"/>
      <c r="J403" s="21">
        <f t="shared" si="47"/>
        <v>0</v>
      </c>
      <c r="K403" s="34"/>
      <c r="L403" s="34"/>
      <c r="M403" s="21">
        <f t="shared" si="48"/>
        <v>0</v>
      </c>
    </row>
    <row r="404" spans="1:13" ht="12.75" customHeight="1">
      <c r="A404" s="26">
        <v>12</v>
      </c>
      <c r="B404" s="31" t="s">
        <v>46</v>
      </c>
      <c r="C404" s="31"/>
      <c r="D404" s="32">
        <v>40848</v>
      </c>
      <c r="E404" s="28">
        <f t="shared" si="50"/>
        <v>0</v>
      </c>
      <c r="F404" s="28">
        <f t="shared" si="49"/>
        <v>0</v>
      </c>
      <c r="G404" s="21">
        <f t="shared" si="46"/>
        <v>0</v>
      </c>
      <c r="H404" s="34"/>
      <c r="I404" s="34"/>
      <c r="J404" s="21">
        <f t="shared" si="47"/>
        <v>0</v>
      </c>
      <c r="K404" s="34"/>
      <c r="L404" s="34"/>
      <c r="M404" s="21">
        <f t="shared" si="48"/>
        <v>0</v>
      </c>
    </row>
    <row r="405" spans="1:13" ht="12.75" customHeight="1">
      <c r="A405" s="26">
        <v>13</v>
      </c>
      <c r="B405" s="31" t="s">
        <v>46</v>
      </c>
      <c r="C405" s="31"/>
      <c r="D405" s="32">
        <v>40878</v>
      </c>
      <c r="E405" s="28">
        <f t="shared" si="50"/>
        <v>0</v>
      </c>
      <c r="F405" s="28">
        <f t="shared" si="49"/>
        <v>0</v>
      </c>
      <c r="G405" s="21">
        <f t="shared" si="46"/>
        <v>0</v>
      </c>
      <c r="H405" s="34"/>
      <c r="I405" s="34"/>
      <c r="J405" s="21">
        <f t="shared" si="47"/>
        <v>0</v>
      </c>
      <c r="K405" s="34"/>
      <c r="L405" s="34"/>
      <c r="M405" s="21">
        <f t="shared" si="48"/>
        <v>0</v>
      </c>
    </row>
    <row r="406" spans="1:13" ht="12.75" customHeight="1"/>
    <row r="407" spans="1:13" ht="12.75" customHeight="1"/>
    <row r="408" spans="1:13" ht="12.75" customHeight="1"/>
    <row r="409" spans="1:13" ht="12.75" customHeight="1"/>
    <row r="410" spans="1:13" ht="12.75" customHeight="1"/>
    <row r="411" spans="1:13" ht="12.75" customHeight="1"/>
    <row r="412" spans="1:13" ht="12.75" customHeight="1"/>
    <row r="413" spans="1:13" ht="12.75" customHeight="1"/>
    <row r="414" spans="1:13" ht="12.75" customHeight="1"/>
    <row r="415" spans="1:13" ht="12.75" customHeight="1"/>
    <row r="416" spans="1:13" ht="12.75" customHeight="1"/>
    <row r="417" spans="1:16" ht="12.75" customHeight="1"/>
    <row r="418" spans="1:16" ht="13.5" customHeight="1">
      <c r="A418" s="17" t="s">
        <v>36</v>
      </c>
      <c r="B418" s="17"/>
      <c r="C418" s="18"/>
      <c r="D418" s="19"/>
      <c r="E418" s="17"/>
      <c r="F418" s="17"/>
      <c r="G418" s="17"/>
      <c r="H418" s="17"/>
      <c r="I418" s="17"/>
      <c r="J418" s="17"/>
      <c r="K418" s="17"/>
      <c r="L418" s="17"/>
      <c r="M418" s="20" t="s">
        <v>37</v>
      </c>
    </row>
    <row r="419" spans="1:16" ht="12.75" customHeight="1">
      <c r="A419" s="22" t="s">
        <v>0</v>
      </c>
      <c r="B419" s="22"/>
      <c r="C419" s="25"/>
      <c r="D419" s="14"/>
      <c r="E419" s="22"/>
      <c r="F419" s="22" t="s">
        <v>1</v>
      </c>
      <c r="G419" s="22"/>
      <c r="H419" s="22"/>
      <c r="I419" s="22"/>
      <c r="J419" s="22"/>
      <c r="K419" s="22"/>
      <c r="L419" s="22" t="s">
        <v>61</v>
      </c>
      <c r="M419" s="22"/>
    </row>
    <row r="420" spans="1:16">
      <c r="A420" s="17" t="s">
        <v>2</v>
      </c>
      <c r="B420" s="10"/>
      <c r="C420" s="7"/>
      <c r="D420" s="7"/>
      <c r="E420" s="7"/>
      <c r="F420" s="96" t="s">
        <v>3</v>
      </c>
      <c r="G420" s="96"/>
      <c r="H420" s="96"/>
      <c r="I420" s="96"/>
      <c r="J420" s="17" t="s">
        <v>4</v>
      </c>
      <c r="K420" s="5"/>
      <c r="L420" s="5"/>
      <c r="M420" s="5"/>
    </row>
    <row r="421" spans="1:16">
      <c r="A421" s="3"/>
      <c r="B421" s="8"/>
      <c r="C421" s="8"/>
      <c r="D421" s="8"/>
      <c r="E421" s="8"/>
      <c r="F421" s="97"/>
      <c r="G421" s="97"/>
      <c r="H421" s="97"/>
      <c r="I421" s="97"/>
      <c r="J421" s="22"/>
      <c r="K421" s="3" t="s">
        <v>5</v>
      </c>
      <c r="L421" s="2"/>
      <c r="M421" s="2"/>
    </row>
    <row r="422" spans="1:16">
      <c r="A422" s="3" t="s">
        <v>6</v>
      </c>
      <c r="B422" s="3"/>
      <c r="C422" s="38"/>
      <c r="D422" s="4"/>
      <c r="E422" s="3"/>
      <c r="F422" s="97"/>
      <c r="G422" s="97"/>
      <c r="H422" s="97"/>
      <c r="I422" s="97"/>
      <c r="J422" s="25" t="s">
        <v>44</v>
      </c>
      <c r="K422" s="3" t="s">
        <v>7</v>
      </c>
      <c r="L422" s="3"/>
      <c r="M422" s="3"/>
    </row>
    <row r="423" spans="1:16">
      <c r="A423" s="3"/>
      <c r="B423" s="8"/>
      <c r="C423" s="38"/>
      <c r="D423" s="4"/>
      <c r="E423" s="3"/>
      <c r="F423" s="97"/>
      <c r="G423" s="97"/>
      <c r="H423" s="97"/>
      <c r="I423" s="97"/>
      <c r="J423" s="25"/>
      <c r="K423" s="3" t="s">
        <v>8</v>
      </c>
      <c r="L423" s="3"/>
      <c r="M423" s="3"/>
    </row>
    <row r="424" spans="1:16">
      <c r="A424" s="22" t="s">
        <v>9</v>
      </c>
      <c r="B424" s="9"/>
      <c r="C424" s="25"/>
      <c r="D424" s="14"/>
      <c r="E424" s="22"/>
      <c r="F424" s="98"/>
      <c r="G424" s="98"/>
      <c r="H424" s="98"/>
      <c r="I424" s="98"/>
      <c r="J424" s="6" t="s">
        <v>10</v>
      </c>
      <c r="K424" s="1"/>
      <c r="L424" s="22"/>
      <c r="M424" s="22"/>
    </row>
    <row r="425" spans="1:16" ht="12.75" customHeight="1">
      <c r="A425" s="17"/>
      <c r="B425" s="17"/>
      <c r="C425" s="18"/>
      <c r="D425" s="19"/>
      <c r="E425" s="17"/>
      <c r="F425" s="11"/>
      <c r="G425" s="11"/>
      <c r="H425" s="11"/>
      <c r="I425" s="11"/>
      <c r="J425" s="17"/>
      <c r="K425" s="17"/>
      <c r="L425" s="17"/>
      <c r="M425" s="17"/>
    </row>
    <row r="426" spans="1:16" ht="12.75" customHeight="1">
      <c r="A426" s="12" t="s">
        <v>11</v>
      </c>
      <c r="B426" s="12" t="s">
        <v>12</v>
      </c>
      <c r="C426" s="12" t="s">
        <v>13</v>
      </c>
      <c r="D426" s="12" t="s">
        <v>14</v>
      </c>
      <c r="E426" s="12" t="s">
        <v>15</v>
      </c>
      <c r="F426" s="12" t="s">
        <v>16</v>
      </c>
      <c r="G426" s="12" t="s">
        <v>17</v>
      </c>
      <c r="H426" s="12" t="s">
        <v>18</v>
      </c>
      <c r="I426" s="12" t="s">
        <v>19</v>
      </c>
      <c r="J426" s="12" t="s">
        <v>20</v>
      </c>
      <c r="K426" s="12" t="s">
        <v>21</v>
      </c>
      <c r="L426" s="12" t="s">
        <v>22</v>
      </c>
      <c r="M426" s="12" t="s">
        <v>23</v>
      </c>
    </row>
    <row r="427" spans="1:16" ht="12.75" customHeight="1">
      <c r="B427" s="38"/>
      <c r="D427" s="28"/>
      <c r="E427" s="26"/>
      <c r="F427" s="26"/>
      <c r="G427" s="26"/>
      <c r="H427" s="26"/>
      <c r="I427" s="26"/>
      <c r="J427" s="26"/>
      <c r="K427" s="26"/>
      <c r="L427" s="26"/>
      <c r="M427" s="26"/>
    </row>
    <row r="428" spans="1:16" ht="12.75" customHeight="1">
      <c r="B428" s="26"/>
      <c r="E428" s="104" t="s">
        <v>41</v>
      </c>
      <c r="F428" s="104"/>
      <c r="G428" s="104"/>
      <c r="H428" s="104" t="s">
        <v>42</v>
      </c>
      <c r="I428" s="104"/>
      <c r="J428" s="104"/>
      <c r="K428" s="104" t="s">
        <v>43</v>
      </c>
      <c r="L428" s="104"/>
      <c r="M428" s="104"/>
    </row>
    <row r="429" spans="1:16" ht="12.75" customHeight="1">
      <c r="B429" s="26"/>
      <c r="E429" s="13" t="s">
        <v>27</v>
      </c>
      <c r="F429" s="13"/>
      <c r="G429" s="13"/>
      <c r="H429" s="13" t="s">
        <v>28</v>
      </c>
      <c r="I429" s="13"/>
      <c r="J429" s="13"/>
      <c r="K429" s="13" t="s">
        <v>28</v>
      </c>
      <c r="L429" s="13"/>
      <c r="M429" s="13"/>
    </row>
    <row r="430" spans="1:16" ht="28.5" customHeight="1">
      <c r="A430" s="15" t="s">
        <v>29</v>
      </c>
      <c r="B430" s="25" t="s">
        <v>30</v>
      </c>
      <c r="C430" s="25" t="s">
        <v>31</v>
      </c>
      <c r="D430" s="14" t="s">
        <v>32</v>
      </c>
      <c r="E430" s="25" t="s">
        <v>33</v>
      </c>
      <c r="F430" s="16" t="s">
        <v>34</v>
      </c>
      <c r="G430" s="25" t="s">
        <v>35</v>
      </c>
      <c r="H430" s="25" t="s">
        <v>33</v>
      </c>
      <c r="I430" s="16" t="s">
        <v>34</v>
      </c>
      <c r="J430" s="25" t="s">
        <v>35</v>
      </c>
      <c r="K430" s="25" t="s">
        <v>33</v>
      </c>
      <c r="L430" s="16" t="s">
        <v>34</v>
      </c>
      <c r="M430" s="25" t="s">
        <v>35</v>
      </c>
      <c r="O430" s="40" t="s">
        <v>69</v>
      </c>
    </row>
    <row r="431" spans="1:16" ht="12.75" customHeight="1">
      <c r="A431" s="26">
        <v>1</v>
      </c>
      <c r="B431" s="31" t="s">
        <v>46</v>
      </c>
      <c r="C431" s="31"/>
      <c r="D431" s="32">
        <v>40513</v>
      </c>
      <c r="E431" s="28">
        <v>0</v>
      </c>
      <c r="F431" s="28">
        <v>0</v>
      </c>
      <c r="G431" s="21">
        <f t="shared" ref="G431:G443" si="51">IF(E431=0,0,F431*1000/E431)</f>
        <v>0</v>
      </c>
      <c r="H431" s="28">
        <v>0</v>
      </c>
      <c r="I431" s="28">
        <v>0</v>
      </c>
      <c r="J431" s="21">
        <f t="shared" ref="J431:J443" si="52">IF(H431=0,0,I431*1000/H431)</f>
        <v>0</v>
      </c>
      <c r="K431" s="28">
        <f>E393+H393-K393-E431+H431</f>
        <v>0</v>
      </c>
      <c r="L431" s="28">
        <f t="shared" ref="L431:L443" si="53">F393+I393-L393-F431+I431</f>
        <v>0</v>
      </c>
      <c r="M431" s="21">
        <f t="shared" ref="M431:M443" si="54">IF(K431=0,0,L431*1000/K431)</f>
        <v>0</v>
      </c>
      <c r="O431" s="29" t="str">
        <f>IF(K431=K747,"OK","Bad")</f>
        <v>OK</v>
      </c>
      <c r="P431" s="29" t="str">
        <f>IF(L431=L747,"OK","Bad")</f>
        <v>OK</v>
      </c>
    </row>
    <row r="432" spans="1:16" ht="12.75" customHeight="1">
      <c r="A432" s="26">
        <v>2</v>
      </c>
      <c r="B432" s="31" t="s">
        <v>46</v>
      </c>
      <c r="C432" s="31"/>
      <c r="D432" s="32">
        <v>40544</v>
      </c>
      <c r="E432" s="28">
        <v>0</v>
      </c>
      <c r="F432" s="28">
        <v>0</v>
      </c>
      <c r="G432" s="21">
        <f t="shared" si="51"/>
        <v>0</v>
      </c>
      <c r="H432" s="28">
        <v>0</v>
      </c>
      <c r="I432" s="28">
        <v>0</v>
      </c>
      <c r="J432" s="21">
        <f t="shared" si="52"/>
        <v>0</v>
      </c>
      <c r="K432" s="28">
        <f t="shared" ref="K432:K443" si="55">E394+H394-K394-E432+H432</f>
        <v>0</v>
      </c>
      <c r="L432" s="28">
        <f t="shared" si="53"/>
        <v>0</v>
      </c>
      <c r="M432" s="21">
        <f t="shared" si="54"/>
        <v>0</v>
      </c>
    </row>
    <row r="433" spans="1:13" ht="12.75" customHeight="1">
      <c r="A433" s="26">
        <v>3</v>
      </c>
      <c r="B433" s="31" t="s">
        <v>46</v>
      </c>
      <c r="C433" s="31"/>
      <c r="D433" s="32">
        <v>40575</v>
      </c>
      <c r="E433" s="28">
        <v>0</v>
      </c>
      <c r="F433" s="28">
        <v>0</v>
      </c>
      <c r="G433" s="21">
        <f t="shared" si="51"/>
        <v>0</v>
      </c>
      <c r="H433" s="28">
        <v>0</v>
      </c>
      <c r="I433" s="28">
        <v>0</v>
      </c>
      <c r="J433" s="21">
        <f t="shared" si="52"/>
        <v>0</v>
      </c>
      <c r="K433" s="28">
        <f t="shared" si="55"/>
        <v>0</v>
      </c>
      <c r="L433" s="28">
        <f t="shared" si="53"/>
        <v>0</v>
      </c>
      <c r="M433" s="21">
        <f t="shared" si="54"/>
        <v>0</v>
      </c>
    </row>
    <row r="434" spans="1:13" ht="12.75" customHeight="1">
      <c r="A434" s="26">
        <v>4</v>
      </c>
      <c r="B434" s="31" t="s">
        <v>46</v>
      </c>
      <c r="C434" s="31"/>
      <c r="D434" s="32">
        <v>40603</v>
      </c>
      <c r="E434" s="28">
        <v>0</v>
      </c>
      <c r="F434" s="28">
        <v>0</v>
      </c>
      <c r="G434" s="21">
        <f t="shared" si="51"/>
        <v>0</v>
      </c>
      <c r="H434" s="28">
        <v>0</v>
      </c>
      <c r="I434" s="28">
        <v>0</v>
      </c>
      <c r="J434" s="21">
        <f t="shared" si="52"/>
        <v>0</v>
      </c>
      <c r="K434" s="28">
        <f t="shared" si="55"/>
        <v>0</v>
      </c>
      <c r="L434" s="28">
        <f t="shared" si="53"/>
        <v>0</v>
      </c>
      <c r="M434" s="21">
        <f t="shared" si="54"/>
        <v>0</v>
      </c>
    </row>
    <row r="435" spans="1:13" ht="12.75" customHeight="1">
      <c r="A435" s="26">
        <v>5</v>
      </c>
      <c r="B435" s="31" t="s">
        <v>46</v>
      </c>
      <c r="C435" s="31"/>
      <c r="D435" s="32">
        <v>40634</v>
      </c>
      <c r="E435" s="28">
        <v>0</v>
      </c>
      <c r="F435" s="28">
        <v>0</v>
      </c>
      <c r="G435" s="21">
        <f t="shared" si="51"/>
        <v>0</v>
      </c>
      <c r="H435" s="28">
        <v>0</v>
      </c>
      <c r="I435" s="28">
        <v>0</v>
      </c>
      <c r="J435" s="21">
        <f t="shared" si="52"/>
        <v>0</v>
      </c>
      <c r="K435" s="28">
        <f t="shared" si="55"/>
        <v>0</v>
      </c>
      <c r="L435" s="28">
        <f t="shared" si="53"/>
        <v>0</v>
      </c>
      <c r="M435" s="21">
        <f t="shared" si="54"/>
        <v>0</v>
      </c>
    </row>
    <row r="436" spans="1:13" ht="12.75" customHeight="1">
      <c r="A436" s="26">
        <v>6</v>
      </c>
      <c r="B436" s="31" t="s">
        <v>46</v>
      </c>
      <c r="C436" s="31"/>
      <c r="D436" s="32">
        <v>40664</v>
      </c>
      <c r="E436" s="28">
        <v>0</v>
      </c>
      <c r="F436" s="28">
        <v>0</v>
      </c>
      <c r="G436" s="21">
        <f t="shared" si="51"/>
        <v>0</v>
      </c>
      <c r="H436" s="28">
        <v>0</v>
      </c>
      <c r="I436" s="28">
        <v>0</v>
      </c>
      <c r="J436" s="21">
        <f t="shared" si="52"/>
        <v>0</v>
      </c>
      <c r="K436" s="28">
        <f t="shared" si="55"/>
        <v>0</v>
      </c>
      <c r="L436" s="28">
        <f t="shared" si="53"/>
        <v>0</v>
      </c>
      <c r="M436" s="21">
        <f t="shared" si="54"/>
        <v>0</v>
      </c>
    </row>
    <row r="437" spans="1:13" ht="12.75" customHeight="1">
      <c r="A437" s="26">
        <v>7</v>
      </c>
      <c r="B437" s="31" t="s">
        <v>46</v>
      </c>
      <c r="C437" s="31"/>
      <c r="D437" s="32">
        <v>40695</v>
      </c>
      <c r="E437" s="28">
        <v>0</v>
      </c>
      <c r="F437" s="28">
        <v>0</v>
      </c>
      <c r="G437" s="21">
        <f t="shared" si="51"/>
        <v>0</v>
      </c>
      <c r="H437" s="28">
        <v>0</v>
      </c>
      <c r="I437" s="28">
        <v>0</v>
      </c>
      <c r="J437" s="21">
        <f t="shared" si="52"/>
        <v>0</v>
      </c>
      <c r="K437" s="28">
        <f t="shared" si="55"/>
        <v>0</v>
      </c>
      <c r="L437" s="28">
        <f t="shared" si="53"/>
        <v>0</v>
      </c>
      <c r="M437" s="21">
        <f t="shared" si="54"/>
        <v>0</v>
      </c>
    </row>
    <row r="438" spans="1:13" ht="12.75" customHeight="1">
      <c r="A438" s="26">
        <v>8</v>
      </c>
      <c r="B438" s="31" t="s">
        <v>46</v>
      </c>
      <c r="C438" s="31"/>
      <c r="D438" s="32">
        <v>40725</v>
      </c>
      <c r="E438" s="28">
        <v>0</v>
      </c>
      <c r="F438" s="28">
        <v>0</v>
      </c>
      <c r="G438" s="21">
        <f t="shared" si="51"/>
        <v>0</v>
      </c>
      <c r="H438" s="28">
        <v>0</v>
      </c>
      <c r="I438" s="28">
        <v>0</v>
      </c>
      <c r="J438" s="21">
        <f t="shared" si="52"/>
        <v>0</v>
      </c>
      <c r="K438" s="28">
        <f t="shared" si="55"/>
        <v>0</v>
      </c>
      <c r="L438" s="28">
        <f t="shared" si="53"/>
        <v>0</v>
      </c>
      <c r="M438" s="21">
        <f t="shared" si="54"/>
        <v>0</v>
      </c>
    </row>
    <row r="439" spans="1:13" ht="12.75" customHeight="1">
      <c r="A439" s="26">
        <v>9</v>
      </c>
      <c r="B439" s="31" t="s">
        <v>46</v>
      </c>
      <c r="C439" s="31"/>
      <c r="D439" s="32">
        <v>40756</v>
      </c>
      <c r="E439" s="28">
        <v>0</v>
      </c>
      <c r="F439" s="28">
        <v>0</v>
      </c>
      <c r="G439" s="21">
        <f t="shared" si="51"/>
        <v>0</v>
      </c>
      <c r="H439" s="28">
        <v>0</v>
      </c>
      <c r="I439" s="28">
        <v>0</v>
      </c>
      <c r="J439" s="21">
        <f t="shared" si="52"/>
        <v>0</v>
      </c>
      <c r="K439" s="28">
        <f t="shared" si="55"/>
        <v>0</v>
      </c>
      <c r="L439" s="28">
        <f t="shared" si="53"/>
        <v>0</v>
      </c>
      <c r="M439" s="21">
        <f t="shared" si="54"/>
        <v>0</v>
      </c>
    </row>
    <row r="440" spans="1:13" ht="12.75" customHeight="1">
      <c r="A440" s="26">
        <v>10</v>
      </c>
      <c r="B440" s="31" t="s">
        <v>46</v>
      </c>
      <c r="C440" s="31"/>
      <c r="D440" s="32">
        <v>40787</v>
      </c>
      <c r="E440" s="28">
        <v>0</v>
      </c>
      <c r="F440" s="28">
        <v>0</v>
      </c>
      <c r="G440" s="21">
        <f t="shared" si="51"/>
        <v>0</v>
      </c>
      <c r="H440" s="28">
        <v>0</v>
      </c>
      <c r="I440" s="28">
        <v>0</v>
      </c>
      <c r="J440" s="21">
        <f t="shared" si="52"/>
        <v>0</v>
      </c>
      <c r="K440" s="28">
        <f t="shared" si="55"/>
        <v>0</v>
      </c>
      <c r="L440" s="28">
        <f t="shared" si="53"/>
        <v>0</v>
      </c>
      <c r="M440" s="21">
        <f t="shared" si="54"/>
        <v>0</v>
      </c>
    </row>
    <row r="441" spans="1:13" ht="12.75" customHeight="1">
      <c r="A441" s="26">
        <v>11</v>
      </c>
      <c r="B441" s="31" t="s">
        <v>46</v>
      </c>
      <c r="C441" s="31"/>
      <c r="D441" s="32">
        <v>40817</v>
      </c>
      <c r="E441" s="28">
        <v>0</v>
      </c>
      <c r="F441" s="28">
        <v>0</v>
      </c>
      <c r="G441" s="21">
        <f t="shared" si="51"/>
        <v>0</v>
      </c>
      <c r="H441" s="28">
        <v>0</v>
      </c>
      <c r="I441" s="28">
        <v>0</v>
      </c>
      <c r="J441" s="21">
        <f t="shared" si="52"/>
        <v>0</v>
      </c>
      <c r="K441" s="28">
        <f t="shared" si="55"/>
        <v>0</v>
      </c>
      <c r="L441" s="28">
        <f t="shared" si="53"/>
        <v>0</v>
      </c>
      <c r="M441" s="21">
        <f t="shared" si="54"/>
        <v>0</v>
      </c>
    </row>
    <row r="442" spans="1:13" ht="12.75" customHeight="1">
      <c r="A442" s="26">
        <v>12</v>
      </c>
      <c r="B442" s="31" t="s">
        <v>46</v>
      </c>
      <c r="C442" s="31"/>
      <c r="D442" s="32">
        <v>40848</v>
      </c>
      <c r="E442" s="28">
        <v>0</v>
      </c>
      <c r="F442" s="28">
        <v>0</v>
      </c>
      <c r="G442" s="21">
        <f t="shared" si="51"/>
        <v>0</v>
      </c>
      <c r="H442" s="28">
        <v>0</v>
      </c>
      <c r="I442" s="28">
        <v>0</v>
      </c>
      <c r="J442" s="21">
        <f t="shared" si="52"/>
        <v>0</v>
      </c>
      <c r="K442" s="28">
        <f t="shared" si="55"/>
        <v>0</v>
      </c>
      <c r="L442" s="28">
        <f t="shared" si="53"/>
        <v>0</v>
      </c>
      <c r="M442" s="21">
        <f t="shared" si="54"/>
        <v>0</v>
      </c>
    </row>
    <row r="443" spans="1:13" ht="12.75" customHeight="1">
      <c r="A443" s="26">
        <v>13</v>
      </c>
      <c r="B443" s="31" t="s">
        <v>46</v>
      </c>
      <c r="C443" s="31"/>
      <c r="D443" s="32">
        <v>40878</v>
      </c>
      <c r="E443" s="28">
        <v>0</v>
      </c>
      <c r="F443" s="28">
        <v>0</v>
      </c>
      <c r="G443" s="21">
        <f t="shared" si="51"/>
        <v>0</v>
      </c>
      <c r="H443" s="28">
        <v>0</v>
      </c>
      <c r="I443" s="28">
        <v>0</v>
      </c>
      <c r="J443" s="21">
        <f t="shared" si="52"/>
        <v>0</v>
      </c>
      <c r="K443" s="28">
        <f t="shared" si="55"/>
        <v>0</v>
      </c>
      <c r="L443" s="28">
        <f t="shared" si="53"/>
        <v>0</v>
      </c>
      <c r="M443" s="21">
        <f t="shared" si="54"/>
        <v>0</v>
      </c>
    </row>
    <row r="444" spans="1:13" ht="12.75" customHeight="1"/>
    <row r="445" spans="1:13" ht="12.75" customHeight="1">
      <c r="A445" s="26">
        <v>14</v>
      </c>
      <c r="B445" s="33" t="s">
        <v>66</v>
      </c>
      <c r="C445" s="31"/>
      <c r="D445" s="32"/>
      <c r="E445" s="28"/>
      <c r="F445" s="28"/>
      <c r="G445" s="21"/>
      <c r="H445" s="34"/>
      <c r="I445" s="34"/>
      <c r="J445" s="21"/>
      <c r="K445" s="28">
        <f>SUM(K431:K443)</f>
        <v>0</v>
      </c>
      <c r="L445" s="28">
        <f>SUM(L431:L443)</f>
        <v>0</v>
      </c>
      <c r="M445" s="21"/>
    </row>
    <row r="446" spans="1:13" ht="12.75" customHeight="1"/>
    <row r="447" spans="1:13" ht="12.75" customHeight="1">
      <c r="A447" s="26">
        <v>15</v>
      </c>
      <c r="B447" s="31" t="s">
        <v>46</v>
      </c>
      <c r="C447" s="31" t="s">
        <v>39</v>
      </c>
      <c r="D447" s="32" t="s">
        <v>40</v>
      </c>
      <c r="K447" s="23">
        <f>AVERAGE(K431:K443)</f>
        <v>0</v>
      </c>
      <c r="L447" s="23">
        <f>AVERAGE(L431:L443)</f>
        <v>0</v>
      </c>
      <c r="M447" s="21">
        <f>IF(K447=0,0,L447*1000/K447)</f>
        <v>0</v>
      </c>
    </row>
    <row r="448" spans="1:13" ht="12.75" customHeight="1"/>
    <row r="449" spans="1:13" ht="12.75" customHeight="1"/>
    <row r="450" spans="1:13" ht="12.75" customHeight="1"/>
    <row r="451" spans="1:13" ht="12.75" customHeight="1"/>
    <row r="452" spans="1:13" ht="12.75" customHeight="1"/>
    <row r="453" spans="1:13" ht="12.75" customHeight="1"/>
    <row r="454" spans="1:13" ht="12.75" customHeight="1"/>
    <row r="455" spans="1:13" ht="12.75" customHeight="1"/>
    <row r="456" spans="1:13" ht="13.5" customHeight="1">
      <c r="A456" s="17" t="s">
        <v>36</v>
      </c>
      <c r="B456" s="17"/>
      <c r="C456" s="18"/>
      <c r="D456" s="19"/>
      <c r="E456" s="17"/>
      <c r="F456" s="17"/>
      <c r="G456" s="17"/>
      <c r="H456" s="17"/>
      <c r="I456" s="17"/>
      <c r="J456" s="17"/>
      <c r="K456" s="17"/>
      <c r="L456" s="17"/>
      <c r="M456" s="20" t="s">
        <v>37</v>
      </c>
    </row>
    <row r="457" spans="1:13" ht="12.75" customHeight="1">
      <c r="A457" s="22" t="s">
        <v>0</v>
      </c>
      <c r="B457" s="22"/>
      <c r="C457" s="25"/>
      <c r="D457" s="14"/>
      <c r="E457" s="22"/>
      <c r="F457" s="22" t="s">
        <v>1</v>
      </c>
      <c r="G457" s="22"/>
      <c r="H457" s="22"/>
      <c r="I457" s="22"/>
      <c r="J457" s="22"/>
      <c r="K457" s="22"/>
      <c r="L457" s="22" t="s">
        <v>62</v>
      </c>
      <c r="M457" s="22"/>
    </row>
    <row r="458" spans="1:13">
      <c r="A458" s="17" t="s">
        <v>2</v>
      </c>
      <c r="B458" s="10"/>
      <c r="C458" s="7"/>
      <c r="D458" s="7"/>
      <c r="E458" s="7"/>
      <c r="F458" s="96" t="s">
        <v>3</v>
      </c>
      <c r="G458" s="96"/>
      <c r="H458" s="96"/>
      <c r="I458" s="96"/>
      <c r="J458" s="17" t="s">
        <v>4</v>
      </c>
      <c r="K458" s="5"/>
      <c r="L458" s="5"/>
      <c r="M458" s="5"/>
    </row>
    <row r="459" spans="1:13">
      <c r="A459" s="3"/>
      <c r="B459" s="8"/>
      <c r="C459" s="8"/>
      <c r="D459" s="8"/>
      <c r="E459" s="8"/>
      <c r="F459" s="97"/>
      <c r="G459" s="97"/>
      <c r="H459" s="97"/>
      <c r="I459" s="97"/>
      <c r="J459" s="22"/>
      <c r="K459" s="3" t="s">
        <v>5</v>
      </c>
      <c r="L459" s="2"/>
      <c r="M459" s="2"/>
    </row>
    <row r="460" spans="1:13">
      <c r="A460" s="3" t="s">
        <v>6</v>
      </c>
      <c r="B460" s="3"/>
      <c r="C460" s="38"/>
      <c r="D460" s="4"/>
      <c r="E460" s="3"/>
      <c r="F460" s="97"/>
      <c r="G460" s="97"/>
      <c r="H460" s="97"/>
      <c r="I460" s="97"/>
      <c r="J460" s="25" t="s">
        <v>44</v>
      </c>
      <c r="K460" s="3" t="s">
        <v>7</v>
      </c>
      <c r="L460" s="3"/>
      <c r="M460" s="3"/>
    </row>
    <row r="461" spans="1:13">
      <c r="A461" s="3"/>
      <c r="B461" s="8"/>
      <c r="C461" s="38"/>
      <c r="D461" s="4"/>
      <c r="E461" s="3"/>
      <c r="F461" s="97"/>
      <c r="G461" s="97"/>
      <c r="H461" s="97"/>
      <c r="I461" s="97"/>
      <c r="J461" s="25"/>
      <c r="K461" s="3" t="s">
        <v>8</v>
      </c>
      <c r="L461" s="3"/>
      <c r="M461" s="3"/>
    </row>
    <row r="462" spans="1:13">
      <c r="A462" s="22" t="s">
        <v>9</v>
      </c>
      <c r="B462" s="9"/>
      <c r="C462" s="25"/>
      <c r="D462" s="14"/>
      <c r="E462" s="22"/>
      <c r="F462" s="98"/>
      <c r="G462" s="98"/>
      <c r="H462" s="98"/>
      <c r="I462" s="98"/>
      <c r="J462" s="6" t="s">
        <v>10</v>
      </c>
      <c r="K462" s="1"/>
      <c r="L462" s="22"/>
      <c r="M462" s="22"/>
    </row>
    <row r="463" spans="1:13" ht="12.75" customHeight="1">
      <c r="A463" s="17"/>
      <c r="B463" s="17"/>
      <c r="C463" s="18"/>
      <c r="D463" s="19"/>
      <c r="E463" s="17"/>
      <c r="F463" s="11"/>
      <c r="G463" s="11"/>
      <c r="H463" s="11"/>
      <c r="I463" s="11"/>
      <c r="J463" s="17"/>
      <c r="K463" s="17"/>
      <c r="L463" s="17"/>
      <c r="M463" s="17"/>
    </row>
    <row r="464" spans="1:13" ht="12.75" customHeight="1">
      <c r="A464" s="12" t="s">
        <v>11</v>
      </c>
      <c r="B464" s="12" t="s">
        <v>12</v>
      </c>
      <c r="C464" s="12" t="s">
        <v>13</v>
      </c>
      <c r="D464" s="12" t="s">
        <v>14</v>
      </c>
      <c r="E464" s="12" t="s">
        <v>15</v>
      </c>
      <c r="F464" s="12" t="s">
        <v>16</v>
      </c>
      <c r="G464" s="12" t="s">
        <v>17</v>
      </c>
      <c r="H464" s="12" t="s">
        <v>18</v>
      </c>
      <c r="I464" s="12" t="s">
        <v>19</v>
      </c>
      <c r="J464" s="12" t="s">
        <v>20</v>
      </c>
      <c r="K464" s="12" t="s">
        <v>21</v>
      </c>
      <c r="L464" s="12" t="s">
        <v>22</v>
      </c>
      <c r="M464" s="12" t="s">
        <v>23</v>
      </c>
    </row>
    <row r="465" spans="1:23" ht="12.75" customHeight="1">
      <c r="B465" s="38"/>
      <c r="D465" s="28"/>
      <c r="E465" s="26"/>
      <c r="F465" s="26"/>
      <c r="G465" s="26"/>
      <c r="H465" s="26"/>
      <c r="I465" s="26"/>
      <c r="J465" s="26"/>
      <c r="K465" s="26"/>
      <c r="L465" s="26"/>
      <c r="M465" s="26"/>
    </row>
    <row r="466" spans="1:23" ht="12.75" customHeight="1">
      <c r="B466" s="26"/>
      <c r="E466" s="104" t="s">
        <v>24</v>
      </c>
      <c r="F466" s="104"/>
      <c r="G466" s="104"/>
      <c r="H466" s="104" t="s">
        <v>25</v>
      </c>
      <c r="I466" s="104"/>
      <c r="J466" s="104"/>
      <c r="K466" s="104" t="s">
        <v>26</v>
      </c>
      <c r="L466" s="104"/>
      <c r="M466" s="104"/>
    </row>
    <row r="467" spans="1:23" ht="12.75" customHeight="1">
      <c r="B467" s="26"/>
      <c r="E467" s="13" t="s">
        <v>27</v>
      </c>
      <c r="F467" s="13"/>
      <c r="G467" s="13"/>
      <c r="H467" s="13" t="s">
        <v>28</v>
      </c>
      <c r="I467" s="13"/>
      <c r="J467" s="13"/>
      <c r="K467" s="13" t="s">
        <v>28</v>
      </c>
      <c r="L467" s="13"/>
      <c r="M467" s="13"/>
    </row>
    <row r="468" spans="1:23" ht="28.5" customHeight="1">
      <c r="A468" s="15" t="s">
        <v>29</v>
      </c>
      <c r="B468" s="25" t="s">
        <v>30</v>
      </c>
      <c r="C468" s="25" t="s">
        <v>31</v>
      </c>
      <c r="D468" s="14" t="s">
        <v>32</v>
      </c>
      <c r="E468" s="25" t="s">
        <v>33</v>
      </c>
      <c r="F468" s="16" t="s">
        <v>34</v>
      </c>
      <c r="G468" s="25" t="s">
        <v>35</v>
      </c>
      <c r="H468" s="25" t="s">
        <v>33</v>
      </c>
      <c r="I468" s="16" t="s">
        <v>34</v>
      </c>
      <c r="J468" s="25" t="s">
        <v>35</v>
      </c>
      <c r="K468" s="25" t="s">
        <v>33</v>
      </c>
      <c r="L468" s="16" t="s">
        <v>34</v>
      </c>
      <c r="M468" s="25" t="s">
        <v>35</v>
      </c>
    </row>
    <row r="469" spans="1:23" ht="12.75" customHeight="1">
      <c r="A469" s="26">
        <v>1</v>
      </c>
      <c r="B469" s="31" t="s">
        <v>49</v>
      </c>
      <c r="C469" s="31"/>
      <c r="D469" s="32">
        <v>40513</v>
      </c>
      <c r="E469" s="34">
        <f>E785</f>
        <v>0</v>
      </c>
      <c r="F469" s="34">
        <f>F785</f>
        <v>0</v>
      </c>
      <c r="G469" s="21">
        <f t="shared" ref="G469:G481" si="56">IF(E469=0,0,F469*1000/E469)</f>
        <v>0</v>
      </c>
      <c r="H469" s="34">
        <f>H785</f>
        <v>0</v>
      </c>
      <c r="I469" s="34">
        <f>I785</f>
        <v>0</v>
      </c>
      <c r="J469" s="21">
        <f t="shared" ref="J469:J481" si="57">IF(H469=0,0,I469*1000/H469)</f>
        <v>0</v>
      </c>
      <c r="K469" s="34">
        <f>K785</f>
        <v>0</v>
      </c>
      <c r="L469" s="34">
        <f>L785</f>
        <v>0</v>
      </c>
      <c r="M469" s="21">
        <f t="shared" ref="M469:M481" si="58">IF(K469=0,0,L469*1000/K469)</f>
        <v>0</v>
      </c>
      <c r="O469" s="34"/>
      <c r="P469" s="39"/>
      <c r="Q469" s="21"/>
      <c r="R469" s="34"/>
      <c r="S469" s="34"/>
      <c r="T469" s="21"/>
      <c r="U469" s="34"/>
      <c r="V469" s="34"/>
      <c r="W469" s="21"/>
    </row>
    <row r="470" spans="1:23" ht="12.75" customHeight="1">
      <c r="A470" s="26">
        <v>2</v>
      </c>
      <c r="B470" s="31" t="s">
        <v>49</v>
      </c>
      <c r="C470" s="31"/>
      <c r="D470" s="32">
        <v>40544</v>
      </c>
      <c r="E470" s="28">
        <f>K507</f>
        <v>0</v>
      </c>
      <c r="F470" s="28">
        <f t="shared" ref="F470:F481" si="59">L507</f>
        <v>0</v>
      </c>
      <c r="G470" s="21">
        <f t="shared" si="56"/>
        <v>0</v>
      </c>
      <c r="H470" s="34"/>
      <c r="I470" s="34"/>
      <c r="J470" s="21">
        <f t="shared" si="57"/>
        <v>0</v>
      </c>
      <c r="K470" s="34"/>
      <c r="L470" s="34"/>
      <c r="M470" s="21">
        <f t="shared" si="58"/>
        <v>0</v>
      </c>
    </row>
    <row r="471" spans="1:23" ht="12.75" customHeight="1">
      <c r="A471" s="26">
        <v>3</v>
      </c>
      <c r="B471" s="31" t="s">
        <v>49</v>
      </c>
      <c r="C471" s="31"/>
      <c r="D471" s="32">
        <v>40575</v>
      </c>
      <c r="E471" s="28">
        <f t="shared" ref="E471:E481" si="60">K508</f>
        <v>0</v>
      </c>
      <c r="F471" s="28">
        <f t="shared" si="59"/>
        <v>0</v>
      </c>
      <c r="G471" s="21">
        <f t="shared" si="56"/>
        <v>0</v>
      </c>
      <c r="H471" s="34"/>
      <c r="I471" s="34"/>
      <c r="J471" s="21">
        <f t="shared" si="57"/>
        <v>0</v>
      </c>
      <c r="K471" s="34"/>
      <c r="L471" s="34"/>
      <c r="M471" s="21">
        <f t="shared" si="58"/>
        <v>0</v>
      </c>
    </row>
    <row r="472" spans="1:23" ht="12.75" customHeight="1">
      <c r="A472" s="26">
        <v>4</v>
      </c>
      <c r="B472" s="31" t="s">
        <v>49</v>
      </c>
      <c r="C472" s="31"/>
      <c r="D472" s="32">
        <v>40603</v>
      </c>
      <c r="E472" s="28">
        <f t="shared" si="60"/>
        <v>0</v>
      </c>
      <c r="F472" s="28">
        <f t="shared" si="59"/>
        <v>0</v>
      </c>
      <c r="G472" s="21">
        <f t="shared" si="56"/>
        <v>0</v>
      </c>
      <c r="H472" s="34"/>
      <c r="I472" s="34"/>
      <c r="J472" s="21">
        <f t="shared" si="57"/>
        <v>0</v>
      </c>
      <c r="K472" s="34"/>
      <c r="L472" s="34"/>
      <c r="M472" s="21">
        <f t="shared" si="58"/>
        <v>0</v>
      </c>
    </row>
    <row r="473" spans="1:23" ht="12.75" customHeight="1">
      <c r="A473" s="26">
        <v>5</v>
      </c>
      <c r="B473" s="31" t="s">
        <v>49</v>
      </c>
      <c r="C473" s="31"/>
      <c r="D473" s="32">
        <v>40634</v>
      </c>
      <c r="E473" s="28">
        <f t="shared" si="60"/>
        <v>0</v>
      </c>
      <c r="F473" s="28">
        <f t="shared" si="59"/>
        <v>0</v>
      </c>
      <c r="G473" s="21">
        <f t="shared" si="56"/>
        <v>0</v>
      </c>
      <c r="H473" s="34"/>
      <c r="I473" s="34"/>
      <c r="J473" s="21">
        <f t="shared" si="57"/>
        <v>0</v>
      </c>
      <c r="K473" s="34"/>
      <c r="L473" s="34"/>
      <c r="M473" s="21">
        <f t="shared" si="58"/>
        <v>0</v>
      </c>
    </row>
    <row r="474" spans="1:23" ht="12.75" customHeight="1">
      <c r="A474" s="26">
        <v>6</v>
      </c>
      <c r="B474" s="31" t="s">
        <v>49</v>
      </c>
      <c r="C474" s="31"/>
      <c r="D474" s="32">
        <v>40664</v>
      </c>
      <c r="E474" s="28">
        <f t="shared" si="60"/>
        <v>0</v>
      </c>
      <c r="F474" s="28">
        <f t="shared" si="59"/>
        <v>0</v>
      </c>
      <c r="G474" s="21">
        <f t="shared" si="56"/>
        <v>0</v>
      </c>
      <c r="H474" s="34"/>
      <c r="I474" s="34"/>
      <c r="J474" s="21">
        <f t="shared" si="57"/>
        <v>0</v>
      </c>
      <c r="K474" s="34"/>
      <c r="L474" s="34"/>
      <c r="M474" s="21">
        <f t="shared" si="58"/>
        <v>0</v>
      </c>
    </row>
    <row r="475" spans="1:23" ht="12.75" customHeight="1">
      <c r="A475" s="26">
        <v>7</v>
      </c>
      <c r="B475" s="31" t="s">
        <v>49</v>
      </c>
      <c r="C475" s="31"/>
      <c r="D475" s="32">
        <v>40695</v>
      </c>
      <c r="E475" s="28">
        <f t="shared" si="60"/>
        <v>0</v>
      </c>
      <c r="F475" s="28">
        <f t="shared" si="59"/>
        <v>0</v>
      </c>
      <c r="G475" s="21">
        <f t="shared" si="56"/>
        <v>0</v>
      </c>
      <c r="H475" s="34"/>
      <c r="I475" s="34"/>
      <c r="J475" s="21">
        <f t="shared" si="57"/>
        <v>0</v>
      </c>
      <c r="K475" s="34"/>
      <c r="L475" s="34"/>
      <c r="M475" s="21">
        <f t="shared" si="58"/>
        <v>0</v>
      </c>
    </row>
    <row r="476" spans="1:23" ht="12.75" customHeight="1">
      <c r="A476" s="26">
        <v>8</v>
      </c>
      <c r="B476" s="31" t="s">
        <v>49</v>
      </c>
      <c r="C476" s="31"/>
      <c r="D476" s="32">
        <v>40725</v>
      </c>
      <c r="E476" s="28">
        <f t="shared" si="60"/>
        <v>0</v>
      </c>
      <c r="F476" s="28">
        <f t="shared" si="59"/>
        <v>0</v>
      </c>
      <c r="G476" s="21">
        <f t="shared" si="56"/>
        <v>0</v>
      </c>
      <c r="H476" s="34"/>
      <c r="I476" s="34"/>
      <c r="J476" s="21">
        <f t="shared" si="57"/>
        <v>0</v>
      </c>
      <c r="K476" s="34"/>
      <c r="L476" s="34"/>
      <c r="M476" s="21">
        <f t="shared" si="58"/>
        <v>0</v>
      </c>
    </row>
    <row r="477" spans="1:23" ht="12.75" customHeight="1">
      <c r="A477" s="26">
        <v>9</v>
      </c>
      <c r="B477" s="31" t="s">
        <v>49</v>
      </c>
      <c r="C477" s="31"/>
      <c r="D477" s="32">
        <v>40756</v>
      </c>
      <c r="E477" s="28">
        <f t="shared" si="60"/>
        <v>0</v>
      </c>
      <c r="F477" s="28">
        <f t="shared" si="59"/>
        <v>0</v>
      </c>
      <c r="G477" s="21">
        <f t="shared" si="56"/>
        <v>0</v>
      </c>
      <c r="H477" s="34"/>
      <c r="I477" s="34"/>
      <c r="J477" s="21">
        <f t="shared" si="57"/>
        <v>0</v>
      </c>
      <c r="K477" s="34"/>
      <c r="L477" s="34"/>
      <c r="M477" s="21">
        <f t="shared" si="58"/>
        <v>0</v>
      </c>
    </row>
    <row r="478" spans="1:23" ht="12.75" customHeight="1">
      <c r="A478" s="26">
        <v>10</v>
      </c>
      <c r="B478" s="31" t="s">
        <v>49</v>
      </c>
      <c r="C478" s="31"/>
      <c r="D478" s="32">
        <v>40787</v>
      </c>
      <c r="E478" s="28">
        <f t="shared" si="60"/>
        <v>0</v>
      </c>
      <c r="F478" s="28">
        <f t="shared" si="59"/>
        <v>0</v>
      </c>
      <c r="G478" s="21">
        <f t="shared" si="56"/>
        <v>0</v>
      </c>
      <c r="H478" s="34"/>
      <c r="I478" s="34"/>
      <c r="J478" s="21">
        <f t="shared" si="57"/>
        <v>0</v>
      </c>
      <c r="K478" s="34"/>
      <c r="L478" s="34"/>
      <c r="M478" s="21">
        <f t="shared" si="58"/>
        <v>0</v>
      </c>
    </row>
    <row r="479" spans="1:23" ht="12.75" customHeight="1">
      <c r="A479" s="26">
        <v>11</v>
      </c>
      <c r="B479" s="31" t="s">
        <v>49</v>
      </c>
      <c r="C479" s="31"/>
      <c r="D479" s="32">
        <v>40817</v>
      </c>
      <c r="E479" s="28">
        <f t="shared" si="60"/>
        <v>0</v>
      </c>
      <c r="F479" s="28">
        <f t="shared" si="59"/>
        <v>0</v>
      </c>
      <c r="G479" s="21">
        <f t="shared" si="56"/>
        <v>0</v>
      </c>
      <c r="H479" s="34"/>
      <c r="I479" s="34"/>
      <c r="J479" s="21">
        <f t="shared" si="57"/>
        <v>0</v>
      </c>
      <c r="K479" s="34"/>
      <c r="L479" s="34"/>
      <c r="M479" s="21">
        <f t="shared" si="58"/>
        <v>0</v>
      </c>
    </row>
    <row r="480" spans="1:23" ht="12.75" customHeight="1">
      <c r="A480" s="26">
        <v>12</v>
      </c>
      <c r="B480" s="31" t="s">
        <v>49</v>
      </c>
      <c r="C480" s="31"/>
      <c r="D480" s="32">
        <v>40848</v>
      </c>
      <c r="E480" s="28">
        <f t="shared" si="60"/>
        <v>0</v>
      </c>
      <c r="F480" s="28">
        <f t="shared" si="59"/>
        <v>0</v>
      </c>
      <c r="G480" s="21">
        <f t="shared" si="56"/>
        <v>0</v>
      </c>
      <c r="H480" s="34"/>
      <c r="I480" s="34"/>
      <c r="J480" s="21">
        <f t="shared" si="57"/>
        <v>0</v>
      </c>
      <c r="K480" s="34"/>
      <c r="L480" s="34"/>
      <c r="M480" s="21">
        <f t="shared" si="58"/>
        <v>0</v>
      </c>
    </row>
    <row r="481" spans="1:13" ht="12.75" customHeight="1">
      <c r="A481" s="26">
        <v>13</v>
      </c>
      <c r="B481" s="31" t="s">
        <v>49</v>
      </c>
      <c r="C481" s="31"/>
      <c r="D481" s="32">
        <v>40878</v>
      </c>
      <c r="E481" s="28">
        <f t="shared" si="60"/>
        <v>0</v>
      </c>
      <c r="F481" s="28">
        <f t="shared" si="59"/>
        <v>0</v>
      </c>
      <c r="G481" s="21">
        <f t="shared" si="56"/>
        <v>0</v>
      </c>
      <c r="H481" s="34"/>
      <c r="I481" s="34"/>
      <c r="J481" s="21">
        <f t="shared" si="57"/>
        <v>0</v>
      </c>
      <c r="K481" s="34"/>
      <c r="L481" s="34"/>
      <c r="M481" s="21">
        <f t="shared" si="58"/>
        <v>0</v>
      </c>
    </row>
    <row r="482" spans="1:13" ht="12.75" customHeight="1"/>
    <row r="483" spans="1:13" ht="12.75" customHeight="1"/>
    <row r="484" spans="1:13" ht="12.75" customHeight="1"/>
    <row r="485" spans="1:13" ht="12.75" customHeight="1"/>
    <row r="486" spans="1:13" ht="12.75" customHeight="1"/>
    <row r="487" spans="1:13" ht="12.75" customHeight="1"/>
    <row r="488" spans="1:13" ht="12.75" customHeight="1"/>
    <row r="489" spans="1:13" ht="12.75" customHeight="1"/>
    <row r="490" spans="1:13" ht="12.75" customHeight="1"/>
    <row r="491" spans="1:13" ht="12.75" customHeight="1"/>
    <row r="492" spans="1:13" ht="12.75" customHeight="1"/>
    <row r="493" spans="1:13" ht="12.75" customHeight="1"/>
    <row r="494" spans="1:13" ht="13.5" customHeight="1">
      <c r="A494" s="17" t="s">
        <v>36</v>
      </c>
      <c r="B494" s="17"/>
      <c r="C494" s="18"/>
      <c r="D494" s="19"/>
      <c r="E494" s="17"/>
      <c r="F494" s="17"/>
      <c r="G494" s="17"/>
      <c r="H494" s="17"/>
      <c r="I494" s="17"/>
      <c r="J494" s="17"/>
      <c r="K494" s="17"/>
      <c r="L494" s="17"/>
      <c r="M494" s="20" t="s">
        <v>37</v>
      </c>
    </row>
    <row r="495" spans="1:13" ht="12.75" customHeight="1">
      <c r="A495" s="22" t="s">
        <v>0</v>
      </c>
      <c r="B495" s="22"/>
      <c r="C495" s="25"/>
      <c r="D495" s="14"/>
      <c r="E495" s="22"/>
      <c r="F495" s="22" t="s">
        <v>1</v>
      </c>
      <c r="G495" s="22"/>
      <c r="H495" s="22"/>
      <c r="I495" s="22"/>
      <c r="J495" s="22"/>
      <c r="K495" s="22"/>
      <c r="L495" s="22" t="s">
        <v>63</v>
      </c>
      <c r="M495" s="22"/>
    </row>
    <row r="496" spans="1:13">
      <c r="A496" s="17" t="s">
        <v>2</v>
      </c>
      <c r="B496" s="10"/>
      <c r="C496" s="7"/>
      <c r="D496" s="7"/>
      <c r="E496" s="7"/>
      <c r="F496" s="96" t="s">
        <v>3</v>
      </c>
      <c r="G496" s="96"/>
      <c r="H496" s="96"/>
      <c r="I496" s="96"/>
      <c r="J496" s="17" t="s">
        <v>4</v>
      </c>
      <c r="K496" s="5"/>
      <c r="L496" s="5"/>
      <c r="M496" s="5"/>
    </row>
    <row r="497" spans="1:16">
      <c r="A497" s="3"/>
      <c r="B497" s="8"/>
      <c r="C497" s="8"/>
      <c r="D497" s="8"/>
      <c r="E497" s="8"/>
      <c r="F497" s="97"/>
      <c r="G497" s="97"/>
      <c r="H497" s="97"/>
      <c r="I497" s="97"/>
      <c r="J497" s="22"/>
      <c r="K497" s="3" t="s">
        <v>5</v>
      </c>
      <c r="L497" s="2"/>
      <c r="M497" s="2"/>
    </row>
    <row r="498" spans="1:16">
      <c r="A498" s="3" t="s">
        <v>6</v>
      </c>
      <c r="B498" s="3"/>
      <c r="C498" s="38"/>
      <c r="D498" s="4"/>
      <c r="E498" s="3"/>
      <c r="F498" s="97"/>
      <c r="G498" s="97"/>
      <c r="H498" s="97"/>
      <c r="I498" s="97"/>
      <c r="J498" s="25" t="s">
        <v>44</v>
      </c>
      <c r="K498" s="3" t="s">
        <v>7</v>
      </c>
      <c r="L498" s="3"/>
      <c r="M498" s="3"/>
    </row>
    <row r="499" spans="1:16">
      <c r="A499" s="3"/>
      <c r="B499" s="8"/>
      <c r="C499" s="38"/>
      <c r="D499" s="4"/>
      <c r="E499" s="3"/>
      <c r="F499" s="97"/>
      <c r="G499" s="97"/>
      <c r="H499" s="97"/>
      <c r="I499" s="97"/>
      <c r="J499" s="25"/>
      <c r="K499" s="3" t="s">
        <v>8</v>
      </c>
      <c r="L499" s="3"/>
      <c r="M499" s="3"/>
    </row>
    <row r="500" spans="1:16">
      <c r="A500" s="22" t="s">
        <v>9</v>
      </c>
      <c r="B500" s="9"/>
      <c r="C500" s="25"/>
      <c r="D500" s="14"/>
      <c r="E500" s="22"/>
      <c r="F500" s="98"/>
      <c r="G500" s="98"/>
      <c r="H500" s="98"/>
      <c r="I500" s="98"/>
      <c r="J500" s="6" t="s">
        <v>10</v>
      </c>
      <c r="K500" s="1"/>
      <c r="L500" s="22"/>
      <c r="M500" s="22"/>
    </row>
    <row r="501" spans="1:16" ht="12.75" customHeight="1">
      <c r="A501" s="17"/>
      <c r="B501" s="17"/>
      <c r="C501" s="18"/>
      <c r="D501" s="19"/>
      <c r="E501" s="17"/>
      <c r="F501" s="11"/>
      <c r="G501" s="11"/>
      <c r="H501" s="11"/>
      <c r="I501" s="11"/>
      <c r="J501" s="17"/>
      <c r="K501" s="17"/>
      <c r="L501" s="17"/>
      <c r="M501" s="17"/>
    </row>
    <row r="502" spans="1:16" ht="12.75" customHeight="1">
      <c r="A502" s="12" t="s">
        <v>11</v>
      </c>
      <c r="B502" s="12" t="s">
        <v>12</v>
      </c>
      <c r="C502" s="12" t="s">
        <v>13</v>
      </c>
      <c r="D502" s="12" t="s">
        <v>14</v>
      </c>
      <c r="E502" s="12" t="s">
        <v>15</v>
      </c>
      <c r="F502" s="12" t="s">
        <v>16</v>
      </c>
      <c r="G502" s="12" t="s">
        <v>17</v>
      </c>
      <c r="H502" s="12" t="s">
        <v>18</v>
      </c>
      <c r="I502" s="12" t="s">
        <v>19</v>
      </c>
      <c r="J502" s="12" t="s">
        <v>20</v>
      </c>
      <c r="K502" s="12" t="s">
        <v>21</v>
      </c>
      <c r="L502" s="12" t="s">
        <v>22</v>
      </c>
      <c r="M502" s="12" t="s">
        <v>23</v>
      </c>
    </row>
    <row r="503" spans="1:16" ht="12.75" customHeight="1">
      <c r="B503" s="38"/>
      <c r="D503" s="28"/>
      <c r="E503" s="26"/>
      <c r="F503" s="26"/>
      <c r="G503" s="26"/>
      <c r="H503" s="26"/>
      <c r="I503" s="26"/>
      <c r="J503" s="26"/>
      <c r="K503" s="26"/>
      <c r="L503" s="26"/>
      <c r="M503" s="26"/>
    </row>
    <row r="504" spans="1:16" ht="12.75" customHeight="1">
      <c r="B504" s="26"/>
      <c r="E504" s="104" t="s">
        <v>41</v>
      </c>
      <c r="F504" s="104"/>
      <c r="G504" s="104"/>
      <c r="H504" s="104" t="s">
        <v>42</v>
      </c>
      <c r="I504" s="104"/>
      <c r="J504" s="104"/>
      <c r="K504" s="104" t="s">
        <v>43</v>
      </c>
      <c r="L504" s="104"/>
      <c r="M504" s="104"/>
    </row>
    <row r="505" spans="1:16" ht="12.75" customHeight="1">
      <c r="B505" s="26"/>
      <c r="E505" s="13" t="s">
        <v>27</v>
      </c>
      <c r="F505" s="13"/>
      <c r="G505" s="13"/>
      <c r="H505" s="13" t="s">
        <v>28</v>
      </c>
      <c r="I505" s="13"/>
      <c r="J505" s="13"/>
      <c r="K505" s="13" t="s">
        <v>28</v>
      </c>
      <c r="L505" s="13"/>
      <c r="M505" s="13"/>
    </row>
    <row r="506" spans="1:16" ht="28.5" customHeight="1">
      <c r="A506" s="15" t="s">
        <v>29</v>
      </c>
      <c r="B506" s="25" t="s">
        <v>30</v>
      </c>
      <c r="C506" s="25" t="s">
        <v>31</v>
      </c>
      <c r="D506" s="14" t="s">
        <v>32</v>
      </c>
      <c r="E506" s="25" t="s">
        <v>33</v>
      </c>
      <c r="F506" s="16" t="s">
        <v>34</v>
      </c>
      <c r="G506" s="25" t="s">
        <v>35</v>
      </c>
      <c r="H506" s="25" t="s">
        <v>33</v>
      </c>
      <c r="I506" s="16" t="s">
        <v>34</v>
      </c>
      <c r="J506" s="25" t="s">
        <v>35</v>
      </c>
      <c r="K506" s="25" t="s">
        <v>33</v>
      </c>
      <c r="L506" s="16" t="s">
        <v>34</v>
      </c>
      <c r="M506" s="25" t="s">
        <v>35</v>
      </c>
      <c r="O506" s="40" t="s">
        <v>69</v>
      </c>
    </row>
    <row r="507" spans="1:16" ht="12.75" customHeight="1">
      <c r="A507" s="26">
        <v>1</v>
      </c>
      <c r="B507" s="31" t="s">
        <v>49</v>
      </c>
      <c r="C507" s="31"/>
      <c r="D507" s="32">
        <v>40513</v>
      </c>
      <c r="E507" s="28">
        <v>0</v>
      </c>
      <c r="F507" s="28">
        <v>0</v>
      </c>
      <c r="G507" s="21">
        <f t="shared" ref="G507:G519" si="61">IF(E507=0,0,F507*1000/E507)</f>
        <v>0</v>
      </c>
      <c r="H507" s="28">
        <v>0</v>
      </c>
      <c r="I507" s="28">
        <v>0</v>
      </c>
      <c r="J507" s="21">
        <f t="shared" ref="J507:J519" si="62">IF(H507=0,0,I507*1000/H507)</f>
        <v>0</v>
      </c>
      <c r="K507" s="28">
        <f>E469+H469-K469-E507+H507</f>
        <v>0</v>
      </c>
      <c r="L507" s="28">
        <f t="shared" ref="L507:L519" si="63">F469+I469-L469-F507+I507</f>
        <v>0</v>
      </c>
      <c r="M507" s="21">
        <f t="shared" ref="M507:M519" si="64">IF(K507=0,0,L507*1000/K507)</f>
        <v>0</v>
      </c>
      <c r="O507" s="29" t="str">
        <f>IF(K507=K823,"OK","Bad")</f>
        <v>OK</v>
      </c>
      <c r="P507" s="29" t="str">
        <f>IF(L507=L823,"OK","Bad")</f>
        <v>OK</v>
      </c>
    </row>
    <row r="508" spans="1:16" ht="12.75" customHeight="1">
      <c r="A508" s="26">
        <v>2</v>
      </c>
      <c r="B508" s="31" t="s">
        <v>49</v>
      </c>
      <c r="C508" s="31"/>
      <c r="D508" s="32">
        <v>40544</v>
      </c>
      <c r="E508" s="28">
        <v>0</v>
      </c>
      <c r="F508" s="28">
        <v>0</v>
      </c>
      <c r="G508" s="21">
        <f t="shared" si="61"/>
        <v>0</v>
      </c>
      <c r="H508" s="28">
        <v>0</v>
      </c>
      <c r="I508" s="28">
        <v>0</v>
      </c>
      <c r="J508" s="21">
        <f t="shared" si="62"/>
        <v>0</v>
      </c>
      <c r="K508" s="28">
        <f t="shared" ref="K508:K519" si="65">E470+H470-K470-E508+H508</f>
        <v>0</v>
      </c>
      <c r="L508" s="28">
        <f t="shared" si="63"/>
        <v>0</v>
      </c>
      <c r="M508" s="21">
        <f t="shared" si="64"/>
        <v>0</v>
      </c>
    </row>
    <row r="509" spans="1:16" ht="12.75" customHeight="1">
      <c r="A509" s="26">
        <v>3</v>
      </c>
      <c r="B509" s="31" t="s">
        <v>49</v>
      </c>
      <c r="C509" s="31"/>
      <c r="D509" s="32">
        <v>40575</v>
      </c>
      <c r="E509" s="28">
        <v>0</v>
      </c>
      <c r="F509" s="28">
        <v>0</v>
      </c>
      <c r="G509" s="21">
        <f t="shared" si="61"/>
        <v>0</v>
      </c>
      <c r="H509" s="28">
        <v>0</v>
      </c>
      <c r="I509" s="28">
        <v>0</v>
      </c>
      <c r="J509" s="21">
        <f t="shared" si="62"/>
        <v>0</v>
      </c>
      <c r="K509" s="28">
        <f t="shared" si="65"/>
        <v>0</v>
      </c>
      <c r="L509" s="28">
        <f t="shared" si="63"/>
        <v>0</v>
      </c>
      <c r="M509" s="21">
        <f t="shared" si="64"/>
        <v>0</v>
      </c>
    </row>
    <row r="510" spans="1:16" ht="12.75" customHeight="1">
      <c r="A510" s="26">
        <v>4</v>
      </c>
      <c r="B510" s="31" t="s">
        <v>49</v>
      </c>
      <c r="C510" s="31"/>
      <c r="D510" s="32">
        <v>40603</v>
      </c>
      <c r="E510" s="28">
        <v>0</v>
      </c>
      <c r="F510" s="28">
        <v>0</v>
      </c>
      <c r="G510" s="21">
        <f t="shared" si="61"/>
        <v>0</v>
      </c>
      <c r="H510" s="28">
        <v>0</v>
      </c>
      <c r="I510" s="28">
        <v>0</v>
      </c>
      <c r="J510" s="21">
        <f t="shared" si="62"/>
        <v>0</v>
      </c>
      <c r="K510" s="28">
        <f t="shared" si="65"/>
        <v>0</v>
      </c>
      <c r="L510" s="28">
        <f t="shared" si="63"/>
        <v>0</v>
      </c>
      <c r="M510" s="21">
        <f t="shared" si="64"/>
        <v>0</v>
      </c>
    </row>
    <row r="511" spans="1:16" ht="12.75" customHeight="1">
      <c r="A511" s="26">
        <v>5</v>
      </c>
      <c r="B511" s="31" t="s">
        <v>49</v>
      </c>
      <c r="C511" s="31"/>
      <c r="D511" s="32">
        <v>40634</v>
      </c>
      <c r="E511" s="28">
        <v>0</v>
      </c>
      <c r="F511" s="28">
        <v>0</v>
      </c>
      <c r="G511" s="21">
        <f t="shared" si="61"/>
        <v>0</v>
      </c>
      <c r="H511" s="28">
        <v>0</v>
      </c>
      <c r="I511" s="28">
        <v>0</v>
      </c>
      <c r="J511" s="21">
        <f t="shared" si="62"/>
        <v>0</v>
      </c>
      <c r="K511" s="28">
        <f t="shared" si="65"/>
        <v>0</v>
      </c>
      <c r="L511" s="28">
        <f t="shared" si="63"/>
        <v>0</v>
      </c>
      <c r="M511" s="21">
        <f t="shared" si="64"/>
        <v>0</v>
      </c>
    </row>
    <row r="512" spans="1:16" ht="12.75" customHeight="1">
      <c r="A512" s="26">
        <v>6</v>
      </c>
      <c r="B512" s="31" t="s">
        <v>49</v>
      </c>
      <c r="C512" s="31"/>
      <c r="D512" s="32">
        <v>40664</v>
      </c>
      <c r="E512" s="28">
        <v>0</v>
      </c>
      <c r="F512" s="28">
        <v>0</v>
      </c>
      <c r="G512" s="21">
        <f t="shared" si="61"/>
        <v>0</v>
      </c>
      <c r="H512" s="28">
        <v>0</v>
      </c>
      <c r="I512" s="28">
        <v>0</v>
      </c>
      <c r="J512" s="21">
        <f t="shared" si="62"/>
        <v>0</v>
      </c>
      <c r="K512" s="28">
        <f t="shared" si="65"/>
        <v>0</v>
      </c>
      <c r="L512" s="28">
        <f t="shared" si="63"/>
        <v>0</v>
      </c>
      <c r="M512" s="21">
        <f t="shared" si="64"/>
        <v>0</v>
      </c>
    </row>
    <row r="513" spans="1:13" ht="12.75" customHeight="1">
      <c r="A513" s="26">
        <v>7</v>
      </c>
      <c r="B513" s="31" t="s">
        <v>49</v>
      </c>
      <c r="C513" s="31"/>
      <c r="D513" s="32">
        <v>40695</v>
      </c>
      <c r="E513" s="28">
        <v>0</v>
      </c>
      <c r="F513" s="28">
        <v>0</v>
      </c>
      <c r="G513" s="21">
        <f t="shared" si="61"/>
        <v>0</v>
      </c>
      <c r="H513" s="28">
        <v>0</v>
      </c>
      <c r="I513" s="28">
        <v>0</v>
      </c>
      <c r="J513" s="21">
        <f t="shared" si="62"/>
        <v>0</v>
      </c>
      <c r="K513" s="28">
        <f t="shared" si="65"/>
        <v>0</v>
      </c>
      <c r="L513" s="28">
        <f t="shared" si="63"/>
        <v>0</v>
      </c>
      <c r="M513" s="21">
        <f t="shared" si="64"/>
        <v>0</v>
      </c>
    </row>
    <row r="514" spans="1:13" ht="12.75" customHeight="1">
      <c r="A514" s="26">
        <v>8</v>
      </c>
      <c r="B514" s="31" t="s">
        <v>49</v>
      </c>
      <c r="C514" s="31"/>
      <c r="D514" s="32">
        <v>40725</v>
      </c>
      <c r="E514" s="28">
        <v>0</v>
      </c>
      <c r="F514" s="28">
        <v>0</v>
      </c>
      <c r="G514" s="21">
        <f t="shared" si="61"/>
        <v>0</v>
      </c>
      <c r="H514" s="28">
        <v>0</v>
      </c>
      <c r="I514" s="28">
        <v>0</v>
      </c>
      <c r="J514" s="21">
        <f t="shared" si="62"/>
        <v>0</v>
      </c>
      <c r="K514" s="28">
        <f t="shared" si="65"/>
        <v>0</v>
      </c>
      <c r="L514" s="28">
        <f t="shared" si="63"/>
        <v>0</v>
      </c>
      <c r="M514" s="21">
        <f t="shared" si="64"/>
        <v>0</v>
      </c>
    </row>
    <row r="515" spans="1:13" ht="12.75" customHeight="1">
      <c r="A515" s="26">
        <v>9</v>
      </c>
      <c r="B515" s="31" t="s">
        <v>49</v>
      </c>
      <c r="C515" s="31"/>
      <c r="D515" s="32">
        <v>40756</v>
      </c>
      <c r="E515" s="28">
        <v>0</v>
      </c>
      <c r="F515" s="28">
        <v>0</v>
      </c>
      <c r="G515" s="21">
        <f t="shared" si="61"/>
        <v>0</v>
      </c>
      <c r="H515" s="28">
        <v>0</v>
      </c>
      <c r="I515" s="28">
        <v>0</v>
      </c>
      <c r="J515" s="21">
        <f t="shared" si="62"/>
        <v>0</v>
      </c>
      <c r="K515" s="28">
        <f t="shared" si="65"/>
        <v>0</v>
      </c>
      <c r="L515" s="28">
        <f t="shared" si="63"/>
        <v>0</v>
      </c>
      <c r="M515" s="21">
        <f t="shared" si="64"/>
        <v>0</v>
      </c>
    </row>
    <row r="516" spans="1:13" ht="12.75" customHeight="1">
      <c r="A516" s="26">
        <v>10</v>
      </c>
      <c r="B516" s="31" t="s">
        <v>49</v>
      </c>
      <c r="C516" s="31"/>
      <c r="D516" s="32">
        <v>40787</v>
      </c>
      <c r="E516" s="28">
        <v>0</v>
      </c>
      <c r="F516" s="28">
        <v>0</v>
      </c>
      <c r="G516" s="21">
        <f t="shared" si="61"/>
        <v>0</v>
      </c>
      <c r="H516" s="28">
        <v>0</v>
      </c>
      <c r="I516" s="28">
        <v>0</v>
      </c>
      <c r="J516" s="21">
        <f t="shared" si="62"/>
        <v>0</v>
      </c>
      <c r="K516" s="28">
        <f t="shared" si="65"/>
        <v>0</v>
      </c>
      <c r="L516" s="28">
        <f t="shared" si="63"/>
        <v>0</v>
      </c>
      <c r="M516" s="21">
        <f t="shared" si="64"/>
        <v>0</v>
      </c>
    </row>
    <row r="517" spans="1:13" ht="12.75" customHeight="1">
      <c r="A517" s="26">
        <v>11</v>
      </c>
      <c r="B517" s="31" t="s">
        <v>49</v>
      </c>
      <c r="C517" s="31"/>
      <c r="D517" s="32">
        <v>40817</v>
      </c>
      <c r="E517" s="28">
        <v>0</v>
      </c>
      <c r="F517" s="28">
        <v>0</v>
      </c>
      <c r="G517" s="21">
        <f t="shared" si="61"/>
        <v>0</v>
      </c>
      <c r="H517" s="28">
        <v>0</v>
      </c>
      <c r="I517" s="28">
        <v>0</v>
      </c>
      <c r="J517" s="21">
        <f t="shared" si="62"/>
        <v>0</v>
      </c>
      <c r="K517" s="28">
        <f t="shared" si="65"/>
        <v>0</v>
      </c>
      <c r="L517" s="28">
        <f t="shared" si="63"/>
        <v>0</v>
      </c>
      <c r="M517" s="21">
        <f t="shared" si="64"/>
        <v>0</v>
      </c>
    </row>
    <row r="518" spans="1:13" ht="12.75" customHeight="1">
      <c r="A518" s="26">
        <v>12</v>
      </c>
      <c r="B518" s="31" t="s">
        <v>49</v>
      </c>
      <c r="C518" s="31"/>
      <c r="D518" s="32">
        <v>40848</v>
      </c>
      <c r="E518" s="28">
        <v>0</v>
      </c>
      <c r="F518" s="28">
        <v>0</v>
      </c>
      <c r="G518" s="21">
        <f t="shared" si="61"/>
        <v>0</v>
      </c>
      <c r="H518" s="28">
        <v>0</v>
      </c>
      <c r="I518" s="28">
        <v>0</v>
      </c>
      <c r="J518" s="21">
        <f t="shared" si="62"/>
        <v>0</v>
      </c>
      <c r="K518" s="28">
        <f t="shared" si="65"/>
        <v>0</v>
      </c>
      <c r="L518" s="28">
        <f t="shared" si="63"/>
        <v>0</v>
      </c>
      <c r="M518" s="21">
        <f t="shared" si="64"/>
        <v>0</v>
      </c>
    </row>
    <row r="519" spans="1:13" ht="12.75" customHeight="1">
      <c r="A519" s="26">
        <v>13</v>
      </c>
      <c r="B519" s="31" t="s">
        <v>49</v>
      </c>
      <c r="C519" s="31"/>
      <c r="D519" s="32">
        <v>40878</v>
      </c>
      <c r="E519" s="28">
        <v>0</v>
      </c>
      <c r="F519" s="28">
        <v>0</v>
      </c>
      <c r="G519" s="21">
        <f t="shared" si="61"/>
        <v>0</v>
      </c>
      <c r="H519" s="28">
        <v>0</v>
      </c>
      <c r="I519" s="28">
        <v>0</v>
      </c>
      <c r="J519" s="21">
        <f t="shared" si="62"/>
        <v>0</v>
      </c>
      <c r="K519" s="28">
        <f t="shared" si="65"/>
        <v>0</v>
      </c>
      <c r="L519" s="28">
        <f t="shared" si="63"/>
        <v>0</v>
      </c>
      <c r="M519" s="21">
        <f t="shared" si="64"/>
        <v>0</v>
      </c>
    </row>
    <row r="520" spans="1:13" ht="12.75" customHeight="1"/>
    <row r="521" spans="1:13" ht="12.75" customHeight="1">
      <c r="A521" s="26">
        <v>14</v>
      </c>
      <c r="B521" s="33" t="s">
        <v>66</v>
      </c>
      <c r="C521" s="31"/>
      <c r="D521" s="32"/>
      <c r="E521" s="28"/>
      <c r="F521" s="28"/>
      <c r="G521" s="21"/>
      <c r="H521" s="34"/>
      <c r="I521" s="34"/>
      <c r="J521" s="21"/>
      <c r="K521" s="28">
        <f>SUM(K507:K519)</f>
        <v>0</v>
      </c>
      <c r="L521" s="28">
        <f>SUM(L507:L519)</f>
        <v>0</v>
      </c>
      <c r="M521" s="21"/>
    </row>
    <row r="522" spans="1:13" ht="12.75" customHeight="1"/>
    <row r="523" spans="1:13" ht="12.75" customHeight="1">
      <c r="A523" s="26">
        <v>15</v>
      </c>
      <c r="B523" s="31" t="s">
        <v>49</v>
      </c>
      <c r="C523" s="31" t="s">
        <v>39</v>
      </c>
      <c r="D523" s="32" t="s">
        <v>40</v>
      </c>
      <c r="K523" s="23">
        <f>AVERAGE(K507:K519)</f>
        <v>0</v>
      </c>
      <c r="L523" s="23">
        <f>AVERAGE(L507:L519)</f>
        <v>0</v>
      </c>
      <c r="M523" s="21">
        <f>IF(K523=0,0,L523*1000/K523)</f>
        <v>0</v>
      </c>
    </row>
    <row r="524" spans="1:13" ht="12.75" customHeight="1"/>
    <row r="525" spans="1:13" ht="12.75" customHeight="1"/>
    <row r="526" spans="1:13" ht="12.75" customHeight="1"/>
    <row r="527" spans="1:13" ht="12.75" customHeight="1"/>
    <row r="528" spans="1:13" ht="12.75" customHeight="1"/>
    <row r="529" spans="1:13" ht="12.75" customHeight="1"/>
    <row r="530" spans="1:13" ht="12.75" customHeight="1"/>
    <row r="531" spans="1:13" ht="12.75" customHeight="1"/>
    <row r="532" spans="1:13" ht="13.5" customHeight="1">
      <c r="A532" s="17" t="s">
        <v>36</v>
      </c>
      <c r="B532" s="17"/>
      <c r="C532" s="18"/>
      <c r="D532" s="19"/>
      <c r="E532" s="17"/>
      <c r="F532" s="17"/>
      <c r="G532" s="17"/>
      <c r="H532" s="17"/>
      <c r="I532" s="17"/>
      <c r="J532" s="17"/>
      <c r="K532" s="17"/>
      <c r="L532" s="17"/>
      <c r="M532" s="20" t="s">
        <v>37</v>
      </c>
    </row>
    <row r="533" spans="1:13" ht="12.75" customHeight="1">
      <c r="A533" s="22" t="s">
        <v>0</v>
      </c>
      <c r="B533" s="22"/>
      <c r="C533" s="25"/>
      <c r="D533" s="14"/>
      <c r="E533" s="22"/>
      <c r="F533" s="22" t="s">
        <v>1</v>
      </c>
      <c r="G533" s="22"/>
      <c r="H533" s="22"/>
      <c r="I533" s="22"/>
      <c r="J533" s="22"/>
      <c r="K533" s="22"/>
      <c r="L533" s="22" t="s">
        <v>64</v>
      </c>
      <c r="M533" s="22"/>
    </row>
    <row r="534" spans="1:13">
      <c r="A534" s="17" t="s">
        <v>2</v>
      </c>
      <c r="B534" s="10"/>
      <c r="C534" s="7"/>
      <c r="D534" s="7"/>
      <c r="E534" s="7"/>
      <c r="F534" s="96" t="s">
        <v>3</v>
      </c>
      <c r="G534" s="96"/>
      <c r="H534" s="96"/>
      <c r="I534" s="96"/>
      <c r="J534" s="17" t="s">
        <v>4</v>
      </c>
      <c r="K534" s="5"/>
      <c r="L534" s="5"/>
      <c r="M534" s="5"/>
    </row>
    <row r="535" spans="1:13">
      <c r="A535" s="3"/>
      <c r="B535" s="8"/>
      <c r="C535" s="8"/>
      <c r="D535" s="8"/>
      <c r="E535" s="8"/>
      <c r="F535" s="97"/>
      <c r="G535" s="97"/>
      <c r="H535" s="97"/>
      <c r="I535" s="97"/>
      <c r="J535" s="22"/>
      <c r="K535" s="3" t="s">
        <v>5</v>
      </c>
      <c r="L535" s="2"/>
      <c r="M535" s="2"/>
    </row>
    <row r="536" spans="1:13">
      <c r="A536" s="3" t="s">
        <v>6</v>
      </c>
      <c r="B536" s="3"/>
      <c r="C536" s="38"/>
      <c r="D536" s="4"/>
      <c r="E536" s="3"/>
      <c r="F536" s="97"/>
      <c r="G536" s="97"/>
      <c r="H536" s="97"/>
      <c r="I536" s="97"/>
      <c r="J536" s="25" t="s">
        <v>44</v>
      </c>
      <c r="K536" s="3" t="s">
        <v>7</v>
      </c>
      <c r="L536" s="3"/>
      <c r="M536" s="3"/>
    </row>
    <row r="537" spans="1:13">
      <c r="A537" s="3"/>
      <c r="B537" s="8"/>
      <c r="C537" s="38"/>
      <c r="D537" s="4"/>
      <c r="E537" s="3"/>
      <c r="F537" s="97"/>
      <c r="G537" s="97"/>
      <c r="H537" s="97"/>
      <c r="I537" s="97"/>
      <c r="J537" s="25"/>
      <c r="K537" s="3" t="s">
        <v>8</v>
      </c>
      <c r="L537" s="3"/>
      <c r="M537" s="3"/>
    </row>
    <row r="538" spans="1:13">
      <c r="A538" s="22" t="s">
        <v>9</v>
      </c>
      <c r="B538" s="9"/>
      <c r="C538" s="25"/>
      <c r="D538" s="14"/>
      <c r="E538" s="22"/>
      <c r="F538" s="98"/>
      <c r="G538" s="98"/>
      <c r="H538" s="98"/>
      <c r="I538" s="98"/>
      <c r="J538" s="6" t="s">
        <v>10</v>
      </c>
      <c r="K538" s="1"/>
      <c r="L538" s="22"/>
      <c r="M538" s="22"/>
    </row>
    <row r="539" spans="1:13" ht="12.75" customHeight="1">
      <c r="A539" s="17"/>
      <c r="B539" s="17"/>
      <c r="C539" s="18"/>
      <c r="D539" s="19"/>
      <c r="E539" s="17"/>
      <c r="F539" s="11"/>
      <c r="G539" s="11"/>
      <c r="H539" s="11"/>
      <c r="I539" s="11"/>
      <c r="J539" s="17"/>
      <c r="K539" s="17"/>
      <c r="L539" s="17"/>
      <c r="M539" s="17"/>
    </row>
    <row r="540" spans="1:13" ht="12.75" customHeight="1">
      <c r="A540" s="12" t="s">
        <v>11</v>
      </c>
      <c r="B540" s="12" t="s">
        <v>12</v>
      </c>
      <c r="C540" s="12" t="s">
        <v>13</v>
      </c>
      <c r="D540" s="12" t="s">
        <v>14</v>
      </c>
      <c r="E540" s="12" t="s">
        <v>15</v>
      </c>
      <c r="F540" s="12" t="s">
        <v>16</v>
      </c>
      <c r="G540" s="12" t="s">
        <v>17</v>
      </c>
      <c r="H540" s="12" t="s">
        <v>18</v>
      </c>
      <c r="I540" s="12" t="s">
        <v>19</v>
      </c>
      <c r="J540" s="12" t="s">
        <v>20</v>
      </c>
      <c r="K540" s="12" t="s">
        <v>21</v>
      </c>
      <c r="L540" s="12" t="s">
        <v>22</v>
      </c>
      <c r="M540" s="12" t="s">
        <v>23</v>
      </c>
    </row>
    <row r="541" spans="1:13" ht="12.75" customHeight="1">
      <c r="B541" s="38"/>
      <c r="D541" s="28"/>
      <c r="E541" s="26"/>
      <c r="F541" s="26"/>
      <c r="G541" s="26"/>
      <c r="H541" s="26"/>
      <c r="I541" s="26"/>
      <c r="J541" s="26"/>
      <c r="K541" s="26"/>
      <c r="L541" s="26"/>
      <c r="M541" s="26"/>
    </row>
    <row r="542" spans="1:13" ht="12.75" customHeight="1">
      <c r="B542" s="26"/>
      <c r="E542" s="104" t="s">
        <v>24</v>
      </c>
      <c r="F542" s="104"/>
      <c r="G542" s="104"/>
      <c r="H542" s="104" t="s">
        <v>25</v>
      </c>
      <c r="I542" s="104"/>
      <c r="J542" s="104"/>
      <c r="K542" s="104" t="s">
        <v>26</v>
      </c>
      <c r="L542" s="104"/>
      <c r="M542" s="104"/>
    </row>
    <row r="543" spans="1:13" ht="12.75" customHeight="1">
      <c r="B543" s="26"/>
      <c r="E543" s="13" t="s">
        <v>27</v>
      </c>
      <c r="F543" s="13"/>
      <c r="G543" s="13"/>
      <c r="H543" s="13" t="s">
        <v>28</v>
      </c>
      <c r="I543" s="13"/>
      <c r="J543" s="13"/>
      <c r="K543" s="13" t="s">
        <v>28</v>
      </c>
      <c r="L543" s="13"/>
      <c r="M543" s="13"/>
    </row>
    <row r="544" spans="1:13" ht="28.5" customHeight="1">
      <c r="A544" s="15" t="s">
        <v>29</v>
      </c>
      <c r="B544" s="25" t="s">
        <v>30</v>
      </c>
      <c r="C544" s="25" t="s">
        <v>31</v>
      </c>
      <c r="D544" s="14" t="s">
        <v>32</v>
      </c>
      <c r="E544" s="25" t="s">
        <v>33</v>
      </c>
      <c r="F544" s="16" t="s">
        <v>34</v>
      </c>
      <c r="G544" s="25" t="s">
        <v>35</v>
      </c>
      <c r="H544" s="25" t="s">
        <v>33</v>
      </c>
      <c r="I544" s="16" t="s">
        <v>34</v>
      </c>
      <c r="J544" s="25" t="s">
        <v>35</v>
      </c>
      <c r="K544" s="25" t="s">
        <v>33</v>
      </c>
      <c r="L544" s="16" t="s">
        <v>34</v>
      </c>
      <c r="M544" s="25" t="s">
        <v>35</v>
      </c>
    </row>
    <row r="545" spans="1:23" ht="12.75" customHeight="1">
      <c r="A545" s="26">
        <v>1</v>
      </c>
      <c r="B545" s="31" t="s">
        <v>50</v>
      </c>
      <c r="C545" s="31"/>
      <c r="D545" s="32">
        <v>40513</v>
      </c>
      <c r="E545" s="35">
        <f>E861</f>
        <v>0</v>
      </c>
      <c r="F545" s="35">
        <f>F861</f>
        <v>0</v>
      </c>
      <c r="G545" s="21">
        <f t="shared" ref="G545:G557" si="66">IF(E545=0,0,F545*1000/E545)</f>
        <v>0</v>
      </c>
      <c r="H545" s="35">
        <f>H861</f>
        <v>0</v>
      </c>
      <c r="I545" s="35">
        <f>I861</f>
        <v>0</v>
      </c>
      <c r="J545" s="21">
        <f t="shared" ref="J545:J557" si="67">IF(H545=0,0,I545*1000/H545)</f>
        <v>0</v>
      </c>
      <c r="K545" s="35">
        <f>K861</f>
        <v>0</v>
      </c>
      <c r="L545" s="35">
        <f>L861</f>
        <v>0</v>
      </c>
      <c r="M545" s="21">
        <f t="shared" ref="M545:M557" si="68">IF(K545=0,0,L545*1000/K545)</f>
        <v>0</v>
      </c>
      <c r="O545" s="28"/>
      <c r="P545" s="28"/>
      <c r="Q545" s="21"/>
      <c r="R545" s="28"/>
      <c r="S545" s="28"/>
      <c r="T545" s="21"/>
      <c r="U545" s="28"/>
      <c r="V545" s="28"/>
      <c r="W545" s="21"/>
    </row>
    <row r="546" spans="1:23" ht="12.75" customHeight="1">
      <c r="A546" s="26">
        <v>2</v>
      </c>
      <c r="B546" s="31" t="s">
        <v>50</v>
      </c>
      <c r="C546" s="31"/>
      <c r="D546" s="32">
        <v>40544</v>
      </c>
      <c r="E546" s="34">
        <v>0</v>
      </c>
      <c r="F546" s="34">
        <v>0</v>
      </c>
      <c r="G546" s="21">
        <f t="shared" si="66"/>
        <v>0</v>
      </c>
      <c r="H546" s="34"/>
      <c r="I546" s="34"/>
      <c r="J546" s="21">
        <f t="shared" si="67"/>
        <v>0</v>
      </c>
      <c r="K546" s="34"/>
      <c r="L546" s="34"/>
      <c r="M546" s="21">
        <f t="shared" si="68"/>
        <v>0</v>
      </c>
    </row>
    <row r="547" spans="1:23" ht="12.75" customHeight="1">
      <c r="A547" s="26">
        <v>3</v>
      </c>
      <c r="B547" s="31" t="s">
        <v>50</v>
      </c>
      <c r="C547" s="31"/>
      <c r="D547" s="32">
        <v>40575</v>
      </c>
      <c r="E547" s="28">
        <f t="shared" ref="E547:F557" si="69">K584</f>
        <v>0</v>
      </c>
      <c r="F547" s="28">
        <f t="shared" si="69"/>
        <v>0</v>
      </c>
      <c r="G547" s="21">
        <f t="shared" si="66"/>
        <v>0</v>
      </c>
      <c r="H547" s="34"/>
      <c r="I547" s="34"/>
      <c r="J547" s="21">
        <f t="shared" si="67"/>
        <v>0</v>
      </c>
      <c r="K547" s="34"/>
      <c r="L547" s="34"/>
      <c r="M547" s="21">
        <f t="shared" si="68"/>
        <v>0</v>
      </c>
    </row>
    <row r="548" spans="1:23" ht="12.75" customHeight="1">
      <c r="A548" s="26">
        <v>4</v>
      </c>
      <c r="B548" s="31" t="s">
        <v>50</v>
      </c>
      <c r="C548" s="31"/>
      <c r="D548" s="32">
        <v>40603</v>
      </c>
      <c r="E548" s="28">
        <f t="shared" si="69"/>
        <v>0</v>
      </c>
      <c r="F548" s="28">
        <f t="shared" si="69"/>
        <v>0</v>
      </c>
      <c r="G548" s="21">
        <f t="shared" si="66"/>
        <v>0</v>
      </c>
      <c r="H548" s="34"/>
      <c r="I548" s="34"/>
      <c r="J548" s="21">
        <f t="shared" si="67"/>
        <v>0</v>
      </c>
      <c r="K548" s="34"/>
      <c r="L548" s="34"/>
      <c r="M548" s="21">
        <f t="shared" si="68"/>
        <v>0</v>
      </c>
    </row>
    <row r="549" spans="1:23" ht="12.75" customHeight="1">
      <c r="A549" s="26">
        <v>5</v>
      </c>
      <c r="B549" s="31" t="s">
        <v>50</v>
      </c>
      <c r="C549" s="31"/>
      <c r="D549" s="32">
        <v>40634</v>
      </c>
      <c r="E549" s="28">
        <f t="shared" si="69"/>
        <v>0</v>
      </c>
      <c r="F549" s="28">
        <f t="shared" si="69"/>
        <v>0</v>
      </c>
      <c r="G549" s="21">
        <f t="shared" si="66"/>
        <v>0</v>
      </c>
      <c r="H549" s="34"/>
      <c r="I549" s="34"/>
      <c r="J549" s="21">
        <f t="shared" si="67"/>
        <v>0</v>
      </c>
      <c r="K549" s="34"/>
      <c r="L549" s="34"/>
      <c r="M549" s="21">
        <f t="shared" si="68"/>
        <v>0</v>
      </c>
    </row>
    <row r="550" spans="1:23" ht="12.75" customHeight="1">
      <c r="A550" s="26">
        <v>6</v>
      </c>
      <c r="B550" s="31" t="s">
        <v>50</v>
      </c>
      <c r="C550" s="31"/>
      <c r="D550" s="32">
        <v>40664</v>
      </c>
      <c r="E550" s="28">
        <f t="shared" si="69"/>
        <v>0</v>
      </c>
      <c r="F550" s="28">
        <f t="shared" si="69"/>
        <v>0</v>
      </c>
      <c r="G550" s="21">
        <f t="shared" si="66"/>
        <v>0</v>
      </c>
      <c r="H550" s="34"/>
      <c r="I550" s="34"/>
      <c r="J550" s="21">
        <f t="shared" si="67"/>
        <v>0</v>
      </c>
      <c r="K550" s="34"/>
      <c r="L550" s="34"/>
      <c r="M550" s="21">
        <f t="shared" si="68"/>
        <v>0</v>
      </c>
    </row>
    <row r="551" spans="1:23" ht="12.75" customHeight="1">
      <c r="A551" s="26">
        <v>7</v>
      </c>
      <c r="B551" s="31" t="s">
        <v>50</v>
      </c>
      <c r="C551" s="31"/>
      <c r="D551" s="32">
        <v>40695</v>
      </c>
      <c r="E551" s="28">
        <f t="shared" si="69"/>
        <v>0</v>
      </c>
      <c r="F551" s="28">
        <f t="shared" si="69"/>
        <v>0</v>
      </c>
      <c r="G551" s="21">
        <f t="shared" si="66"/>
        <v>0</v>
      </c>
      <c r="H551" s="34"/>
      <c r="I551" s="34"/>
      <c r="J551" s="21">
        <f t="shared" si="67"/>
        <v>0</v>
      </c>
      <c r="K551" s="34"/>
      <c r="L551" s="34"/>
      <c r="M551" s="21">
        <f t="shared" si="68"/>
        <v>0</v>
      </c>
    </row>
    <row r="552" spans="1:23" ht="12.75" customHeight="1">
      <c r="A552" s="26">
        <v>8</v>
      </c>
      <c r="B552" s="31" t="s">
        <v>50</v>
      </c>
      <c r="C552" s="31"/>
      <c r="D552" s="32">
        <v>40725</v>
      </c>
      <c r="E552" s="28">
        <f t="shared" si="69"/>
        <v>0</v>
      </c>
      <c r="F552" s="28">
        <f t="shared" si="69"/>
        <v>0</v>
      </c>
      <c r="G552" s="21">
        <f t="shared" si="66"/>
        <v>0</v>
      </c>
      <c r="H552" s="34"/>
      <c r="I552" s="34"/>
      <c r="J552" s="21">
        <f t="shared" si="67"/>
        <v>0</v>
      </c>
      <c r="K552" s="34"/>
      <c r="L552" s="34"/>
      <c r="M552" s="21">
        <f t="shared" si="68"/>
        <v>0</v>
      </c>
    </row>
    <row r="553" spans="1:23" ht="12.75" customHeight="1">
      <c r="A553" s="26">
        <v>9</v>
      </c>
      <c r="B553" s="31" t="s">
        <v>50</v>
      </c>
      <c r="C553" s="31"/>
      <c r="D553" s="32">
        <v>40756</v>
      </c>
      <c r="E553" s="28">
        <f t="shared" si="69"/>
        <v>0</v>
      </c>
      <c r="F553" s="28">
        <f t="shared" si="69"/>
        <v>0</v>
      </c>
      <c r="G553" s="21">
        <f t="shared" si="66"/>
        <v>0</v>
      </c>
      <c r="H553" s="34"/>
      <c r="I553" s="34"/>
      <c r="J553" s="21">
        <f t="shared" si="67"/>
        <v>0</v>
      </c>
      <c r="K553" s="34"/>
      <c r="L553" s="34"/>
      <c r="M553" s="21">
        <f t="shared" si="68"/>
        <v>0</v>
      </c>
    </row>
    <row r="554" spans="1:23" ht="12.75" customHeight="1">
      <c r="A554" s="26">
        <v>10</v>
      </c>
      <c r="B554" s="31" t="s">
        <v>50</v>
      </c>
      <c r="C554" s="31"/>
      <c r="D554" s="32">
        <v>40787</v>
      </c>
      <c r="E554" s="28">
        <f t="shared" si="69"/>
        <v>0</v>
      </c>
      <c r="F554" s="28">
        <f t="shared" si="69"/>
        <v>0</v>
      </c>
      <c r="G554" s="21">
        <f t="shared" si="66"/>
        <v>0</v>
      </c>
      <c r="H554" s="34"/>
      <c r="I554" s="34"/>
      <c r="J554" s="21">
        <f t="shared" si="67"/>
        <v>0</v>
      </c>
      <c r="K554" s="34"/>
      <c r="L554" s="34"/>
      <c r="M554" s="21">
        <f t="shared" si="68"/>
        <v>0</v>
      </c>
    </row>
    <row r="555" spans="1:23" ht="12.75" customHeight="1">
      <c r="A555" s="26">
        <v>11</v>
      </c>
      <c r="B555" s="31" t="s">
        <v>50</v>
      </c>
      <c r="C555" s="31"/>
      <c r="D555" s="32">
        <v>40817</v>
      </c>
      <c r="E555" s="28">
        <f t="shared" si="69"/>
        <v>0</v>
      </c>
      <c r="F555" s="28">
        <f t="shared" si="69"/>
        <v>0</v>
      </c>
      <c r="G555" s="21">
        <f t="shared" si="66"/>
        <v>0</v>
      </c>
      <c r="H555" s="34"/>
      <c r="I555" s="34"/>
      <c r="J555" s="21">
        <f t="shared" si="67"/>
        <v>0</v>
      </c>
      <c r="K555" s="34"/>
      <c r="L555" s="34"/>
      <c r="M555" s="21">
        <f t="shared" si="68"/>
        <v>0</v>
      </c>
    </row>
    <row r="556" spans="1:23" ht="12.75" customHeight="1">
      <c r="A556" s="26">
        <v>12</v>
      </c>
      <c r="B556" s="31" t="s">
        <v>50</v>
      </c>
      <c r="C556" s="31"/>
      <c r="D556" s="32">
        <v>40848</v>
      </c>
      <c r="E556" s="28">
        <f t="shared" si="69"/>
        <v>0</v>
      </c>
      <c r="F556" s="28">
        <f t="shared" si="69"/>
        <v>0</v>
      </c>
      <c r="G556" s="21">
        <f t="shared" si="66"/>
        <v>0</v>
      </c>
      <c r="H556" s="34"/>
      <c r="I556" s="34"/>
      <c r="J556" s="21">
        <f t="shared" si="67"/>
        <v>0</v>
      </c>
      <c r="K556" s="34"/>
      <c r="L556" s="34"/>
      <c r="M556" s="21">
        <f t="shared" si="68"/>
        <v>0</v>
      </c>
    </row>
    <row r="557" spans="1:23" ht="12.75" customHeight="1">
      <c r="A557" s="26">
        <v>13</v>
      </c>
      <c r="B557" s="31" t="s">
        <v>50</v>
      </c>
      <c r="C557" s="31"/>
      <c r="D557" s="32">
        <v>40878</v>
      </c>
      <c r="E557" s="28">
        <f t="shared" si="69"/>
        <v>0</v>
      </c>
      <c r="F557" s="28">
        <f t="shared" si="69"/>
        <v>0</v>
      </c>
      <c r="G557" s="21">
        <f t="shared" si="66"/>
        <v>0</v>
      </c>
      <c r="H557" s="34"/>
      <c r="I557" s="34"/>
      <c r="J557" s="21">
        <f t="shared" si="67"/>
        <v>0</v>
      </c>
      <c r="K557" s="34"/>
      <c r="L557" s="34"/>
      <c r="M557" s="21">
        <f t="shared" si="68"/>
        <v>0</v>
      </c>
    </row>
    <row r="558" spans="1:23" ht="12.75" customHeight="1">
      <c r="B558" s="31"/>
      <c r="C558" s="31"/>
      <c r="D558" s="32"/>
    </row>
    <row r="559" spans="1:23" ht="12.75" customHeight="1"/>
    <row r="560" spans="1:23" ht="12.75" customHeight="1"/>
    <row r="561" spans="1:13" ht="12.75" customHeight="1"/>
    <row r="562" spans="1:13" ht="12.75" customHeight="1"/>
    <row r="563" spans="1:13" ht="12.75" customHeight="1"/>
    <row r="564" spans="1:13" ht="12.75" customHeight="1"/>
    <row r="565" spans="1:13" ht="12.75" customHeight="1"/>
    <row r="566" spans="1:13" ht="12.75" customHeight="1"/>
    <row r="567" spans="1:13" ht="12.75" customHeight="1"/>
    <row r="568" spans="1:13" ht="12.75" customHeight="1"/>
    <row r="569" spans="1:13" ht="12.75" customHeight="1"/>
    <row r="570" spans="1:13" ht="13.5" customHeight="1">
      <c r="A570" s="17" t="s">
        <v>36</v>
      </c>
      <c r="B570" s="17"/>
      <c r="C570" s="18"/>
      <c r="D570" s="19"/>
      <c r="E570" s="17"/>
      <c r="F570" s="17"/>
      <c r="G570" s="17"/>
      <c r="H570" s="17"/>
      <c r="I570" s="17"/>
      <c r="J570" s="17"/>
      <c r="K570" s="17"/>
      <c r="L570" s="17"/>
      <c r="M570" s="20" t="s">
        <v>37</v>
      </c>
    </row>
    <row r="571" spans="1:13" ht="12.75" customHeight="1">
      <c r="A571" s="22" t="s">
        <v>0</v>
      </c>
      <c r="B571" s="22"/>
      <c r="C571" s="25"/>
      <c r="D571" s="14"/>
      <c r="E571" s="22"/>
      <c r="F571" s="22" t="s">
        <v>1</v>
      </c>
      <c r="G571" s="22"/>
      <c r="H571" s="22"/>
      <c r="I571" s="22"/>
      <c r="J571" s="22"/>
      <c r="K571" s="22"/>
      <c r="L571" s="22" t="s">
        <v>65</v>
      </c>
      <c r="M571" s="22"/>
    </row>
    <row r="572" spans="1:13">
      <c r="A572" s="17" t="s">
        <v>2</v>
      </c>
      <c r="B572" s="10"/>
      <c r="C572" s="7"/>
      <c r="D572" s="7"/>
      <c r="E572" s="7"/>
      <c r="F572" s="96" t="s">
        <v>3</v>
      </c>
      <c r="G572" s="96"/>
      <c r="H572" s="96"/>
      <c r="I572" s="96"/>
      <c r="J572" s="17" t="s">
        <v>4</v>
      </c>
      <c r="K572" s="5"/>
      <c r="L572" s="5"/>
      <c r="M572" s="5"/>
    </row>
    <row r="573" spans="1:13">
      <c r="A573" s="3"/>
      <c r="B573" s="8"/>
      <c r="C573" s="8"/>
      <c r="D573" s="8"/>
      <c r="E573" s="8"/>
      <c r="F573" s="97"/>
      <c r="G573" s="97"/>
      <c r="H573" s="97"/>
      <c r="I573" s="97"/>
      <c r="J573" s="22"/>
      <c r="K573" s="3" t="s">
        <v>5</v>
      </c>
      <c r="L573" s="2"/>
      <c r="M573" s="2"/>
    </row>
    <row r="574" spans="1:13">
      <c r="A574" s="3" t="s">
        <v>6</v>
      </c>
      <c r="B574" s="3"/>
      <c r="C574" s="38"/>
      <c r="D574" s="4"/>
      <c r="E574" s="3"/>
      <c r="F574" s="97"/>
      <c r="G574" s="97"/>
      <c r="H574" s="97"/>
      <c r="I574" s="97"/>
      <c r="J574" s="25" t="s">
        <v>44</v>
      </c>
      <c r="K574" s="3" t="s">
        <v>7</v>
      </c>
      <c r="L574" s="3"/>
      <c r="M574" s="3"/>
    </row>
    <row r="575" spans="1:13">
      <c r="A575" s="3"/>
      <c r="B575" s="8"/>
      <c r="C575" s="38"/>
      <c r="D575" s="4"/>
      <c r="E575" s="3"/>
      <c r="F575" s="97"/>
      <c r="G575" s="97"/>
      <c r="H575" s="97"/>
      <c r="I575" s="97"/>
      <c r="J575" s="25"/>
      <c r="K575" s="3" t="s">
        <v>8</v>
      </c>
      <c r="L575" s="3"/>
      <c r="M575" s="3"/>
    </row>
    <row r="576" spans="1:13">
      <c r="A576" s="22" t="s">
        <v>9</v>
      </c>
      <c r="B576" s="9"/>
      <c r="C576" s="25"/>
      <c r="D576" s="14"/>
      <c r="E576" s="22"/>
      <c r="F576" s="98"/>
      <c r="G576" s="98"/>
      <c r="H576" s="98"/>
      <c r="I576" s="98"/>
      <c r="J576" s="6" t="s">
        <v>10</v>
      </c>
      <c r="K576" s="1"/>
      <c r="L576" s="22"/>
      <c r="M576" s="22"/>
    </row>
    <row r="577" spans="1:16" ht="12.75" customHeight="1">
      <c r="A577" s="17"/>
      <c r="B577" s="17"/>
      <c r="C577" s="18"/>
      <c r="D577" s="19"/>
      <c r="E577" s="17"/>
      <c r="F577" s="11"/>
      <c r="G577" s="11"/>
      <c r="H577" s="11"/>
      <c r="I577" s="11"/>
      <c r="J577" s="17"/>
      <c r="K577" s="17"/>
      <c r="L577" s="17"/>
      <c r="M577" s="17"/>
    </row>
    <row r="578" spans="1:16" ht="12.75" customHeight="1">
      <c r="A578" s="12" t="s">
        <v>11</v>
      </c>
      <c r="B578" s="12" t="s">
        <v>12</v>
      </c>
      <c r="C578" s="12" t="s">
        <v>13</v>
      </c>
      <c r="D578" s="12" t="s">
        <v>14</v>
      </c>
      <c r="E578" s="12" t="s">
        <v>15</v>
      </c>
      <c r="F578" s="12" t="s">
        <v>16</v>
      </c>
      <c r="G578" s="12" t="s">
        <v>17</v>
      </c>
      <c r="H578" s="12" t="s">
        <v>18</v>
      </c>
      <c r="I578" s="12" t="s">
        <v>19</v>
      </c>
      <c r="J578" s="12" t="s">
        <v>20</v>
      </c>
      <c r="K578" s="12" t="s">
        <v>21</v>
      </c>
      <c r="L578" s="12" t="s">
        <v>22</v>
      </c>
      <c r="M578" s="12" t="s">
        <v>23</v>
      </c>
    </row>
    <row r="579" spans="1:16" ht="12.75" customHeight="1">
      <c r="B579" s="38"/>
      <c r="D579" s="28"/>
      <c r="E579" s="26"/>
      <c r="F579" s="26"/>
      <c r="G579" s="26"/>
      <c r="H579" s="26"/>
      <c r="I579" s="26"/>
      <c r="J579" s="26"/>
      <c r="K579" s="26"/>
      <c r="L579" s="26"/>
      <c r="M579" s="26"/>
    </row>
    <row r="580" spans="1:16" ht="12.75" customHeight="1">
      <c r="B580" s="26"/>
      <c r="E580" s="104" t="s">
        <v>41</v>
      </c>
      <c r="F580" s="104"/>
      <c r="G580" s="104"/>
      <c r="H580" s="104" t="s">
        <v>42</v>
      </c>
      <c r="I580" s="104"/>
      <c r="J580" s="104"/>
      <c r="K580" s="104" t="s">
        <v>43</v>
      </c>
      <c r="L580" s="104"/>
      <c r="M580" s="104"/>
    </row>
    <row r="581" spans="1:16" ht="12.75" customHeight="1">
      <c r="B581" s="26"/>
      <c r="E581" s="13" t="s">
        <v>27</v>
      </c>
      <c r="F581" s="13"/>
      <c r="G581" s="13"/>
      <c r="H581" s="13" t="s">
        <v>28</v>
      </c>
      <c r="I581" s="13"/>
      <c r="J581" s="13"/>
      <c r="K581" s="13" t="s">
        <v>28</v>
      </c>
      <c r="L581" s="13"/>
      <c r="M581" s="13"/>
    </row>
    <row r="582" spans="1:16" ht="28.5" customHeight="1">
      <c r="A582" s="15" t="s">
        <v>29</v>
      </c>
      <c r="B582" s="25" t="s">
        <v>30</v>
      </c>
      <c r="C582" s="25" t="s">
        <v>31</v>
      </c>
      <c r="D582" s="14" t="s">
        <v>32</v>
      </c>
      <c r="E582" s="25" t="s">
        <v>33</v>
      </c>
      <c r="F582" s="16" t="s">
        <v>34</v>
      </c>
      <c r="G582" s="25" t="s">
        <v>35</v>
      </c>
      <c r="H582" s="25" t="s">
        <v>33</v>
      </c>
      <c r="I582" s="16" t="s">
        <v>34</v>
      </c>
      <c r="J582" s="25" t="s">
        <v>35</v>
      </c>
      <c r="K582" s="25" t="s">
        <v>33</v>
      </c>
      <c r="L582" s="16" t="s">
        <v>34</v>
      </c>
      <c r="M582" s="25" t="s">
        <v>35</v>
      </c>
      <c r="O582" s="40" t="s">
        <v>69</v>
      </c>
    </row>
    <row r="583" spans="1:16" ht="12.75" customHeight="1">
      <c r="A583" s="26">
        <v>1</v>
      </c>
      <c r="B583" s="31" t="s">
        <v>50</v>
      </c>
      <c r="C583" s="31"/>
      <c r="D583" s="32">
        <v>40513</v>
      </c>
      <c r="E583" s="28">
        <v>0</v>
      </c>
      <c r="F583" s="28">
        <v>0</v>
      </c>
      <c r="G583" s="21">
        <f t="shared" ref="G583:G595" si="70">IF(E583=0,0,F583*1000/E583)</f>
        <v>0</v>
      </c>
      <c r="H583" s="28">
        <v>0</v>
      </c>
      <c r="I583" s="28">
        <v>0</v>
      </c>
      <c r="J583" s="21">
        <f t="shared" ref="J583:J595" si="71">IF(H583=0,0,I583*1000/H583)</f>
        <v>0</v>
      </c>
      <c r="K583" s="28">
        <f>E545+H545-K545-E583+H583</f>
        <v>0</v>
      </c>
      <c r="L583" s="28">
        <f t="shared" ref="L583:L595" si="72">F545+I545-L545-F583+I583</f>
        <v>0</v>
      </c>
      <c r="M583" s="21">
        <f t="shared" ref="M583:M595" si="73">IF(K583=0,0,L583*1000/K583)</f>
        <v>0</v>
      </c>
      <c r="O583" s="29" t="str">
        <f>IF(K583=K899,"OK","Bad")</f>
        <v>OK</v>
      </c>
      <c r="P583" s="29" t="str">
        <f>IF(L583=L899,"OK","Bad")</f>
        <v>OK</v>
      </c>
    </row>
    <row r="584" spans="1:16" ht="12.75" customHeight="1">
      <c r="A584" s="26">
        <v>2</v>
      </c>
      <c r="B584" s="31" t="s">
        <v>50</v>
      </c>
      <c r="C584" s="31"/>
      <c r="D584" s="32">
        <v>40544</v>
      </c>
      <c r="E584" s="28">
        <v>0</v>
      </c>
      <c r="F584" s="28">
        <v>0</v>
      </c>
      <c r="G584" s="21">
        <f t="shared" si="70"/>
        <v>0</v>
      </c>
      <c r="H584" s="28">
        <v>0</v>
      </c>
      <c r="I584" s="28">
        <v>0</v>
      </c>
      <c r="J584" s="21">
        <f t="shared" si="71"/>
        <v>0</v>
      </c>
      <c r="K584" s="28">
        <f t="shared" ref="K584:K595" si="74">E546+H546-K546-E584+H584</f>
        <v>0</v>
      </c>
      <c r="L584" s="28">
        <f t="shared" si="72"/>
        <v>0</v>
      </c>
      <c r="M584" s="21">
        <f t="shared" si="73"/>
        <v>0</v>
      </c>
    </row>
    <row r="585" spans="1:16" ht="12.75" customHeight="1">
      <c r="A585" s="26">
        <v>3</v>
      </c>
      <c r="B585" s="31" t="s">
        <v>50</v>
      </c>
      <c r="C585" s="31"/>
      <c r="D585" s="32">
        <v>40575</v>
      </c>
      <c r="E585" s="28">
        <v>0</v>
      </c>
      <c r="F585" s="28">
        <v>0</v>
      </c>
      <c r="G585" s="21">
        <f t="shared" si="70"/>
        <v>0</v>
      </c>
      <c r="H585" s="28">
        <v>0</v>
      </c>
      <c r="I585" s="28">
        <v>0</v>
      </c>
      <c r="J585" s="21">
        <f t="shared" si="71"/>
        <v>0</v>
      </c>
      <c r="K585" s="28">
        <f t="shared" si="74"/>
        <v>0</v>
      </c>
      <c r="L585" s="28">
        <f t="shared" si="72"/>
        <v>0</v>
      </c>
      <c r="M585" s="21">
        <f t="shared" si="73"/>
        <v>0</v>
      </c>
    </row>
    <row r="586" spans="1:16" ht="12.75" customHeight="1">
      <c r="A586" s="26">
        <v>4</v>
      </c>
      <c r="B586" s="31" t="s">
        <v>50</v>
      </c>
      <c r="C586" s="31"/>
      <c r="D586" s="32">
        <v>40603</v>
      </c>
      <c r="E586" s="28">
        <v>0</v>
      </c>
      <c r="F586" s="28">
        <v>0</v>
      </c>
      <c r="G586" s="21">
        <f t="shared" si="70"/>
        <v>0</v>
      </c>
      <c r="H586" s="28">
        <v>0</v>
      </c>
      <c r="I586" s="28">
        <v>0</v>
      </c>
      <c r="J586" s="21">
        <f t="shared" si="71"/>
        <v>0</v>
      </c>
      <c r="K586" s="28">
        <f t="shared" si="74"/>
        <v>0</v>
      </c>
      <c r="L586" s="28">
        <f t="shared" si="72"/>
        <v>0</v>
      </c>
      <c r="M586" s="21">
        <f t="shared" si="73"/>
        <v>0</v>
      </c>
    </row>
    <row r="587" spans="1:16" ht="12.75" customHeight="1">
      <c r="A587" s="26">
        <v>5</v>
      </c>
      <c r="B587" s="31" t="s">
        <v>50</v>
      </c>
      <c r="C587" s="31"/>
      <c r="D587" s="32">
        <v>40634</v>
      </c>
      <c r="E587" s="28">
        <v>0</v>
      </c>
      <c r="F587" s="28">
        <v>0</v>
      </c>
      <c r="G587" s="21">
        <f t="shared" si="70"/>
        <v>0</v>
      </c>
      <c r="H587" s="28">
        <v>0</v>
      </c>
      <c r="I587" s="28">
        <v>0</v>
      </c>
      <c r="J587" s="21">
        <f t="shared" si="71"/>
        <v>0</v>
      </c>
      <c r="K587" s="28">
        <f t="shared" si="74"/>
        <v>0</v>
      </c>
      <c r="L587" s="28">
        <f t="shared" si="72"/>
        <v>0</v>
      </c>
      <c r="M587" s="21">
        <f t="shared" si="73"/>
        <v>0</v>
      </c>
    </row>
    <row r="588" spans="1:16" ht="12.75" customHeight="1">
      <c r="A588" s="26">
        <v>6</v>
      </c>
      <c r="B588" s="31" t="s">
        <v>50</v>
      </c>
      <c r="C588" s="31"/>
      <c r="D588" s="32">
        <v>40664</v>
      </c>
      <c r="E588" s="28">
        <v>0</v>
      </c>
      <c r="F588" s="28">
        <v>0</v>
      </c>
      <c r="G588" s="21">
        <f t="shared" si="70"/>
        <v>0</v>
      </c>
      <c r="H588" s="28">
        <v>0</v>
      </c>
      <c r="I588" s="28">
        <v>0</v>
      </c>
      <c r="J588" s="21">
        <f t="shared" si="71"/>
        <v>0</v>
      </c>
      <c r="K588" s="28">
        <f t="shared" si="74"/>
        <v>0</v>
      </c>
      <c r="L588" s="28">
        <f t="shared" si="72"/>
        <v>0</v>
      </c>
      <c r="M588" s="21">
        <f t="shared" si="73"/>
        <v>0</v>
      </c>
    </row>
    <row r="589" spans="1:16" ht="12.75" customHeight="1">
      <c r="A589" s="26">
        <v>7</v>
      </c>
      <c r="B589" s="31" t="s">
        <v>50</v>
      </c>
      <c r="C589" s="31"/>
      <c r="D589" s="32">
        <v>40695</v>
      </c>
      <c r="E589" s="28">
        <v>0</v>
      </c>
      <c r="F589" s="28">
        <v>0</v>
      </c>
      <c r="G589" s="21">
        <f t="shared" si="70"/>
        <v>0</v>
      </c>
      <c r="H589" s="28">
        <v>0</v>
      </c>
      <c r="I589" s="28">
        <v>0</v>
      </c>
      <c r="J589" s="21">
        <f t="shared" si="71"/>
        <v>0</v>
      </c>
      <c r="K589" s="28">
        <f t="shared" si="74"/>
        <v>0</v>
      </c>
      <c r="L589" s="28">
        <f t="shared" si="72"/>
        <v>0</v>
      </c>
      <c r="M589" s="21">
        <f t="shared" si="73"/>
        <v>0</v>
      </c>
    </row>
    <row r="590" spans="1:16" ht="12.75" customHeight="1">
      <c r="A590" s="26">
        <v>8</v>
      </c>
      <c r="B590" s="31" t="s">
        <v>50</v>
      </c>
      <c r="C590" s="31"/>
      <c r="D590" s="32">
        <v>40725</v>
      </c>
      <c r="E590" s="28">
        <v>0</v>
      </c>
      <c r="F590" s="28">
        <v>0</v>
      </c>
      <c r="G590" s="21">
        <f t="shared" si="70"/>
        <v>0</v>
      </c>
      <c r="H590" s="28">
        <v>0</v>
      </c>
      <c r="I590" s="28">
        <v>0</v>
      </c>
      <c r="J590" s="21">
        <f t="shared" si="71"/>
        <v>0</v>
      </c>
      <c r="K590" s="28">
        <f t="shared" si="74"/>
        <v>0</v>
      </c>
      <c r="L590" s="28">
        <f t="shared" si="72"/>
        <v>0</v>
      </c>
      <c r="M590" s="21">
        <f t="shared" si="73"/>
        <v>0</v>
      </c>
    </row>
    <row r="591" spans="1:16" ht="12.75" customHeight="1">
      <c r="A591" s="26">
        <v>9</v>
      </c>
      <c r="B591" s="31" t="s">
        <v>50</v>
      </c>
      <c r="C591" s="31"/>
      <c r="D591" s="32">
        <v>40756</v>
      </c>
      <c r="E591" s="28">
        <v>0</v>
      </c>
      <c r="F591" s="28">
        <v>0</v>
      </c>
      <c r="G591" s="21">
        <f t="shared" si="70"/>
        <v>0</v>
      </c>
      <c r="H591" s="28">
        <v>0</v>
      </c>
      <c r="I591" s="28">
        <v>0</v>
      </c>
      <c r="J591" s="21">
        <f t="shared" si="71"/>
        <v>0</v>
      </c>
      <c r="K591" s="28">
        <f t="shared" si="74"/>
        <v>0</v>
      </c>
      <c r="L591" s="28">
        <f t="shared" si="72"/>
        <v>0</v>
      </c>
      <c r="M591" s="21">
        <f t="shared" si="73"/>
        <v>0</v>
      </c>
    </row>
    <row r="592" spans="1:16" ht="12.75" customHeight="1">
      <c r="A592" s="26">
        <v>10</v>
      </c>
      <c r="B592" s="31" t="s">
        <v>50</v>
      </c>
      <c r="C592" s="31"/>
      <c r="D592" s="32">
        <v>40787</v>
      </c>
      <c r="E592" s="28">
        <v>0</v>
      </c>
      <c r="F592" s="28">
        <v>0</v>
      </c>
      <c r="G592" s="21">
        <f t="shared" si="70"/>
        <v>0</v>
      </c>
      <c r="H592" s="28">
        <v>0</v>
      </c>
      <c r="I592" s="28">
        <v>0</v>
      </c>
      <c r="J592" s="21">
        <f t="shared" si="71"/>
        <v>0</v>
      </c>
      <c r="K592" s="28">
        <f t="shared" si="74"/>
        <v>0</v>
      </c>
      <c r="L592" s="28">
        <f t="shared" si="72"/>
        <v>0</v>
      </c>
      <c r="M592" s="21">
        <f t="shared" si="73"/>
        <v>0</v>
      </c>
    </row>
    <row r="593" spans="1:13" ht="12.75" customHeight="1">
      <c r="A593" s="26">
        <v>11</v>
      </c>
      <c r="B593" s="31" t="s">
        <v>50</v>
      </c>
      <c r="C593" s="31"/>
      <c r="D593" s="32">
        <v>40817</v>
      </c>
      <c r="E593" s="28">
        <v>0</v>
      </c>
      <c r="F593" s="28">
        <v>0</v>
      </c>
      <c r="G593" s="21">
        <f t="shared" si="70"/>
        <v>0</v>
      </c>
      <c r="H593" s="28">
        <v>0</v>
      </c>
      <c r="I593" s="28">
        <v>0</v>
      </c>
      <c r="J593" s="21">
        <f t="shared" si="71"/>
        <v>0</v>
      </c>
      <c r="K593" s="28">
        <f t="shared" si="74"/>
        <v>0</v>
      </c>
      <c r="L593" s="28">
        <f t="shared" si="72"/>
        <v>0</v>
      </c>
      <c r="M593" s="21">
        <f t="shared" si="73"/>
        <v>0</v>
      </c>
    </row>
    <row r="594" spans="1:13" ht="12.75" customHeight="1">
      <c r="A594" s="26">
        <v>12</v>
      </c>
      <c r="B594" s="31" t="s">
        <v>50</v>
      </c>
      <c r="C594" s="31"/>
      <c r="D594" s="32">
        <v>40848</v>
      </c>
      <c r="E594" s="28">
        <v>0</v>
      </c>
      <c r="F594" s="28">
        <v>0</v>
      </c>
      <c r="G594" s="21">
        <f t="shared" si="70"/>
        <v>0</v>
      </c>
      <c r="H594" s="28">
        <v>0</v>
      </c>
      <c r="I594" s="28">
        <v>0</v>
      </c>
      <c r="J594" s="21">
        <f t="shared" si="71"/>
        <v>0</v>
      </c>
      <c r="K594" s="28">
        <f t="shared" si="74"/>
        <v>0</v>
      </c>
      <c r="L594" s="28">
        <f t="shared" si="72"/>
        <v>0</v>
      </c>
      <c r="M594" s="21">
        <f t="shared" si="73"/>
        <v>0</v>
      </c>
    </row>
    <row r="595" spans="1:13" ht="12.75" customHeight="1">
      <c r="A595" s="26">
        <v>13</v>
      </c>
      <c r="B595" s="31" t="s">
        <v>50</v>
      </c>
      <c r="C595" s="31"/>
      <c r="D595" s="32">
        <v>40878</v>
      </c>
      <c r="E595" s="28">
        <v>0</v>
      </c>
      <c r="F595" s="28">
        <v>0</v>
      </c>
      <c r="G595" s="21">
        <f t="shared" si="70"/>
        <v>0</v>
      </c>
      <c r="H595" s="28">
        <v>0</v>
      </c>
      <c r="I595" s="28">
        <v>0</v>
      </c>
      <c r="J595" s="21">
        <f t="shared" si="71"/>
        <v>0</v>
      </c>
      <c r="K595" s="28">
        <f t="shared" si="74"/>
        <v>0</v>
      </c>
      <c r="L595" s="28">
        <f t="shared" si="72"/>
        <v>0</v>
      </c>
      <c r="M595" s="21">
        <f t="shared" si="73"/>
        <v>0</v>
      </c>
    </row>
    <row r="596" spans="1:13" ht="12.75" customHeight="1"/>
    <row r="597" spans="1:13" ht="12.75" customHeight="1">
      <c r="A597" s="26">
        <v>14</v>
      </c>
      <c r="B597" s="33" t="s">
        <v>66</v>
      </c>
      <c r="C597" s="31"/>
      <c r="D597" s="32"/>
      <c r="E597" s="28"/>
      <c r="F597" s="28"/>
      <c r="G597" s="21"/>
      <c r="H597" s="34"/>
      <c r="I597" s="34"/>
      <c r="J597" s="21"/>
      <c r="K597" s="28">
        <f>SUM(K583:K595)</f>
        <v>0</v>
      </c>
      <c r="L597" s="28">
        <f>SUM(L583:L595)</f>
        <v>0</v>
      </c>
      <c r="M597" s="21"/>
    </row>
    <row r="598" spans="1:13" ht="12.75" customHeight="1"/>
    <row r="599" spans="1:13" ht="12.75" customHeight="1">
      <c r="A599" s="26">
        <v>15</v>
      </c>
      <c r="B599" s="31" t="s">
        <v>50</v>
      </c>
      <c r="C599" s="31"/>
      <c r="D599" s="32" t="s">
        <v>40</v>
      </c>
      <c r="K599" s="23">
        <f>AVERAGE(K583:K595)</f>
        <v>0</v>
      </c>
      <c r="L599" s="23">
        <f>AVERAGE(L583:L595)</f>
        <v>0</v>
      </c>
      <c r="M599" s="21">
        <f>IF(K599=0,0,L599*1000/K599)</f>
        <v>0</v>
      </c>
    </row>
    <row r="600" spans="1:13" ht="12.75" customHeight="1"/>
    <row r="601" spans="1:13" ht="12.75" customHeight="1"/>
    <row r="602" spans="1:13" ht="12.75" customHeight="1"/>
    <row r="603" spans="1:13" ht="12.75" customHeight="1"/>
    <row r="604" spans="1:13" ht="12.75" customHeight="1"/>
    <row r="605" spans="1:13" ht="12.75" customHeight="1"/>
    <row r="606" spans="1:13" ht="12.75" customHeight="1"/>
    <row r="607" spans="1:13" ht="12.75" customHeight="1"/>
    <row r="608" spans="1:13" ht="13.5" customHeight="1">
      <c r="A608" s="17" t="s">
        <v>36</v>
      </c>
      <c r="B608" s="17"/>
      <c r="C608" s="18"/>
      <c r="D608" s="19"/>
      <c r="E608" s="17"/>
      <c r="F608" s="17"/>
      <c r="G608" s="17"/>
      <c r="H608" s="17"/>
      <c r="I608" s="17"/>
      <c r="J608" s="17"/>
      <c r="K608" s="17"/>
      <c r="L608" s="17"/>
      <c r="M608" s="20" t="s">
        <v>37</v>
      </c>
    </row>
    <row r="609" spans="1:13" ht="12.75" customHeight="1">
      <c r="A609" s="22" t="s">
        <v>0</v>
      </c>
      <c r="B609" s="22"/>
      <c r="C609" s="25"/>
      <c r="D609" s="14"/>
      <c r="E609" s="22"/>
      <c r="F609" s="22" t="s">
        <v>1</v>
      </c>
      <c r="G609" s="22"/>
      <c r="H609" s="22"/>
      <c r="I609" s="22"/>
      <c r="J609" s="22"/>
      <c r="K609" s="22"/>
      <c r="L609" s="22" t="s">
        <v>55</v>
      </c>
      <c r="M609" s="22"/>
    </row>
    <row r="610" spans="1:13">
      <c r="A610" s="17" t="s">
        <v>2</v>
      </c>
      <c r="B610" s="10"/>
      <c r="C610" s="7"/>
      <c r="D610" s="7"/>
      <c r="E610" s="7"/>
      <c r="F610" s="96" t="s">
        <v>3</v>
      </c>
      <c r="G610" s="96"/>
      <c r="H610" s="96"/>
      <c r="I610" s="96"/>
      <c r="J610" s="17" t="s">
        <v>4</v>
      </c>
      <c r="K610" s="5"/>
      <c r="L610" s="5"/>
      <c r="M610" s="5"/>
    </row>
    <row r="611" spans="1:13">
      <c r="A611" s="3"/>
      <c r="B611" s="8"/>
      <c r="C611" s="8"/>
      <c r="D611" s="8"/>
      <c r="E611" s="8"/>
      <c r="F611" s="97"/>
      <c r="G611" s="97"/>
      <c r="H611" s="97"/>
      <c r="I611" s="97"/>
      <c r="J611" s="22"/>
      <c r="K611" s="3" t="s">
        <v>5</v>
      </c>
      <c r="L611" s="2"/>
      <c r="M611" s="2"/>
    </row>
    <row r="612" spans="1:13">
      <c r="A612" s="3" t="s">
        <v>6</v>
      </c>
      <c r="B612" s="3"/>
      <c r="C612" s="38"/>
      <c r="D612" s="4"/>
      <c r="E612" s="3"/>
      <c r="F612" s="97"/>
      <c r="G612" s="97"/>
      <c r="H612" s="97"/>
      <c r="I612" s="97"/>
      <c r="J612" s="25"/>
      <c r="K612" s="3" t="s">
        <v>7</v>
      </c>
      <c r="L612" s="3"/>
      <c r="M612" s="3"/>
    </row>
    <row r="613" spans="1:13">
      <c r="A613" s="3"/>
      <c r="B613" s="8"/>
      <c r="C613" s="38"/>
      <c r="D613" s="4"/>
      <c r="E613" s="3"/>
      <c r="F613" s="97"/>
      <c r="G613" s="97"/>
      <c r="H613" s="97"/>
      <c r="I613" s="97"/>
      <c r="J613" s="25" t="s">
        <v>44</v>
      </c>
      <c r="K613" s="3" t="s">
        <v>8</v>
      </c>
      <c r="L613" s="3"/>
      <c r="M613" s="3"/>
    </row>
    <row r="614" spans="1:13">
      <c r="A614" s="22" t="s">
        <v>9</v>
      </c>
      <c r="B614" s="9"/>
      <c r="C614" s="25"/>
      <c r="D614" s="14"/>
      <c r="E614" s="22"/>
      <c r="F614" s="98"/>
      <c r="G614" s="98"/>
      <c r="H614" s="98"/>
      <c r="I614" s="98"/>
      <c r="J614" s="6" t="s">
        <v>10</v>
      </c>
      <c r="K614" s="1"/>
      <c r="L614" s="22"/>
      <c r="M614" s="22"/>
    </row>
    <row r="615" spans="1:13" ht="12.75" customHeight="1">
      <c r="A615" s="17"/>
      <c r="B615" s="17"/>
      <c r="C615" s="18"/>
      <c r="D615" s="19"/>
      <c r="E615" s="17"/>
      <c r="F615" s="11"/>
      <c r="G615" s="11"/>
      <c r="H615" s="11"/>
      <c r="I615" s="11"/>
      <c r="J615" s="17"/>
      <c r="K615" s="17"/>
      <c r="L615" s="17"/>
      <c r="M615" s="17"/>
    </row>
    <row r="616" spans="1:13" ht="12.75" customHeight="1">
      <c r="A616" s="12" t="s">
        <v>11</v>
      </c>
      <c r="B616" s="12" t="s">
        <v>12</v>
      </c>
      <c r="C616" s="12" t="s">
        <v>13</v>
      </c>
      <c r="D616" s="12" t="s">
        <v>14</v>
      </c>
      <c r="E616" s="12" t="s">
        <v>15</v>
      </c>
      <c r="F616" s="12" t="s">
        <v>16</v>
      </c>
      <c r="G616" s="12" t="s">
        <v>17</v>
      </c>
      <c r="H616" s="12" t="s">
        <v>18</v>
      </c>
      <c r="I616" s="12" t="s">
        <v>19</v>
      </c>
      <c r="J616" s="12" t="s">
        <v>20</v>
      </c>
      <c r="K616" s="12" t="s">
        <v>21</v>
      </c>
      <c r="L616" s="12" t="s">
        <v>22</v>
      </c>
      <c r="M616" s="12" t="s">
        <v>23</v>
      </c>
    </row>
    <row r="617" spans="1:13" ht="12.75" customHeight="1">
      <c r="B617" s="38"/>
      <c r="D617" s="28"/>
      <c r="E617" s="26"/>
      <c r="F617" s="26"/>
      <c r="G617" s="26"/>
      <c r="H617" s="26"/>
      <c r="I617" s="26"/>
      <c r="J617" s="26"/>
      <c r="K617" s="26"/>
      <c r="L617" s="26"/>
      <c r="M617" s="26"/>
    </row>
    <row r="618" spans="1:13" ht="12.75" customHeight="1">
      <c r="B618" s="26"/>
      <c r="E618" s="104" t="s">
        <v>24</v>
      </c>
      <c r="F618" s="104"/>
      <c r="G618" s="104"/>
      <c r="H618" s="104" t="s">
        <v>25</v>
      </c>
      <c r="I618" s="104"/>
      <c r="J618" s="104"/>
      <c r="K618" s="104" t="s">
        <v>26</v>
      </c>
      <c r="L618" s="104"/>
      <c r="M618" s="104"/>
    </row>
    <row r="619" spans="1:13" ht="12.75" customHeight="1">
      <c r="B619" s="26"/>
      <c r="E619" s="13" t="s">
        <v>27</v>
      </c>
      <c r="F619" s="13"/>
      <c r="G619" s="13"/>
      <c r="H619" s="13" t="s">
        <v>28</v>
      </c>
      <c r="I619" s="13"/>
      <c r="J619" s="13"/>
      <c r="K619" s="13" t="s">
        <v>28</v>
      </c>
      <c r="L619" s="13"/>
      <c r="M619" s="13"/>
    </row>
    <row r="620" spans="1:13" ht="28.5" customHeight="1">
      <c r="A620" s="15" t="s">
        <v>29</v>
      </c>
      <c r="B620" s="25" t="s">
        <v>30</v>
      </c>
      <c r="C620" s="25" t="s">
        <v>31</v>
      </c>
      <c r="D620" s="14" t="s">
        <v>32</v>
      </c>
      <c r="E620" s="25" t="s">
        <v>33</v>
      </c>
      <c r="F620" s="16" t="s">
        <v>34</v>
      </c>
      <c r="G620" s="25" t="s">
        <v>35</v>
      </c>
      <c r="H620" s="25" t="s">
        <v>33</v>
      </c>
      <c r="I620" s="16" t="s">
        <v>34</v>
      </c>
      <c r="J620" s="25" t="s">
        <v>35</v>
      </c>
      <c r="K620" s="25" t="s">
        <v>33</v>
      </c>
      <c r="L620" s="16" t="s">
        <v>34</v>
      </c>
      <c r="M620" s="25" t="s">
        <v>35</v>
      </c>
    </row>
    <row r="621" spans="1:13" ht="12.75" customHeight="1">
      <c r="A621" s="26">
        <v>1</v>
      </c>
      <c r="B621" s="31" t="s">
        <v>38</v>
      </c>
      <c r="C621" s="31"/>
      <c r="D621" s="32">
        <v>40148</v>
      </c>
      <c r="E621" s="34"/>
      <c r="F621" s="34"/>
      <c r="G621" s="21">
        <f>IF(E621=0,0,F621*1000/E621)</f>
        <v>0</v>
      </c>
      <c r="H621" s="34"/>
      <c r="I621" s="34"/>
      <c r="J621" s="21">
        <f t="shared" ref="J621:J633" si="75">IF(H621=0,0,I621*1000/H621)</f>
        <v>0</v>
      </c>
      <c r="K621" s="34"/>
      <c r="L621" s="34"/>
      <c r="M621" s="21">
        <f t="shared" ref="M621:M633" si="76">IF(K621=0,0,L621*1000/K621)</f>
        <v>0</v>
      </c>
    </row>
    <row r="622" spans="1:13" ht="12.75" customHeight="1">
      <c r="A622" s="26">
        <v>2</v>
      </c>
      <c r="B622" s="31" t="s">
        <v>38</v>
      </c>
      <c r="C622" s="31"/>
      <c r="D622" s="32">
        <v>40179</v>
      </c>
      <c r="E622" s="28">
        <f>K659</f>
        <v>0</v>
      </c>
      <c r="F622" s="28">
        <f t="shared" ref="F622:F633" si="77">L659</f>
        <v>0</v>
      </c>
      <c r="G622" s="21">
        <f t="shared" ref="G622:G633" si="78">IF(E622=0,0,F622*1000/E622)</f>
        <v>0</v>
      </c>
      <c r="H622" s="34"/>
      <c r="I622" s="34"/>
      <c r="J622" s="21">
        <f t="shared" si="75"/>
        <v>0</v>
      </c>
      <c r="K622" s="34"/>
      <c r="L622" s="34"/>
      <c r="M622" s="21">
        <f t="shared" si="76"/>
        <v>0</v>
      </c>
    </row>
    <row r="623" spans="1:13" ht="12.75" customHeight="1">
      <c r="A623" s="26">
        <v>3</v>
      </c>
      <c r="B623" s="31" t="s">
        <v>38</v>
      </c>
      <c r="C623" s="31"/>
      <c r="D623" s="32">
        <v>40210</v>
      </c>
      <c r="E623" s="28">
        <f t="shared" ref="E623:E633" si="79">K660</f>
        <v>0</v>
      </c>
      <c r="F623" s="28">
        <f t="shared" si="77"/>
        <v>0</v>
      </c>
      <c r="G623" s="21">
        <f t="shared" si="78"/>
        <v>0</v>
      </c>
      <c r="H623" s="34"/>
      <c r="I623" s="34"/>
      <c r="J623" s="21">
        <f t="shared" si="75"/>
        <v>0</v>
      </c>
      <c r="K623" s="34"/>
      <c r="L623" s="34"/>
      <c r="M623" s="21">
        <f t="shared" si="76"/>
        <v>0</v>
      </c>
    </row>
    <row r="624" spans="1:13" ht="12.75" customHeight="1">
      <c r="A624" s="26">
        <v>4</v>
      </c>
      <c r="B624" s="31" t="s">
        <v>38</v>
      </c>
      <c r="C624" s="31"/>
      <c r="D624" s="32">
        <v>40238</v>
      </c>
      <c r="E624" s="28">
        <f t="shared" si="79"/>
        <v>0</v>
      </c>
      <c r="F624" s="28">
        <f t="shared" si="77"/>
        <v>0</v>
      </c>
      <c r="G624" s="21">
        <f t="shared" si="78"/>
        <v>0</v>
      </c>
      <c r="H624" s="34"/>
      <c r="I624" s="34"/>
      <c r="J624" s="21">
        <f t="shared" si="75"/>
        <v>0</v>
      </c>
      <c r="K624" s="34"/>
      <c r="L624" s="34"/>
      <c r="M624" s="21">
        <f t="shared" si="76"/>
        <v>0</v>
      </c>
    </row>
    <row r="625" spans="1:13" ht="12.75" customHeight="1">
      <c r="A625" s="26">
        <v>5</v>
      </c>
      <c r="B625" s="31" t="s">
        <v>38</v>
      </c>
      <c r="C625" s="31"/>
      <c r="D625" s="32">
        <v>40269</v>
      </c>
      <c r="E625" s="28">
        <f t="shared" si="79"/>
        <v>0</v>
      </c>
      <c r="F625" s="28">
        <f t="shared" si="77"/>
        <v>0</v>
      </c>
      <c r="G625" s="21">
        <f t="shared" si="78"/>
        <v>0</v>
      </c>
      <c r="H625" s="34"/>
      <c r="I625" s="34"/>
      <c r="J625" s="21">
        <f t="shared" si="75"/>
        <v>0</v>
      </c>
      <c r="K625" s="34"/>
      <c r="L625" s="34"/>
      <c r="M625" s="21">
        <f t="shared" si="76"/>
        <v>0</v>
      </c>
    </row>
    <row r="626" spans="1:13" ht="12.75" customHeight="1">
      <c r="A626" s="26">
        <v>6</v>
      </c>
      <c r="B626" s="31" t="s">
        <v>38</v>
      </c>
      <c r="C626" s="31"/>
      <c r="D626" s="32">
        <v>40299</v>
      </c>
      <c r="E626" s="28">
        <f t="shared" si="79"/>
        <v>0</v>
      </c>
      <c r="F626" s="28">
        <f t="shared" si="77"/>
        <v>0</v>
      </c>
      <c r="G626" s="21">
        <f t="shared" si="78"/>
        <v>0</v>
      </c>
      <c r="H626" s="34"/>
      <c r="I626" s="34"/>
      <c r="J626" s="21">
        <f t="shared" si="75"/>
        <v>0</v>
      </c>
      <c r="K626" s="34"/>
      <c r="L626" s="34"/>
      <c r="M626" s="21">
        <f t="shared" si="76"/>
        <v>0</v>
      </c>
    </row>
    <row r="627" spans="1:13" ht="12.75" customHeight="1">
      <c r="A627" s="26">
        <v>7</v>
      </c>
      <c r="B627" s="31" t="s">
        <v>38</v>
      </c>
      <c r="C627" s="31"/>
      <c r="D627" s="32">
        <v>40330</v>
      </c>
      <c r="E627" s="28">
        <f t="shared" si="79"/>
        <v>0</v>
      </c>
      <c r="F627" s="28">
        <f t="shared" si="77"/>
        <v>0</v>
      </c>
      <c r="G627" s="21">
        <f t="shared" si="78"/>
        <v>0</v>
      </c>
      <c r="H627" s="34"/>
      <c r="I627" s="34"/>
      <c r="J627" s="21">
        <f t="shared" si="75"/>
        <v>0</v>
      </c>
      <c r="K627" s="34"/>
      <c r="L627" s="34"/>
      <c r="M627" s="21">
        <f t="shared" si="76"/>
        <v>0</v>
      </c>
    </row>
    <row r="628" spans="1:13" ht="12.75" customHeight="1">
      <c r="A628" s="26">
        <v>8</v>
      </c>
      <c r="B628" s="31" t="s">
        <v>38</v>
      </c>
      <c r="C628" s="31"/>
      <c r="D628" s="32">
        <v>40360</v>
      </c>
      <c r="E628" s="28">
        <f t="shared" si="79"/>
        <v>0</v>
      </c>
      <c r="F628" s="28">
        <f t="shared" si="77"/>
        <v>0</v>
      </c>
      <c r="G628" s="21">
        <f t="shared" si="78"/>
        <v>0</v>
      </c>
      <c r="H628" s="34"/>
      <c r="I628" s="34"/>
      <c r="J628" s="21">
        <f t="shared" si="75"/>
        <v>0</v>
      </c>
      <c r="K628" s="34"/>
      <c r="L628" s="34"/>
      <c r="M628" s="21">
        <f t="shared" si="76"/>
        <v>0</v>
      </c>
    </row>
    <row r="629" spans="1:13" ht="12.75" customHeight="1">
      <c r="A629" s="26">
        <v>9</v>
      </c>
      <c r="B629" s="31" t="s">
        <v>38</v>
      </c>
      <c r="C629" s="31"/>
      <c r="D629" s="32">
        <v>40391</v>
      </c>
      <c r="E629" s="28">
        <f t="shared" si="79"/>
        <v>0</v>
      </c>
      <c r="F629" s="28">
        <f t="shared" si="77"/>
        <v>0</v>
      </c>
      <c r="G629" s="21">
        <f t="shared" si="78"/>
        <v>0</v>
      </c>
      <c r="H629" s="34"/>
      <c r="I629" s="34"/>
      <c r="J629" s="21">
        <f t="shared" si="75"/>
        <v>0</v>
      </c>
      <c r="K629" s="34"/>
      <c r="L629" s="34"/>
      <c r="M629" s="21">
        <f t="shared" si="76"/>
        <v>0</v>
      </c>
    </row>
    <row r="630" spans="1:13" ht="12.75" customHeight="1">
      <c r="A630" s="26">
        <v>10</v>
      </c>
      <c r="B630" s="31" t="s">
        <v>38</v>
      </c>
      <c r="C630" s="31"/>
      <c r="D630" s="32">
        <v>40422</v>
      </c>
      <c r="E630" s="28">
        <f t="shared" si="79"/>
        <v>0</v>
      </c>
      <c r="F630" s="28">
        <f t="shared" si="77"/>
        <v>0</v>
      </c>
      <c r="G630" s="21">
        <f t="shared" si="78"/>
        <v>0</v>
      </c>
      <c r="H630" s="34"/>
      <c r="I630" s="34"/>
      <c r="J630" s="21">
        <f t="shared" si="75"/>
        <v>0</v>
      </c>
      <c r="K630" s="34"/>
      <c r="L630" s="34"/>
      <c r="M630" s="21">
        <f t="shared" si="76"/>
        <v>0</v>
      </c>
    </row>
    <row r="631" spans="1:13" ht="12.75" customHeight="1">
      <c r="A631" s="26">
        <v>11</v>
      </c>
      <c r="B631" s="31" t="s">
        <v>38</v>
      </c>
      <c r="C631" s="31"/>
      <c r="D631" s="32">
        <v>40452</v>
      </c>
      <c r="E631" s="28">
        <f t="shared" si="79"/>
        <v>0</v>
      </c>
      <c r="F631" s="28">
        <f t="shared" si="77"/>
        <v>0</v>
      </c>
      <c r="G631" s="21">
        <f t="shared" si="78"/>
        <v>0</v>
      </c>
      <c r="H631" s="34"/>
      <c r="I631" s="34"/>
      <c r="J631" s="21">
        <f t="shared" si="75"/>
        <v>0</v>
      </c>
      <c r="K631" s="34"/>
      <c r="L631" s="34"/>
      <c r="M631" s="21">
        <f t="shared" si="76"/>
        <v>0</v>
      </c>
    </row>
    <row r="632" spans="1:13" ht="12.75" customHeight="1">
      <c r="A632" s="26">
        <v>12</v>
      </c>
      <c r="B632" s="31" t="s">
        <v>38</v>
      </c>
      <c r="C632" s="31"/>
      <c r="D632" s="32">
        <v>40483</v>
      </c>
      <c r="E632" s="28">
        <f t="shared" si="79"/>
        <v>0</v>
      </c>
      <c r="F632" s="28">
        <f t="shared" si="77"/>
        <v>0</v>
      </c>
      <c r="G632" s="21">
        <f t="shared" si="78"/>
        <v>0</v>
      </c>
      <c r="H632" s="34"/>
      <c r="I632" s="34"/>
      <c r="J632" s="21">
        <f t="shared" si="75"/>
        <v>0</v>
      </c>
      <c r="K632" s="34"/>
      <c r="L632" s="34"/>
      <c r="M632" s="21">
        <f t="shared" si="76"/>
        <v>0</v>
      </c>
    </row>
    <row r="633" spans="1:13" ht="12.75" customHeight="1">
      <c r="A633" s="26">
        <v>13</v>
      </c>
      <c r="B633" s="31" t="s">
        <v>38</v>
      </c>
      <c r="C633" s="31"/>
      <c r="D633" s="32">
        <v>40513</v>
      </c>
      <c r="E633" s="28">
        <f t="shared" si="79"/>
        <v>0</v>
      </c>
      <c r="F633" s="28">
        <f t="shared" si="77"/>
        <v>0</v>
      </c>
      <c r="G633" s="21">
        <f t="shared" si="78"/>
        <v>0</v>
      </c>
      <c r="H633" s="34"/>
      <c r="I633" s="34"/>
      <c r="J633" s="21">
        <f t="shared" si="75"/>
        <v>0</v>
      </c>
      <c r="K633" s="34"/>
      <c r="L633" s="34"/>
      <c r="M633" s="21">
        <f t="shared" si="76"/>
        <v>0</v>
      </c>
    </row>
    <row r="634" spans="1:13" ht="12.75" customHeight="1">
      <c r="B634" s="31"/>
      <c r="C634" s="31"/>
      <c r="D634" s="32"/>
    </row>
    <row r="635" spans="1:13" ht="12.75" customHeight="1"/>
    <row r="636" spans="1:13" ht="12.75" customHeight="1"/>
    <row r="637" spans="1:13" ht="12.75" customHeight="1"/>
    <row r="638" spans="1:13" ht="12.75" customHeight="1"/>
    <row r="639" spans="1:13" ht="12.75" customHeight="1"/>
    <row r="640" spans="1:13" ht="12.75" customHeight="1"/>
    <row r="641" spans="1:13" ht="12.75" customHeight="1"/>
    <row r="642" spans="1:13" ht="12.75" customHeight="1"/>
    <row r="643" spans="1:13" ht="12.75" customHeight="1"/>
    <row r="644" spans="1:13" ht="12.75" customHeight="1"/>
    <row r="645" spans="1:13" ht="12.75" customHeight="1"/>
    <row r="646" spans="1:13" ht="13.5" customHeight="1">
      <c r="A646" s="17" t="s">
        <v>36</v>
      </c>
      <c r="B646" s="17"/>
      <c r="C646" s="18"/>
      <c r="D646" s="19"/>
      <c r="E646" s="17"/>
      <c r="F646" s="17"/>
      <c r="G646" s="17"/>
      <c r="H646" s="17"/>
      <c r="I646" s="17"/>
      <c r="J646" s="17"/>
      <c r="K646" s="17"/>
      <c r="L646" s="17"/>
      <c r="M646" s="20" t="s">
        <v>37</v>
      </c>
    </row>
    <row r="647" spans="1:13" ht="12.75" customHeight="1">
      <c r="A647" s="22" t="s">
        <v>0</v>
      </c>
      <c r="B647" s="22"/>
      <c r="C647" s="25"/>
      <c r="D647" s="14"/>
      <c r="E647" s="22"/>
      <c r="F647" s="22" t="s">
        <v>1</v>
      </c>
      <c r="G647" s="22"/>
      <c r="H647" s="22"/>
      <c r="I647" s="22"/>
      <c r="J647" s="22"/>
      <c r="K647" s="22"/>
      <c r="L647" s="22" t="s">
        <v>55</v>
      </c>
      <c r="M647" s="22"/>
    </row>
    <row r="648" spans="1:13">
      <c r="A648" s="17" t="s">
        <v>2</v>
      </c>
      <c r="B648" s="10"/>
      <c r="C648" s="7"/>
      <c r="D648" s="7"/>
      <c r="E648" s="7"/>
      <c r="F648" s="96" t="s">
        <v>3</v>
      </c>
      <c r="G648" s="96"/>
      <c r="H648" s="96"/>
      <c r="I648" s="96"/>
      <c r="J648" s="17" t="s">
        <v>4</v>
      </c>
      <c r="K648" s="5"/>
      <c r="L648" s="5"/>
      <c r="M648" s="5"/>
    </row>
    <row r="649" spans="1:13">
      <c r="A649" s="3"/>
      <c r="B649" s="8"/>
      <c r="C649" s="8"/>
      <c r="D649" s="8"/>
      <c r="E649" s="8"/>
      <c r="F649" s="97"/>
      <c r="G649" s="97"/>
      <c r="H649" s="97"/>
      <c r="I649" s="97"/>
      <c r="J649" s="22"/>
      <c r="K649" s="3" t="s">
        <v>5</v>
      </c>
      <c r="L649" s="2"/>
      <c r="M649" s="2"/>
    </row>
    <row r="650" spans="1:13">
      <c r="A650" s="3" t="s">
        <v>6</v>
      </c>
      <c r="B650" s="3"/>
      <c r="C650" s="38"/>
      <c r="D650" s="4"/>
      <c r="E650" s="3"/>
      <c r="F650" s="97"/>
      <c r="G650" s="97"/>
      <c r="H650" s="97"/>
      <c r="I650" s="97"/>
      <c r="J650" s="22"/>
      <c r="K650" s="3" t="s">
        <v>7</v>
      </c>
      <c r="L650" s="3"/>
      <c r="M650" s="3"/>
    </row>
    <row r="651" spans="1:13">
      <c r="A651" s="3"/>
      <c r="B651" s="8"/>
      <c r="C651" s="38"/>
      <c r="D651" s="4"/>
      <c r="E651" s="3"/>
      <c r="F651" s="97"/>
      <c r="G651" s="97"/>
      <c r="H651" s="97"/>
      <c r="I651" s="97"/>
      <c r="J651" s="25" t="s">
        <v>44</v>
      </c>
      <c r="K651" s="3" t="s">
        <v>8</v>
      </c>
      <c r="L651" s="3"/>
      <c r="M651" s="3"/>
    </row>
    <row r="652" spans="1:13">
      <c r="A652" s="22" t="s">
        <v>9</v>
      </c>
      <c r="B652" s="9"/>
      <c r="C652" s="25"/>
      <c r="D652" s="14"/>
      <c r="E652" s="22"/>
      <c r="F652" s="98"/>
      <c r="G652" s="98"/>
      <c r="H652" s="98"/>
      <c r="I652" s="98"/>
      <c r="J652" s="6" t="s">
        <v>10</v>
      </c>
      <c r="K652" s="1"/>
      <c r="L652" s="22"/>
      <c r="M652" s="22"/>
    </row>
    <row r="653" spans="1:13" ht="12.75" customHeight="1">
      <c r="A653" s="17"/>
      <c r="B653" s="17"/>
      <c r="C653" s="18"/>
      <c r="D653" s="19"/>
      <c r="E653" s="17"/>
      <c r="F653" s="11"/>
      <c r="G653" s="11"/>
      <c r="H653" s="11"/>
      <c r="I653" s="11"/>
      <c r="J653" s="17"/>
      <c r="K653" s="17"/>
      <c r="L653" s="17"/>
      <c r="M653" s="17"/>
    </row>
    <row r="654" spans="1:13" ht="12.75" customHeight="1">
      <c r="A654" s="12" t="s">
        <v>11</v>
      </c>
      <c r="B654" s="12" t="s">
        <v>12</v>
      </c>
      <c r="C654" s="12" t="s">
        <v>13</v>
      </c>
      <c r="D654" s="12" t="s">
        <v>14</v>
      </c>
      <c r="E654" s="12" t="s">
        <v>15</v>
      </c>
      <c r="F654" s="12" t="s">
        <v>16</v>
      </c>
      <c r="G654" s="12" t="s">
        <v>17</v>
      </c>
      <c r="H654" s="12" t="s">
        <v>18</v>
      </c>
      <c r="I654" s="12" t="s">
        <v>19</v>
      </c>
      <c r="J654" s="12" t="s">
        <v>20</v>
      </c>
      <c r="K654" s="12" t="s">
        <v>21</v>
      </c>
      <c r="L654" s="12" t="s">
        <v>22</v>
      </c>
      <c r="M654" s="12" t="s">
        <v>23</v>
      </c>
    </row>
    <row r="655" spans="1:13" ht="12.75" customHeight="1">
      <c r="B655" s="38"/>
      <c r="D655" s="28"/>
      <c r="E655" s="26"/>
      <c r="F655" s="26"/>
      <c r="G655" s="26"/>
      <c r="H655" s="26"/>
      <c r="I655" s="26"/>
      <c r="J655" s="26"/>
      <c r="K655" s="26"/>
      <c r="L655" s="26"/>
      <c r="M655" s="26"/>
    </row>
    <row r="656" spans="1:13" ht="12.75" customHeight="1">
      <c r="B656" s="26"/>
      <c r="E656" s="104" t="s">
        <v>41</v>
      </c>
      <c r="F656" s="104"/>
      <c r="G656" s="104"/>
      <c r="H656" s="104" t="s">
        <v>42</v>
      </c>
      <c r="I656" s="104"/>
      <c r="J656" s="104"/>
      <c r="K656" s="104" t="s">
        <v>43</v>
      </c>
      <c r="L656" s="104"/>
      <c r="M656" s="104"/>
    </row>
    <row r="657" spans="1:13" ht="12.75" customHeight="1">
      <c r="B657" s="26"/>
      <c r="E657" s="13" t="s">
        <v>27</v>
      </c>
      <c r="F657" s="13"/>
      <c r="G657" s="13"/>
      <c r="H657" s="13" t="s">
        <v>28</v>
      </c>
      <c r="I657" s="13"/>
      <c r="J657" s="13"/>
      <c r="K657" s="13" t="s">
        <v>28</v>
      </c>
      <c r="L657" s="13"/>
      <c r="M657" s="13"/>
    </row>
    <row r="658" spans="1:13" ht="28.5" customHeight="1">
      <c r="A658" s="15" t="s">
        <v>29</v>
      </c>
      <c r="B658" s="25" t="s">
        <v>30</v>
      </c>
      <c r="C658" s="25" t="s">
        <v>31</v>
      </c>
      <c r="D658" s="14" t="s">
        <v>32</v>
      </c>
      <c r="E658" s="25" t="s">
        <v>33</v>
      </c>
      <c r="F658" s="16" t="s">
        <v>34</v>
      </c>
      <c r="G658" s="25" t="s">
        <v>35</v>
      </c>
      <c r="H658" s="25" t="s">
        <v>33</v>
      </c>
      <c r="I658" s="16" t="s">
        <v>34</v>
      </c>
      <c r="J658" s="25" t="s">
        <v>35</v>
      </c>
      <c r="K658" s="25" t="s">
        <v>33</v>
      </c>
      <c r="L658" s="16" t="s">
        <v>34</v>
      </c>
      <c r="M658" s="25" t="s">
        <v>35</v>
      </c>
    </row>
    <row r="659" spans="1:13" ht="12.75" customHeight="1">
      <c r="A659" s="26">
        <v>1</v>
      </c>
      <c r="B659" s="31" t="s">
        <v>38</v>
      </c>
      <c r="C659" s="31"/>
      <c r="D659" s="32">
        <v>40148</v>
      </c>
      <c r="E659" s="28">
        <v>0</v>
      </c>
      <c r="F659" s="28">
        <v>0</v>
      </c>
      <c r="G659" s="21">
        <f t="shared" ref="G659:G671" si="80">IF(E659=0,0,F659*1000/E659)</f>
        <v>0</v>
      </c>
      <c r="H659" s="28">
        <v>0</v>
      </c>
      <c r="I659" s="28">
        <v>0</v>
      </c>
      <c r="J659" s="21">
        <f t="shared" ref="J659:J671" si="81">IF(H659=0,0,I659*1000/H659)</f>
        <v>0</v>
      </c>
      <c r="K659" s="28">
        <f>E621+H621-K621-E659+H659</f>
        <v>0</v>
      </c>
      <c r="L659" s="28">
        <f t="shared" ref="L659:L671" si="82">F621+I621-L621-F659+I659</f>
        <v>0</v>
      </c>
      <c r="M659" s="21">
        <f t="shared" ref="M659:M671" si="83">IF(K659=0,0,L659*1000/K659)</f>
        <v>0</v>
      </c>
    </row>
    <row r="660" spans="1:13" ht="12.75" customHeight="1">
      <c r="A660" s="26">
        <v>2</v>
      </c>
      <c r="B660" s="31" t="s">
        <v>38</v>
      </c>
      <c r="C660" s="31"/>
      <c r="D660" s="32">
        <v>40179</v>
      </c>
      <c r="E660" s="28">
        <v>0</v>
      </c>
      <c r="F660" s="28">
        <v>0</v>
      </c>
      <c r="G660" s="21">
        <f t="shared" si="80"/>
        <v>0</v>
      </c>
      <c r="H660" s="28">
        <v>0</v>
      </c>
      <c r="I660" s="28">
        <v>0</v>
      </c>
      <c r="J660" s="21">
        <f t="shared" si="81"/>
        <v>0</v>
      </c>
      <c r="K660" s="28">
        <f t="shared" ref="K660:K671" si="84">E622+H622-K622-E660+H660</f>
        <v>0</v>
      </c>
      <c r="L660" s="28">
        <f t="shared" si="82"/>
        <v>0</v>
      </c>
      <c r="M660" s="21">
        <f t="shared" si="83"/>
        <v>0</v>
      </c>
    </row>
    <row r="661" spans="1:13" ht="12.75" customHeight="1">
      <c r="A661" s="26">
        <v>3</v>
      </c>
      <c r="B661" s="31" t="s">
        <v>38</v>
      </c>
      <c r="C661" s="31"/>
      <c r="D661" s="32">
        <v>40210</v>
      </c>
      <c r="E661" s="28">
        <v>0</v>
      </c>
      <c r="F661" s="28">
        <v>0</v>
      </c>
      <c r="G661" s="21">
        <f t="shared" si="80"/>
        <v>0</v>
      </c>
      <c r="H661" s="28">
        <v>0</v>
      </c>
      <c r="I661" s="28">
        <v>0</v>
      </c>
      <c r="J661" s="21">
        <f t="shared" si="81"/>
        <v>0</v>
      </c>
      <c r="K661" s="28">
        <f t="shared" si="84"/>
        <v>0</v>
      </c>
      <c r="L661" s="28">
        <f t="shared" si="82"/>
        <v>0</v>
      </c>
      <c r="M661" s="21">
        <f t="shared" si="83"/>
        <v>0</v>
      </c>
    </row>
    <row r="662" spans="1:13" ht="12.75" customHeight="1">
      <c r="A662" s="26">
        <v>4</v>
      </c>
      <c r="B662" s="31" t="s">
        <v>38</v>
      </c>
      <c r="C662" s="31"/>
      <c r="D662" s="32">
        <v>40238</v>
      </c>
      <c r="E662" s="28">
        <v>0</v>
      </c>
      <c r="F662" s="28">
        <v>0</v>
      </c>
      <c r="G662" s="21">
        <f t="shared" si="80"/>
        <v>0</v>
      </c>
      <c r="H662" s="28">
        <v>0</v>
      </c>
      <c r="I662" s="28">
        <v>0</v>
      </c>
      <c r="J662" s="21">
        <f t="shared" si="81"/>
        <v>0</v>
      </c>
      <c r="K662" s="28">
        <f t="shared" si="84"/>
        <v>0</v>
      </c>
      <c r="L662" s="28">
        <f t="shared" si="82"/>
        <v>0</v>
      </c>
      <c r="M662" s="21">
        <f t="shared" si="83"/>
        <v>0</v>
      </c>
    </row>
    <row r="663" spans="1:13" ht="12.75" customHeight="1">
      <c r="A663" s="26">
        <v>5</v>
      </c>
      <c r="B663" s="31" t="s">
        <v>38</v>
      </c>
      <c r="C663" s="31"/>
      <c r="D663" s="32">
        <v>40269</v>
      </c>
      <c r="E663" s="28">
        <v>0</v>
      </c>
      <c r="F663" s="28">
        <v>0</v>
      </c>
      <c r="G663" s="21">
        <f t="shared" si="80"/>
        <v>0</v>
      </c>
      <c r="H663" s="28"/>
      <c r="I663" s="34"/>
      <c r="J663" s="21">
        <f t="shared" si="81"/>
        <v>0</v>
      </c>
      <c r="K663" s="28">
        <f t="shared" si="84"/>
        <v>0</v>
      </c>
      <c r="L663" s="28">
        <f t="shared" si="82"/>
        <v>0</v>
      </c>
      <c r="M663" s="21">
        <f t="shared" si="83"/>
        <v>0</v>
      </c>
    </row>
    <row r="664" spans="1:13" ht="12.75" customHeight="1">
      <c r="A664" s="26">
        <v>6</v>
      </c>
      <c r="B664" s="31" t="s">
        <v>38</v>
      </c>
      <c r="C664" s="31"/>
      <c r="D664" s="32">
        <v>40299</v>
      </c>
      <c r="E664" s="28">
        <v>0</v>
      </c>
      <c r="F664" s="28">
        <v>0</v>
      </c>
      <c r="G664" s="21">
        <f t="shared" si="80"/>
        <v>0</v>
      </c>
      <c r="H664" s="28">
        <v>0</v>
      </c>
      <c r="I664" s="28">
        <v>0</v>
      </c>
      <c r="J664" s="21">
        <f t="shared" si="81"/>
        <v>0</v>
      </c>
      <c r="K664" s="28">
        <f t="shared" si="84"/>
        <v>0</v>
      </c>
      <c r="L664" s="28">
        <f t="shared" si="82"/>
        <v>0</v>
      </c>
      <c r="M664" s="21">
        <f t="shared" si="83"/>
        <v>0</v>
      </c>
    </row>
    <row r="665" spans="1:13" ht="12.75" customHeight="1">
      <c r="A665" s="26">
        <v>7</v>
      </c>
      <c r="B665" s="31" t="s">
        <v>38</v>
      </c>
      <c r="C665" s="31"/>
      <c r="D665" s="32">
        <v>40330</v>
      </c>
      <c r="E665" s="28">
        <v>0</v>
      </c>
      <c r="F665" s="28">
        <v>0</v>
      </c>
      <c r="G665" s="21">
        <f t="shared" si="80"/>
        <v>0</v>
      </c>
      <c r="H665" s="28">
        <v>0</v>
      </c>
      <c r="I665" s="28">
        <v>0</v>
      </c>
      <c r="J665" s="21">
        <f t="shared" si="81"/>
        <v>0</v>
      </c>
      <c r="K665" s="28">
        <f t="shared" si="84"/>
        <v>0</v>
      </c>
      <c r="L665" s="28">
        <f t="shared" si="82"/>
        <v>0</v>
      </c>
      <c r="M665" s="21">
        <f t="shared" si="83"/>
        <v>0</v>
      </c>
    </row>
    <row r="666" spans="1:13" ht="12.75" customHeight="1">
      <c r="A666" s="26">
        <v>8</v>
      </c>
      <c r="B666" s="31" t="s">
        <v>38</v>
      </c>
      <c r="C666" s="31"/>
      <c r="D666" s="32">
        <v>40360</v>
      </c>
      <c r="E666" s="28">
        <v>0</v>
      </c>
      <c r="F666" s="28">
        <v>0</v>
      </c>
      <c r="G666" s="21">
        <f t="shared" si="80"/>
        <v>0</v>
      </c>
      <c r="H666" s="28">
        <v>0</v>
      </c>
      <c r="I666" s="28">
        <v>0</v>
      </c>
      <c r="J666" s="21">
        <f t="shared" si="81"/>
        <v>0</v>
      </c>
      <c r="K666" s="28">
        <f t="shared" si="84"/>
        <v>0</v>
      </c>
      <c r="L666" s="28">
        <f t="shared" si="82"/>
        <v>0</v>
      </c>
      <c r="M666" s="21">
        <f t="shared" si="83"/>
        <v>0</v>
      </c>
    </row>
    <row r="667" spans="1:13" ht="12.75" customHeight="1">
      <c r="A667" s="26">
        <v>9</v>
      </c>
      <c r="B667" s="31" t="s">
        <v>38</v>
      </c>
      <c r="C667" s="31"/>
      <c r="D667" s="32">
        <v>40391</v>
      </c>
      <c r="E667" s="28">
        <v>0</v>
      </c>
      <c r="F667" s="28">
        <v>0</v>
      </c>
      <c r="G667" s="21">
        <f t="shared" si="80"/>
        <v>0</v>
      </c>
      <c r="H667" s="28">
        <v>0</v>
      </c>
      <c r="I667" s="28">
        <v>0</v>
      </c>
      <c r="J667" s="21">
        <f t="shared" si="81"/>
        <v>0</v>
      </c>
      <c r="K667" s="28">
        <f t="shared" si="84"/>
        <v>0</v>
      </c>
      <c r="L667" s="28">
        <f t="shared" si="82"/>
        <v>0</v>
      </c>
      <c r="M667" s="21">
        <f t="shared" si="83"/>
        <v>0</v>
      </c>
    </row>
    <row r="668" spans="1:13" ht="12.75" customHeight="1">
      <c r="A668" s="26">
        <v>10</v>
      </c>
      <c r="B668" s="31" t="s">
        <v>38</v>
      </c>
      <c r="C668" s="31"/>
      <c r="D668" s="32">
        <v>40422</v>
      </c>
      <c r="E668" s="28">
        <v>0</v>
      </c>
      <c r="F668" s="28">
        <v>0</v>
      </c>
      <c r="G668" s="21">
        <f t="shared" si="80"/>
        <v>0</v>
      </c>
      <c r="H668" s="28">
        <v>0</v>
      </c>
      <c r="I668" s="28">
        <v>0</v>
      </c>
      <c r="J668" s="21">
        <f t="shared" si="81"/>
        <v>0</v>
      </c>
      <c r="K668" s="28">
        <f t="shared" si="84"/>
        <v>0</v>
      </c>
      <c r="L668" s="28">
        <f t="shared" si="82"/>
        <v>0</v>
      </c>
      <c r="M668" s="21">
        <f t="shared" si="83"/>
        <v>0</v>
      </c>
    </row>
    <row r="669" spans="1:13" ht="12.75" customHeight="1">
      <c r="A669" s="26">
        <v>11</v>
      </c>
      <c r="B669" s="31" t="s">
        <v>38</v>
      </c>
      <c r="C669" s="31"/>
      <c r="D669" s="32">
        <v>40452</v>
      </c>
      <c r="E669" s="28">
        <v>0</v>
      </c>
      <c r="F669" s="28">
        <v>0</v>
      </c>
      <c r="G669" s="21">
        <f t="shared" si="80"/>
        <v>0</v>
      </c>
      <c r="H669" s="28">
        <v>0</v>
      </c>
      <c r="I669" s="28">
        <v>0</v>
      </c>
      <c r="J669" s="21">
        <f t="shared" si="81"/>
        <v>0</v>
      </c>
      <c r="K669" s="28">
        <f t="shared" si="84"/>
        <v>0</v>
      </c>
      <c r="L669" s="28">
        <f t="shared" si="82"/>
        <v>0</v>
      </c>
      <c r="M669" s="21">
        <f t="shared" si="83"/>
        <v>0</v>
      </c>
    </row>
    <row r="670" spans="1:13" ht="12.75" customHeight="1">
      <c r="A670" s="26">
        <v>12</v>
      </c>
      <c r="B670" s="31" t="s">
        <v>38</v>
      </c>
      <c r="C670" s="31"/>
      <c r="D670" s="32">
        <v>40483</v>
      </c>
      <c r="E670" s="28">
        <v>0</v>
      </c>
      <c r="F670" s="28">
        <v>0</v>
      </c>
      <c r="G670" s="21">
        <f t="shared" si="80"/>
        <v>0</v>
      </c>
      <c r="H670" s="28">
        <v>0</v>
      </c>
      <c r="I670" s="28">
        <v>0</v>
      </c>
      <c r="J670" s="21">
        <f t="shared" si="81"/>
        <v>0</v>
      </c>
      <c r="K670" s="28">
        <f t="shared" si="84"/>
        <v>0</v>
      </c>
      <c r="L670" s="28">
        <f t="shared" si="82"/>
        <v>0</v>
      </c>
      <c r="M670" s="21">
        <f t="shared" si="83"/>
        <v>0</v>
      </c>
    </row>
    <row r="671" spans="1:13" ht="12.75" customHeight="1">
      <c r="A671" s="26">
        <v>13</v>
      </c>
      <c r="B671" s="31" t="s">
        <v>38</v>
      </c>
      <c r="C671" s="31"/>
      <c r="D671" s="32">
        <v>40513</v>
      </c>
      <c r="E671" s="28">
        <v>0</v>
      </c>
      <c r="F671" s="28">
        <v>0</v>
      </c>
      <c r="G671" s="21">
        <f t="shared" si="80"/>
        <v>0</v>
      </c>
      <c r="H671" s="28">
        <v>0</v>
      </c>
      <c r="I671" s="28">
        <v>0</v>
      </c>
      <c r="J671" s="21">
        <f t="shared" si="81"/>
        <v>0</v>
      </c>
      <c r="K671" s="28">
        <f t="shared" si="84"/>
        <v>0</v>
      </c>
      <c r="L671" s="28">
        <f t="shared" si="82"/>
        <v>0</v>
      </c>
      <c r="M671" s="21">
        <f t="shared" si="83"/>
        <v>0</v>
      </c>
    </row>
    <row r="672" spans="1:13" ht="12.75" customHeight="1"/>
    <row r="673" spans="1:13" ht="12.75" customHeight="1">
      <c r="A673" s="26">
        <v>14</v>
      </c>
      <c r="B673" s="33" t="s">
        <v>66</v>
      </c>
      <c r="C673" s="31"/>
      <c r="D673" s="32"/>
      <c r="E673" s="28"/>
      <c r="F673" s="28"/>
      <c r="G673" s="21"/>
      <c r="H673" s="34"/>
      <c r="I673" s="34"/>
      <c r="J673" s="21"/>
      <c r="K673" s="28">
        <f>SUM(K659:K671)</f>
        <v>0</v>
      </c>
      <c r="L673" s="28">
        <f>SUM(L659:L671)</f>
        <v>0</v>
      </c>
      <c r="M673" s="21"/>
    </row>
    <row r="674" spans="1:13" ht="12.75" customHeight="1"/>
    <row r="675" spans="1:13" ht="12.75" customHeight="1">
      <c r="A675" s="26">
        <v>15</v>
      </c>
      <c r="B675" s="31" t="s">
        <v>38</v>
      </c>
      <c r="C675" s="31" t="s">
        <v>39</v>
      </c>
      <c r="D675" s="32" t="s">
        <v>40</v>
      </c>
      <c r="K675" s="23">
        <f>AVERAGE(K659:K671)</f>
        <v>0</v>
      </c>
      <c r="L675" s="23">
        <f>AVERAGE(L659:L671)</f>
        <v>0</v>
      </c>
      <c r="M675" s="21">
        <f>IF(K675=0,0,L675*1000/K675)</f>
        <v>0</v>
      </c>
    </row>
    <row r="676" spans="1:13" ht="12.75" customHeight="1"/>
    <row r="677" spans="1:13" ht="12.75" customHeight="1"/>
    <row r="678" spans="1:13" ht="12.75" customHeight="1"/>
    <row r="679" spans="1:13" ht="12.75" customHeight="1"/>
    <row r="680" spans="1:13" ht="12.75" customHeight="1"/>
    <row r="681" spans="1:13" ht="12.75" customHeight="1"/>
    <row r="682" spans="1:13" ht="12.75" customHeight="1"/>
    <row r="683" spans="1:13" ht="12.75" customHeight="1"/>
    <row r="684" spans="1:13" ht="13.5" customHeight="1">
      <c r="A684" s="17" t="s">
        <v>36</v>
      </c>
      <c r="B684" s="17"/>
      <c r="C684" s="18"/>
      <c r="D684" s="19"/>
      <c r="E684" s="17"/>
      <c r="F684" s="17"/>
      <c r="G684" s="17"/>
      <c r="H684" s="17"/>
      <c r="I684" s="17"/>
      <c r="J684" s="17"/>
      <c r="K684" s="17"/>
      <c r="L684" s="17"/>
      <c r="M684" s="20" t="s">
        <v>37</v>
      </c>
    </row>
    <row r="685" spans="1:13" ht="12.75" customHeight="1">
      <c r="A685" s="22" t="s">
        <v>0</v>
      </c>
      <c r="B685" s="22"/>
      <c r="C685" s="25"/>
      <c r="D685" s="14"/>
      <c r="E685" s="22"/>
      <c r="F685" s="22" t="s">
        <v>1</v>
      </c>
      <c r="G685" s="22"/>
      <c r="H685" s="22"/>
      <c r="I685" s="22"/>
      <c r="J685" s="22"/>
      <c r="K685" s="22"/>
      <c r="L685" s="22" t="s">
        <v>55</v>
      </c>
      <c r="M685" s="22"/>
    </row>
    <row r="686" spans="1:13">
      <c r="A686" s="17" t="s">
        <v>2</v>
      </c>
      <c r="B686" s="10"/>
      <c r="C686" s="7"/>
      <c r="D686" s="7"/>
      <c r="E686" s="7"/>
      <c r="F686" s="96" t="s">
        <v>3</v>
      </c>
      <c r="G686" s="96"/>
      <c r="H686" s="96"/>
      <c r="I686" s="96"/>
      <c r="J686" s="17" t="s">
        <v>4</v>
      </c>
      <c r="K686" s="5"/>
      <c r="L686" s="5"/>
      <c r="M686" s="5"/>
    </row>
    <row r="687" spans="1:13">
      <c r="A687" s="3"/>
      <c r="B687" s="8"/>
      <c r="C687" s="8"/>
      <c r="D687" s="8"/>
      <c r="E687" s="8"/>
      <c r="F687" s="97"/>
      <c r="G687" s="97"/>
      <c r="H687" s="97"/>
      <c r="I687" s="97"/>
      <c r="J687" s="22"/>
      <c r="K687" s="3" t="s">
        <v>5</v>
      </c>
      <c r="L687" s="2"/>
      <c r="M687" s="2"/>
    </row>
    <row r="688" spans="1:13">
      <c r="A688" s="3" t="s">
        <v>6</v>
      </c>
      <c r="B688" s="3"/>
      <c r="C688" s="38"/>
      <c r="D688" s="4"/>
      <c r="E688" s="3"/>
      <c r="F688" s="97"/>
      <c r="G688" s="97"/>
      <c r="H688" s="97"/>
      <c r="I688" s="97"/>
      <c r="J688" s="22"/>
      <c r="K688" s="3" t="s">
        <v>7</v>
      </c>
      <c r="L688" s="3"/>
      <c r="M688" s="3"/>
    </row>
    <row r="689" spans="1:13">
      <c r="A689" s="3"/>
      <c r="B689" s="8"/>
      <c r="C689" s="38"/>
      <c r="D689" s="4"/>
      <c r="E689" s="3"/>
      <c r="F689" s="97"/>
      <c r="G689" s="97"/>
      <c r="H689" s="97"/>
      <c r="I689" s="97"/>
      <c r="J689" s="25" t="s">
        <v>44</v>
      </c>
      <c r="K689" s="3" t="s">
        <v>8</v>
      </c>
      <c r="L689" s="3"/>
      <c r="M689" s="3"/>
    </row>
    <row r="690" spans="1:13">
      <c r="A690" s="22" t="s">
        <v>9</v>
      </c>
      <c r="B690" s="9"/>
      <c r="C690" s="25"/>
      <c r="D690" s="14"/>
      <c r="E690" s="22"/>
      <c r="F690" s="98"/>
      <c r="G690" s="98"/>
      <c r="H690" s="98"/>
      <c r="I690" s="98"/>
      <c r="J690" s="6" t="s">
        <v>10</v>
      </c>
      <c r="K690" s="1"/>
      <c r="L690" s="22"/>
      <c r="M690" s="22"/>
    </row>
    <row r="691" spans="1:13" ht="12.75" customHeight="1">
      <c r="A691" s="17"/>
      <c r="B691" s="17"/>
      <c r="C691" s="18"/>
      <c r="D691" s="19"/>
      <c r="E691" s="17"/>
      <c r="F691" s="11"/>
      <c r="G691" s="11"/>
      <c r="H691" s="11"/>
      <c r="I691" s="11"/>
      <c r="J691" s="17"/>
      <c r="K691" s="17"/>
      <c r="L691" s="17"/>
      <c r="M691" s="17"/>
    </row>
    <row r="692" spans="1:13" ht="12.75" customHeight="1">
      <c r="A692" s="12" t="s">
        <v>11</v>
      </c>
      <c r="B692" s="12" t="s">
        <v>12</v>
      </c>
      <c r="C692" s="12" t="s">
        <v>13</v>
      </c>
      <c r="D692" s="12" t="s">
        <v>14</v>
      </c>
      <c r="E692" s="12" t="s">
        <v>15</v>
      </c>
      <c r="F692" s="12" t="s">
        <v>16</v>
      </c>
      <c r="G692" s="12" t="s">
        <v>17</v>
      </c>
      <c r="H692" s="12" t="s">
        <v>18</v>
      </c>
      <c r="I692" s="12" t="s">
        <v>19</v>
      </c>
      <c r="J692" s="12" t="s">
        <v>20</v>
      </c>
      <c r="K692" s="12" t="s">
        <v>21</v>
      </c>
      <c r="L692" s="12" t="s">
        <v>22</v>
      </c>
      <c r="M692" s="12" t="s">
        <v>23</v>
      </c>
    </row>
    <row r="693" spans="1:13" ht="12.75" customHeight="1">
      <c r="B693" s="38"/>
      <c r="D693" s="28"/>
      <c r="E693" s="26"/>
      <c r="F693" s="26"/>
      <c r="G693" s="26"/>
      <c r="H693" s="26"/>
      <c r="I693" s="26"/>
      <c r="J693" s="26"/>
      <c r="K693" s="26"/>
      <c r="L693" s="26"/>
      <c r="M693" s="26"/>
    </row>
    <row r="694" spans="1:13" ht="12.75" customHeight="1">
      <c r="B694" s="26"/>
      <c r="E694" s="104" t="s">
        <v>24</v>
      </c>
      <c r="F694" s="104"/>
      <c r="G694" s="104"/>
      <c r="H694" s="104" t="s">
        <v>25</v>
      </c>
      <c r="I694" s="104"/>
      <c r="J694" s="104"/>
      <c r="K694" s="104" t="s">
        <v>26</v>
      </c>
      <c r="L694" s="104"/>
      <c r="M694" s="104"/>
    </row>
    <row r="695" spans="1:13" ht="12.75" customHeight="1">
      <c r="B695" s="26"/>
      <c r="E695" s="13" t="s">
        <v>27</v>
      </c>
      <c r="F695" s="13"/>
      <c r="G695" s="13"/>
      <c r="H695" s="13" t="s">
        <v>28</v>
      </c>
      <c r="I695" s="13"/>
      <c r="J695" s="13"/>
      <c r="K695" s="13" t="s">
        <v>28</v>
      </c>
      <c r="L695" s="13"/>
      <c r="M695" s="13"/>
    </row>
    <row r="696" spans="1:13" ht="28.5" customHeight="1">
      <c r="A696" s="15" t="s">
        <v>29</v>
      </c>
      <c r="B696" s="25" t="s">
        <v>30</v>
      </c>
      <c r="C696" s="25" t="s">
        <v>31</v>
      </c>
      <c r="D696" s="14" t="s">
        <v>32</v>
      </c>
      <c r="E696" s="25" t="s">
        <v>33</v>
      </c>
      <c r="F696" s="16" t="s">
        <v>34</v>
      </c>
      <c r="G696" s="25" t="s">
        <v>35</v>
      </c>
      <c r="H696" s="25" t="s">
        <v>33</v>
      </c>
      <c r="I696" s="16" t="s">
        <v>34</v>
      </c>
      <c r="J696" s="25" t="s">
        <v>35</v>
      </c>
      <c r="K696" s="25" t="s">
        <v>33</v>
      </c>
      <c r="L696" s="16" t="s">
        <v>34</v>
      </c>
      <c r="M696" s="25" t="s">
        <v>35</v>
      </c>
    </row>
    <row r="697" spans="1:13" ht="12.75" customHeight="1">
      <c r="A697" s="26">
        <v>1</v>
      </c>
      <c r="B697" s="33" t="s">
        <v>46</v>
      </c>
      <c r="C697" s="31"/>
      <c r="D697" s="32">
        <v>40148</v>
      </c>
      <c r="E697" s="34"/>
      <c r="F697" s="34"/>
      <c r="G697" s="21">
        <f>IF(E697=0,0,F697*1000/E697)</f>
        <v>0</v>
      </c>
      <c r="H697" s="34"/>
      <c r="I697" s="34"/>
      <c r="J697" s="21">
        <f t="shared" ref="J697:J709" si="85">IF(H697=0,0,I697*1000/H697)</f>
        <v>0</v>
      </c>
      <c r="K697" s="34"/>
      <c r="L697" s="34"/>
      <c r="M697" s="21">
        <f t="shared" ref="M697:M709" si="86">IF(K697=0,0,L697*1000/K697)</f>
        <v>0</v>
      </c>
    </row>
    <row r="698" spans="1:13" ht="12.75" customHeight="1">
      <c r="A698" s="26">
        <v>2</v>
      </c>
      <c r="B698" s="33" t="s">
        <v>46</v>
      </c>
      <c r="C698" s="31"/>
      <c r="D698" s="32">
        <v>40179</v>
      </c>
      <c r="E698" s="28">
        <f>K735</f>
        <v>0</v>
      </c>
      <c r="F698" s="28">
        <f t="shared" ref="F698:F709" si="87">L735</f>
        <v>0</v>
      </c>
      <c r="G698" s="21">
        <f t="shared" ref="G698:G709" si="88">IF(E698=0,0,F698*1000/E698)</f>
        <v>0</v>
      </c>
      <c r="H698" s="34"/>
      <c r="I698" s="34"/>
      <c r="J698" s="21">
        <f t="shared" si="85"/>
        <v>0</v>
      </c>
      <c r="K698" s="34"/>
      <c r="L698" s="34"/>
      <c r="M698" s="21">
        <f t="shared" si="86"/>
        <v>0</v>
      </c>
    </row>
    <row r="699" spans="1:13" ht="12.75" customHeight="1">
      <c r="A699" s="26">
        <v>3</v>
      </c>
      <c r="B699" s="33" t="s">
        <v>46</v>
      </c>
      <c r="C699" s="31"/>
      <c r="D699" s="32">
        <v>40210</v>
      </c>
      <c r="E699" s="28">
        <f t="shared" ref="E699:E709" si="89">K736</f>
        <v>0</v>
      </c>
      <c r="F699" s="28">
        <f t="shared" si="87"/>
        <v>0</v>
      </c>
      <c r="G699" s="21">
        <f t="shared" si="88"/>
        <v>0</v>
      </c>
      <c r="H699" s="34"/>
      <c r="I699" s="34"/>
      <c r="J699" s="21">
        <f t="shared" si="85"/>
        <v>0</v>
      </c>
      <c r="K699" s="34"/>
      <c r="L699" s="34"/>
      <c r="M699" s="21">
        <f t="shared" si="86"/>
        <v>0</v>
      </c>
    </row>
    <row r="700" spans="1:13" ht="12.75" customHeight="1">
      <c r="A700" s="26">
        <v>4</v>
      </c>
      <c r="B700" s="33" t="s">
        <v>46</v>
      </c>
      <c r="C700" s="31"/>
      <c r="D700" s="32">
        <v>40238</v>
      </c>
      <c r="E700" s="28">
        <f t="shared" si="89"/>
        <v>0</v>
      </c>
      <c r="F700" s="28">
        <f t="shared" si="87"/>
        <v>0</v>
      </c>
      <c r="G700" s="21">
        <f t="shared" si="88"/>
        <v>0</v>
      </c>
      <c r="H700" s="34"/>
      <c r="I700" s="34"/>
      <c r="J700" s="21">
        <f t="shared" si="85"/>
        <v>0</v>
      </c>
      <c r="K700" s="34"/>
      <c r="L700" s="34"/>
      <c r="M700" s="21">
        <f t="shared" si="86"/>
        <v>0</v>
      </c>
    </row>
    <row r="701" spans="1:13" ht="12.75" customHeight="1">
      <c r="A701" s="26">
        <v>5</v>
      </c>
      <c r="B701" s="33" t="s">
        <v>46</v>
      </c>
      <c r="C701" s="31"/>
      <c r="D701" s="32">
        <v>40269</v>
      </c>
      <c r="E701" s="28">
        <f t="shared" si="89"/>
        <v>0</v>
      </c>
      <c r="F701" s="28">
        <f t="shared" si="87"/>
        <v>0</v>
      </c>
      <c r="G701" s="21">
        <f t="shared" si="88"/>
        <v>0</v>
      </c>
      <c r="H701" s="34"/>
      <c r="I701" s="34"/>
      <c r="J701" s="21">
        <f t="shared" si="85"/>
        <v>0</v>
      </c>
      <c r="K701" s="34"/>
      <c r="L701" s="34"/>
      <c r="M701" s="21">
        <f t="shared" si="86"/>
        <v>0</v>
      </c>
    </row>
    <row r="702" spans="1:13" ht="12.75" customHeight="1">
      <c r="A702" s="26">
        <v>6</v>
      </c>
      <c r="B702" s="33" t="s">
        <v>46</v>
      </c>
      <c r="C702" s="31"/>
      <c r="D702" s="32">
        <v>40299</v>
      </c>
      <c r="E702" s="28">
        <f t="shared" si="89"/>
        <v>0</v>
      </c>
      <c r="F702" s="28">
        <f t="shared" si="87"/>
        <v>0</v>
      </c>
      <c r="G702" s="21">
        <f t="shared" si="88"/>
        <v>0</v>
      </c>
      <c r="H702" s="34"/>
      <c r="I702" s="34"/>
      <c r="J702" s="21">
        <f t="shared" si="85"/>
        <v>0</v>
      </c>
      <c r="K702" s="34"/>
      <c r="L702" s="34"/>
      <c r="M702" s="21">
        <f t="shared" si="86"/>
        <v>0</v>
      </c>
    </row>
    <row r="703" spans="1:13" ht="12.75" customHeight="1">
      <c r="A703" s="26">
        <v>7</v>
      </c>
      <c r="B703" s="33" t="s">
        <v>46</v>
      </c>
      <c r="C703" s="31"/>
      <c r="D703" s="32">
        <v>40330</v>
      </c>
      <c r="E703" s="28">
        <f t="shared" si="89"/>
        <v>0</v>
      </c>
      <c r="F703" s="28">
        <f t="shared" si="87"/>
        <v>0</v>
      </c>
      <c r="G703" s="21">
        <f t="shared" si="88"/>
        <v>0</v>
      </c>
      <c r="H703" s="34"/>
      <c r="I703" s="34"/>
      <c r="J703" s="21">
        <f t="shared" si="85"/>
        <v>0</v>
      </c>
      <c r="K703" s="34"/>
      <c r="L703" s="34"/>
      <c r="M703" s="21">
        <f t="shared" si="86"/>
        <v>0</v>
      </c>
    </row>
    <row r="704" spans="1:13" ht="12.75" customHeight="1">
      <c r="A704" s="26">
        <v>8</v>
      </c>
      <c r="B704" s="33" t="s">
        <v>46</v>
      </c>
      <c r="C704" s="31"/>
      <c r="D704" s="32">
        <v>40360</v>
      </c>
      <c r="E704" s="28">
        <f t="shared" si="89"/>
        <v>0</v>
      </c>
      <c r="F704" s="28">
        <f t="shared" si="87"/>
        <v>0</v>
      </c>
      <c r="G704" s="21">
        <f t="shared" si="88"/>
        <v>0</v>
      </c>
      <c r="H704" s="34"/>
      <c r="I704" s="34"/>
      <c r="J704" s="21">
        <f t="shared" si="85"/>
        <v>0</v>
      </c>
      <c r="K704" s="34"/>
      <c r="L704" s="34"/>
      <c r="M704" s="21">
        <f t="shared" si="86"/>
        <v>0</v>
      </c>
    </row>
    <row r="705" spans="1:13" ht="12.75" customHeight="1">
      <c r="A705" s="26">
        <v>9</v>
      </c>
      <c r="B705" s="33" t="s">
        <v>46</v>
      </c>
      <c r="C705" s="31"/>
      <c r="D705" s="32">
        <v>40391</v>
      </c>
      <c r="E705" s="28">
        <f t="shared" si="89"/>
        <v>0</v>
      </c>
      <c r="F705" s="28">
        <f t="shared" si="87"/>
        <v>0</v>
      </c>
      <c r="G705" s="21">
        <f t="shared" si="88"/>
        <v>0</v>
      </c>
      <c r="H705" s="34"/>
      <c r="I705" s="34"/>
      <c r="J705" s="21">
        <f t="shared" si="85"/>
        <v>0</v>
      </c>
      <c r="K705" s="34"/>
      <c r="L705" s="34"/>
      <c r="M705" s="21">
        <f t="shared" si="86"/>
        <v>0</v>
      </c>
    </row>
    <row r="706" spans="1:13" ht="12.75" customHeight="1">
      <c r="A706" s="26">
        <v>10</v>
      </c>
      <c r="B706" s="33" t="s">
        <v>46</v>
      </c>
      <c r="C706" s="31"/>
      <c r="D706" s="32">
        <v>40422</v>
      </c>
      <c r="E706" s="28">
        <f t="shared" si="89"/>
        <v>0</v>
      </c>
      <c r="F706" s="28">
        <f t="shared" si="87"/>
        <v>0</v>
      </c>
      <c r="G706" s="21">
        <f t="shared" si="88"/>
        <v>0</v>
      </c>
      <c r="H706" s="34"/>
      <c r="I706" s="34"/>
      <c r="J706" s="21">
        <f t="shared" si="85"/>
        <v>0</v>
      </c>
      <c r="K706" s="34"/>
      <c r="L706" s="34"/>
      <c r="M706" s="21">
        <f t="shared" si="86"/>
        <v>0</v>
      </c>
    </row>
    <row r="707" spans="1:13" ht="12.75" customHeight="1">
      <c r="A707" s="26">
        <v>11</v>
      </c>
      <c r="B707" s="33" t="s">
        <v>46</v>
      </c>
      <c r="C707" s="31"/>
      <c r="D707" s="32">
        <v>40452</v>
      </c>
      <c r="E707" s="28">
        <f t="shared" si="89"/>
        <v>0</v>
      </c>
      <c r="F707" s="28">
        <f t="shared" si="87"/>
        <v>0</v>
      </c>
      <c r="G707" s="21">
        <f t="shared" si="88"/>
        <v>0</v>
      </c>
      <c r="H707" s="34"/>
      <c r="I707" s="34"/>
      <c r="J707" s="21">
        <f t="shared" si="85"/>
        <v>0</v>
      </c>
      <c r="K707" s="34"/>
      <c r="L707" s="34"/>
      <c r="M707" s="21">
        <f t="shared" si="86"/>
        <v>0</v>
      </c>
    </row>
    <row r="708" spans="1:13" ht="12.75" customHeight="1">
      <c r="A708" s="26">
        <v>12</v>
      </c>
      <c r="B708" s="33" t="s">
        <v>46</v>
      </c>
      <c r="C708" s="31"/>
      <c r="D708" s="32">
        <v>40483</v>
      </c>
      <c r="E708" s="28">
        <f t="shared" si="89"/>
        <v>0</v>
      </c>
      <c r="F708" s="28">
        <f t="shared" si="87"/>
        <v>0</v>
      </c>
      <c r="G708" s="21">
        <f t="shared" si="88"/>
        <v>0</v>
      </c>
      <c r="H708" s="34"/>
      <c r="I708" s="34"/>
      <c r="J708" s="21">
        <f t="shared" si="85"/>
        <v>0</v>
      </c>
      <c r="K708" s="34"/>
      <c r="L708" s="34"/>
      <c r="M708" s="21">
        <f t="shared" si="86"/>
        <v>0</v>
      </c>
    </row>
    <row r="709" spans="1:13" ht="12.75" customHeight="1">
      <c r="A709" s="26">
        <v>13</v>
      </c>
      <c r="B709" s="33" t="s">
        <v>46</v>
      </c>
      <c r="C709" s="31"/>
      <c r="D709" s="32">
        <v>40513</v>
      </c>
      <c r="E709" s="28">
        <f t="shared" si="89"/>
        <v>0</v>
      </c>
      <c r="F709" s="28">
        <f t="shared" si="87"/>
        <v>0</v>
      </c>
      <c r="G709" s="21">
        <f t="shared" si="88"/>
        <v>0</v>
      </c>
      <c r="H709" s="34"/>
      <c r="I709" s="34"/>
      <c r="J709" s="21">
        <f t="shared" si="85"/>
        <v>0</v>
      </c>
      <c r="K709" s="34"/>
      <c r="L709" s="34"/>
      <c r="M709" s="21">
        <f t="shared" si="86"/>
        <v>0</v>
      </c>
    </row>
    <row r="710" spans="1:13" ht="12.75" customHeight="1"/>
    <row r="711" spans="1:13" ht="12.75" customHeight="1"/>
    <row r="712" spans="1:13" ht="12.75" customHeight="1"/>
    <row r="713" spans="1:13" ht="12.75" customHeight="1"/>
    <row r="714" spans="1:13" ht="12.75" customHeight="1"/>
    <row r="715" spans="1:13" ht="12.75" customHeight="1"/>
    <row r="716" spans="1:13" ht="12.75" customHeight="1"/>
    <row r="717" spans="1:13" ht="12.75" customHeight="1"/>
    <row r="718" spans="1:13" ht="12.75" customHeight="1"/>
    <row r="719" spans="1:13" ht="12.75" customHeight="1"/>
    <row r="720" spans="1:13" ht="12.75" customHeight="1"/>
    <row r="721" spans="1:13" ht="12.75" customHeight="1"/>
    <row r="722" spans="1:13" ht="13.5" customHeight="1">
      <c r="A722" s="17" t="s">
        <v>36</v>
      </c>
      <c r="B722" s="17"/>
      <c r="C722" s="18"/>
      <c r="D722" s="19"/>
      <c r="E722" s="17"/>
      <c r="F722" s="17"/>
      <c r="G722" s="17"/>
      <c r="H722" s="17"/>
      <c r="I722" s="17"/>
      <c r="J722" s="17"/>
      <c r="K722" s="17"/>
      <c r="L722" s="17"/>
      <c r="M722" s="20" t="s">
        <v>37</v>
      </c>
    </row>
    <row r="723" spans="1:13" ht="12.75" customHeight="1">
      <c r="A723" s="22" t="s">
        <v>0</v>
      </c>
      <c r="B723" s="22"/>
      <c r="C723" s="25"/>
      <c r="D723" s="14"/>
      <c r="E723" s="22"/>
      <c r="F723" s="22" t="s">
        <v>1</v>
      </c>
      <c r="G723" s="22"/>
      <c r="H723" s="22"/>
      <c r="I723" s="22"/>
      <c r="J723" s="22"/>
      <c r="K723" s="22"/>
      <c r="L723" s="22" t="s">
        <v>55</v>
      </c>
      <c r="M723" s="22"/>
    </row>
    <row r="724" spans="1:13">
      <c r="A724" s="17" t="s">
        <v>2</v>
      </c>
      <c r="B724" s="10"/>
      <c r="C724" s="7"/>
      <c r="D724" s="7"/>
      <c r="E724" s="7"/>
      <c r="F724" s="96" t="s">
        <v>3</v>
      </c>
      <c r="G724" s="96"/>
      <c r="H724" s="96"/>
      <c r="I724" s="96"/>
      <c r="J724" s="17" t="s">
        <v>4</v>
      </c>
      <c r="K724" s="5"/>
      <c r="L724" s="5"/>
      <c r="M724" s="5"/>
    </row>
    <row r="725" spans="1:13">
      <c r="A725" s="3"/>
      <c r="B725" s="8"/>
      <c r="C725" s="8"/>
      <c r="D725" s="8"/>
      <c r="E725" s="8"/>
      <c r="F725" s="97"/>
      <c r="G725" s="97"/>
      <c r="H725" s="97"/>
      <c r="I725" s="97"/>
      <c r="J725" s="22"/>
      <c r="K725" s="3" t="s">
        <v>5</v>
      </c>
      <c r="L725" s="2"/>
      <c r="M725" s="2"/>
    </row>
    <row r="726" spans="1:13">
      <c r="A726" s="3" t="s">
        <v>6</v>
      </c>
      <c r="B726" s="3"/>
      <c r="C726" s="38"/>
      <c r="D726" s="4"/>
      <c r="E726" s="3"/>
      <c r="F726" s="97"/>
      <c r="G726" s="97"/>
      <c r="H726" s="97"/>
      <c r="I726" s="97"/>
      <c r="J726" s="22"/>
      <c r="K726" s="3" t="s">
        <v>7</v>
      </c>
      <c r="L726" s="3"/>
      <c r="M726" s="3"/>
    </row>
    <row r="727" spans="1:13">
      <c r="A727" s="3"/>
      <c r="B727" s="8"/>
      <c r="C727" s="38"/>
      <c r="D727" s="4"/>
      <c r="E727" s="3"/>
      <c r="F727" s="97"/>
      <c r="G727" s="97"/>
      <c r="H727" s="97"/>
      <c r="I727" s="97"/>
      <c r="J727" s="25" t="s">
        <v>44</v>
      </c>
      <c r="K727" s="3" t="s">
        <v>8</v>
      </c>
      <c r="L727" s="3"/>
      <c r="M727" s="3"/>
    </row>
    <row r="728" spans="1:13">
      <c r="A728" s="22" t="s">
        <v>9</v>
      </c>
      <c r="B728" s="9"/>
      <c r="C728" s="25"/>
      <c r="D728" s="14"/>
      <c r="E728" s="22"/>
      <c r="F728" s="98"/>
      <c r="G728" s="98"/>
      <c r="H728" s="98"/>
      <c r="I728" s="98"/>
      <c r="J728" s="6" t="s">
        <v>10</v>
      </c>
      <c r="K728" s="1"/>
      <c r="L728" s="22"/>
      <c r="M728" s="22"/>
    </row>
    <row r="729" spans="1:13" ht="12.75" customHeight="1">
      <c r="A729" s="17"/>
      <c r="B729" s="17"/>
      <c r="C729" s="18"/>
      <c r="D729" s="19"/>
      <c r="E729" s="17"/>
      <c r="F729" s="11"/>
      <c r="G729" s="11"/>
      <c r="H729" s="11"/>
      <c r="I729" s="11"/>
      <c r="J729" s="17"/>
      <c r="K729" s="17"/>
      <c r="L729" s="17"/>
      <c r="M729" s="17"/>
    </row>
    <row r="730" spans="1:13" ht="12.75" customHeight="1">
      <c r="A730" s="12" t="s">
        <v>11</v>
      </c>
      <c r="B730" s="12" t="s">
        <v>12</v>
      </c>
      <c r="C730" s="12" t="s">
        <v>13</v>
      </c>
      <c r="D730" s="12" t="s">
        <v>14</v>
      </c>
      <c r="E730" s="12" t="s">
        <v>15</v>
      </c>
      <c r="F730" s="12" t="s">
        <v>16</v>
      </c>
      <c r="G730" s="12" t="s">
        <v>17</v>
      </c>
      <c r="H730" s="12" t="s">
        <v>18</v>
      </c>
      <c r="I730" s="12" t="s">
        <v>19</v>
      </c>
      <c r="J730" s="12" t="s">
        <v>20</v>
      </c>
      <c r="K730" s="12" t="s">
        <v>21</v>
      </c>
      <c r="L730" s="12" t="s">
        <v>22</v>
      </c>
      <c r="M730" s="12" t="s">
        <v>23</v>
      </c>
    </row>
    <row r="731" spans="1:13" ht="12.75" customHeight="1">
      <c r="B731" s="38"/>
      <c r="D731" s="28"/>
      <c r="E731" s="26"/>
      <c r="F731" s="26"/>
      <c r="G731" s="26"/>
      <c r="H731" s="26"/>
      <c r="I731" s="26"/>
      <c r="J731" s="26"/>
      <c r="K731" s="26"/>
      <c r="L731" s="26"/>
      <c r="M731" s="26"/>
    </row>
    <row r="732" spans="1:13" ht="12.75" customHeight="1">
      <c r="B732" s="26"/>
      <c r="E732" s="104" t="s">
        <v>41</v>
      </c>
      <c r="F732" s="104"/>
      <c r="G732" s="104"/>
      <c r="H732" s="104" t="s">
        <v>42</v>
      </c>
      <c r="I732" s="104"/>
      <c r="J732" s="104"/>
      <c r="K732" s="104" t="s">
        <v>43</v>
      </c>
      <c r="L732" s="104"/>
      <c r="M732" s="104"/>
    </row>
    <row r="733" spans="1:13" ht="12.75" customHeight="1">
      <c r="B733" s="26"/>
      <c r="E733" s="13" t="s">
        <v>27</v>
      </c>
      <c r="F733" s="13"/>
      <c r="G733" s="13"/>
      <c r="H733" s="13" t="s">
        <v>28</v>
      </c>
      <c r="I733" s="13"/>
      <c r="J733" s="13"/>
      <c r="K733" s="13" t="s">
        <v>28</v>
      </c>
      <c r="L733" s="13"/>
      <c r="M733" s="13"/>
    </row>
    <row r="734" spans="1:13" ht="28.5" customHeight="1">
      <c r="A734" s="15" t="s">
        <v>29</v>
      </c>
      <c r="B734" s="25" t="s">
        <v>30</v>
      </c>
      <c r="C734" s="25" t="s">
        <v>31</v>
      </c>
      <c r="D734" s="14" t="s">
        <v>32</v>
      </c>
      <c r="E734" s="25" t="s">
        <v>33</v>
      </c>
      <c r="F734" s="16" t="s">
        <v>34</v>
      </c>
      <c r="G734" s="25" t="s">
        <v>35</v>
      </c>
      <c r="H734" s="25" t="s">
        <v>33</v>
      </c>
      <c r="I734" s="16" t="s">
        <v>34</v>
      </c>
      <c r="J734" s="25" t="s">
        <v>35</v>
      </c>
      <c r="K734" s="25" t="s">
        <v>33</v>
      </c>
      <c r="L734" s="16" t="s">
        <v>34</v>
      </c>
      <c r="M734" s="25" t="s">
        <v>35</v>
      </c>
    </row>
    <row r="735" spans="1:13" ht="12.75" customHeight="1">
      <c r="A735" s="26">
        <v>1</v>
      </c>
      <c r="B735" s="33" t="s">
        <v>46</v>
      </c>
      <c r="C735" s="31"/>
      <c r="D735" s="32">
        <v>40148</v>
      </c>
      <c r="E735" s="28">
        <v>0</v>
      </c>
      <c r="F735" s="28">
        <v>0</v>
      </c>
      <c r="G735" s="21">
        <f t="shared" ref="G735:G747" si="90">IF(E735=0,0,F735*1000/E735)</f>
        <v>0</v>
      </c>
      <c r="H735" s="28">
        <v>0</v>
      </c>
      <c r="I735" s="28">
        <v>0</v>
      </c>
      <c r="J735" s="21">
        <f t="shared" ref="J735:J747" si="91">IF(H735=0,0,I735*1000/H735)</f>
        <v>0</v>
      </c>
      <c r="K735" s="28">
        <f>E697+H697-K697</f>
        <v>0</v>
      </c>
      <c r="L735" s="28">
        <f t="shared" ref="L735:L747" si="92">F697+I697-L697-F735+I735</f>
        <v>0</v>
      </c>
      <c r="M735" s="21">
        <f t="shared" ref="M735:M747" si="93">IF(K735=0,0,L735*1000/K735)</f>
        <v>0</v>
      </c>
    </row>
    <row r="736" spans="1:13" ht="12.75" customHeight="1">
      <c r="A736" s="26">
        <v>2</v>
      </c>
      <c r="B736" s="33" t="s">
        <v>46</v>
      </c>
      <c r="C736" s="31"/>
      <c r="D736" s="32">
        <v>40179</v>
      </c>
      <c r="E736" s="28">
        <v>0</v>
      </c>
      <c r="F736" s="28">
        <v>0</v>
      </c>
      <c r="G736" s="21">
        <f t="shared" si="90"/>
        <v>0</v>
      </c>
      <c r="H736" s="28">
        <v>0</v>
      </c>
      <c r="I736" s="28">
        <v>0</v>
      </c>
      <c r="J736" s="21">
        <f t="shared" si="91"/>
        <v>0</v>
      </c>
      <c r="K736" s="28">
        <f t="shared" ref="K736:K747" si="94">E698+H698-K698-E736+H736</f>
        <v>0</v>
      </c>
      <c r="L736" s="28">
        <f t="shared" si="92"/>
        <v>0</v>
      </c>
      <c r="M736" s="21">
        <f t="shared" si="93"/>
        <v>0</v>
      </c>
    </row>
    <row r="737" spans="1:13" ht="12.75" customHeight="1">
      <c r="A737" s="26">
        <v>3</v>
      </c>
      <c r="B737" s="33" t="s">
        <v>46</v>
      </c>
      <c r="C737" s="31"/>
      <c r="D737" s="32">
        <v>40210</v>
      </c>
      <c r="E737" s="28">
        <v>0</v>
      </c>
      <c r="F737" s="28">
        <v>0</v>
      </c>
      <c r="G737" s="21">
        <f t="shared" si="90"/>
        <v>0</v>
      </c>
      <c r="H737" s="28">
        <v>0</v>
      </c>
      <c r="I737" s="28">
        <v>0</v>
      </c>
      <c r="J737" s="21">
        <f t="shared" si="91"/>
        <v>0</v>
      </c>
      <c r="K737" s="28">
        <f t="shared" si="94"/>
        <v>0</v>
      </c>
      <c r="L737" s="28">
        <f t="shared" si="92"/>
        <v>0</v>
      </c>
      <c r="M737" s="21">
        <f t="shared" si="93"/>
        <v>0</v>
      </c>
    </row>
    <row r="738" spans="1:13" ht="12.75" customHeight="1">
      <c r="A738" s="26">
        <v>4</v>
      </c>
      <c r="B738" s="33" t="s">
        <v>46</v>
      </c>
      <c r="C738" s="31"/>
      <c r="D738" s="32">
        <v>40238</v>
      </c>
      <c r="E738" s="28">
        <v>0</v>
      </c>
      <c r="F738" s="28">
        <v>0</v>
      </c>
      <c r="G738" s="21">
        <f t="shared" si="90"/>
        <v>0</v>
      </c>
      <c r="H738" s="28">
        <v>0</v>
      </c>
      <c r="I738" s="28">
        <v>0</v>
      </c>
      <c r="J738" s="21">
        <f t="shared" si="91"/>
        <v>0</v>
      </c>
      <c r="K738" s="28">
        <f t="shared" si="94"/>
        <v>0</v>
      </c>
      <c r="L738" s="28">
        <f t="shared" si="92"/>
        <v>0</v>
      </c>
      <c r="M738" s="21">
        <f t="shared" si="93"/>
        <v>0</v>
      </c>
    </row>
    <row r="739" spans="1:13" ht="12.75" customHeight="1">
      <c r="A739" s="26">
        <v>5</v>
      </c>
      <c r="B739" s="33" t="s">
        <v>46</v>
      </c>
      <c r="C739" s="31"/>
      <c r="D739" s="32">
        <v>40269</v>
      </c>
      <c r="E739" s="28">
        <v>0</v>
      </c>
      <c r="F739" s="28">
        <v>0</v>
      </c>
      <c r="G739" s="21">
        <f t="shared" si="90"/>
        <v>0</v>
      </c>
      <c r="H739" s="34">
        <v>0</v>
      </c>
      <c r="I739" s="34">
        <v>0</v>
      </c>
      <c r="J739" s="21">
        <f t="shared" si="91"/>
        <v>0</v>
      </c>
      <c r="K739" s="28">
        <f t="shared" si="94"/>
        <v>0</v>
      </c>
      <c r="L739" s="28">
        <f t="shared" si="92"/>
        <v>0</v>
      </c>
      <c r="M739" s="21">
        <f t="shared" si="93"/>
        <v>0</v>
      </c>
    </row>
    <row r="740" spans="1:13" ht="12.75" customHeight="1">
      <c r="A740" s="26">
        <v>6</v>
      </c>
      <c r="B740" s="33" t="s">
        <v>46</v>
      </c>
      <c r="C740" s="31"/>
      <c r="D740" s="32">
        <v>40299</v>
      </c>
      <c r="E740" s="28">
        <v>0</v>
      </c>
      <c r="F740" s="28">
        <v>0</v>
      </c>
      <c r="G740" s="21">
        <f t="shared" si="90"/>
        <v>0</v>
      </c>
      <c r="H740" s="28">
        <v>0</v>
      </c>
      <c r="I740" s="28">
        <v>0</v>
      </c>
      <c r="J740" s="21">
        <f t="shared" si="91"/>
        <v>0</v>
      </c>
      <c r="K740" s="28">
        <f t="shared" si="94"/>
        <v>0</v>
      </c>
      <c r="L740" s="28">
        <f t="shared" si="92"/>
        <v>0</v>
      </c>
      <c r="M740" s="21">
        <f t="shared" si="93"/>
        <v>0</v>
      </c>
    </row>
    <row r="741" spans="1:13" ht="12.75" customHeight="1">
      <c r="A741" s="26">
        <v>7</v>
      </c>
      <c r="B741" s="33" t="s">
        <v>46</v>
      </c>
      <c r="C741" s="31"/>
      <c r="D741" s="32">
        <v>40330</v>
      </c>
      <c r="E741" s="28">
        <v>0</v>
      </c>
      <c r="F741" s="28">
        <v>0</v>
      </c>
      <c r="G741" s="21">
        <f t="shared" si="90"/>
        <v>0</v>
      </c>
      <c r="H741" s="28">
        <v>0</v>
      </c>
      <c r="I741" s="28">
        <v>0</v>
      </c>
      <c r="J741" s="21">
        <f t="shared" si="91"/>
        <v>0</v>
      </c>
      <c r="K741" s="28">
        <f t="shared" si="94"/>
        <v>0</v>
      </c>
      <c r="L741" s="28">
        <f t="shared" si="92"/>
        <v>0</v>
      </c>
      <c r="M741" s="21">
        <f t="shared" si="93"/>
        <v>0</v>
      </c>
    </row>
    <row r="742" spans="1:13" ht="12.75" customHeight="1">
      <c r="A742" s="26">
        <v>8</v>
      </c>
      <c r="B742" s="33" t="s">
        <v>46</v>
      </c>
      <c r="C742" s="31"/>
      <c r="D742" s="32">
        <v>40360</v>
      </c>
      <c r="E742" s="28">
        <v>0</v>
      </c>
      <c r="F742" s="28">
        <v>0</v>
      </c>
      <c r="G742" s="21">
        <f t="shared" si="90"/>
        <v>0</v>
      </c>
      <c r="H742" s="28">
        <v>0</v>
      </c>
      <c r="I742" s="28">
        <v>0</v>
      </c>
      <c r="J742" s="21">
        <f t="shared" si="91"/>
        <v>0</v>
      </c>
      <c r="K742" s="28">
        <f t="shared" si="94"/>
        <v>0</v>
      </c>
      <c r="L742" s="28">
        <f t="shared" si="92"/>
        <v>0</v>
      </c>
      <c r="M742" s="21">
        <f t="shared" si="93"/>
        <v>0</v>
      </c>
    </row>
    <row r="743" spans="1:13" ht="12.75" customHeight="1">
      <c r="A743" s="26">
        <v>9</v>
      </c>
      <c r="B743" s="33" t="s">
        <v>46</v>
      </c>
      <c r="C743" s="31"/>
      <c r="D743" s="32">
        <v>40391</v>
      </c>
      <c r="E743" s="28">
        <v>0</v>
      </c>
      <c r="F743" s="28">
        <v>0</v>
      </c>
      <c r="G743" s="21">
        <f t="shared" si="90"/>
        <v>0</v>
      </c>
      <c r="H743" s="28">
        <v>0</v>
      </c>
      <c r="I743" s="28">
        <v>0</v>
      </c>
      <c r="J743" s="21">
        <f t="shared" si="91"/>
        <v>0</v>
      </c>
      <c r="K743" s="28">
        <f t="shared" si="94"/>
        <v>0</v>
      </c>
      <c r="L743" s="28">
        <f t="shared" si="92"/>
        <v>0</v>
      </c>
      <c r="M743" s="21">
        <f t="shared" si="93"/>
        <v>0</v>
      </c>
    </row>
    <row r="744" spans="1:13" ht="12.75" customHeight="1">
      <c r="A744" s="26">
        <v>10</v>
      </c>
      <c r="B744" s="33" t="s">
        <v>46</v>
      </c>
      <c r="C744" s="31"/>
      <c r="D744" s="32">
        <v>40422</v>
      </c>
      <c r="E744" s="28">
        <v>0</v>
      </c>
      <c r="F744" s="28">
        <v>0</v>
      </c>
      <c r="G744" s="21">
        <f t="shared" si="90"/>
        <v>0</v>
      </c>
      <c r="H744" s="28">
        <v>0</v>
      </c>
      <c r="I744" s="28">
        <v>0</v>
      </c>
      <c r="J744" s="21">
        <f t="shared" si="91"/>
        <v>0</v>
      </c>
      <c r="K744" s="28">
        <f t="shared" si="94"/>
        <v>0</v>
      </c>
      <c r="L744" s="28">
        <f t="shared" si="92"/>
        <v>0</v>
      </c>
      <c r="M744" s="21">
        <f t="shared" si="93"/>
        <v>0</v>
      </c>
    </row>
    <row r="745" spans="1:13" ht="12.75" customHeight="1">
      <c r="A745" s="26">
        <v>11</v>
      </c>
      <c r="B745" s="33" t="s">
        <v>46</v>
      </c>
      <c r="C745" s="31"/>
      <c r="D745" s="32">
        <v>40452</v>
      </c>
      <c r="E745" s="28">
        <v>0</v>
      </c>
      <c r="F745" s="28">
        <v>0</v>
      </c>
      <c r="G745" s="21">
        <f t="shared" si="90"/>
        <v>0</v>
      </c>
      <c r="H745" s="28">
        <v>0</v>
      </c>
      <c r="I745" s="28">
        <v>0</v>
      </c>
      <c r="J745" s="21">
        <f t="shared" si="91"/>
        <v>0</v>
      </c>
      <c r="K745" s="28">
        <f t="shared" si="94"/>
        <v>0</v>
      </c>
      <c r="L745" s="28">
        <f t="shared" si="92"/>
        <v>0</v>
      </c>
      <c r="M745" s="21">
        <f t="shared" si="93"/>
        <v>0</v>
      </c>
    </row>
    <row r="746" spans="1:13" ht="12.75" customHeight="1">
      <c r="A746" s="26">
        <v>12</v>
      </c>
      <c r="B746" s="33" t="s">
        <v>46</v>
      </c>
      <c r="C746" s="31"/>
      <c r="D746" s="32">
        <v>40483</v>
      </c>
      <c r="E746" s="28">
        <v>0</v>
      </c>
      <c r="F746" s="28">
        <v>0</v>
      </c>
      <c r="G746" s="21">
        <f t="shared" si="90"/>
        <v>0</v>
      </c>
      <c r="H746" s="28">
        <v>0</v>
      </c>
      <c r="I746" s="28">
        <v>0</v>
      </c>
      <c r="J746" s="21">
        <f t="shared" si="91"/>
        <v>0</v>
      </c>
      <c r="K746" s="28">
        <f t="shared" si="94"/>
        <v>0</v>
      </c>
      <c r="L746" s="28">
        <f t="shared" si="92"/>
        <v>0</v>
      </c>
      <c r="M746" s="21">
        <f t="shared" si="93"/>
        <v>0</v>
      </c>
    </row>
    <row r="747" spans="1:13" ht="12.75" customHeight="1">
      <c r="A747" s="26">
        <v>13</v>
      </c>
      <c r="B747" s="33" t="s">
        <v>46</v>
      </c>
      <c r="C747" s="31"/>
      <c r="D747" s="32">
        <v>40513</v>
      </c>
      <c r="E747" s="28">
        <v>0</v>
      </c>
      <c r="F747" s="28">
        <v>0</v>
      </c>
      <c r="G747" s="21">
        <f t="shared" si="90"/>
        <v>0</v>
      </c>
      <c r="H747" s="28">
        <v>0</v>
      </c>
      <c r="I747" s="28">
        <v>0</v>
      </c>
      <c r="J747" s="21">
        <f t="shared" si="91"/>
        <v>0</v>
      </c>
      <c r="K747" s="28">
        <f t="shared" si="94"/>
        <v>0</v>
      </c>
      <c r="L747" s="28">
        <f t="shared" si="92"/>
        <v>0</v>
      </c>
      <c r="M747" s="21">
        <f t="shared" si="93"/>
        <v>0</v>
      </c>
    </row>
    <row r="748" spans="1:13" ht="12.75" customHeight="1"/>
    <row r="749" spans="1:13" ht="12.75" customHeight="1">
      <c r="A749" s="26">
        <v>14</v>
      </c>
      <c r="B749" s="33" t="s">
        <v>66</v>
      </c>
      <c r="C749" s="31"/>
      <c r="D749" s="32"/>
      <c r="E749" s="28"/>
      <c r="F749" s="28"/>
      <c r="G749" s="21"/>
      <c r="H749" s="34"/>
      <c r="I749" s="34"/>
      <c r="J749" s="21"/>
      <c r="K749" s="28">
        <f>SUM(K735:K747)</f>
        <v>0</v>
      </c>
      <c r="L749" s="28">
        <f>SUM(L735:L747)</f>
        <v>0</v>
      </c>
      <c r="M749" s="21"/>
    </row>
    <row r="750" spans="1:13" ht="12.75" customHeight="1"/>
    <row r="751" spans="1:13" ht="12.75" customHeight="1">
      <c r="A751" s="26">
        <v>15</v>
      </c>
      <c r="B751" s="33" t="s">
        <v>46</v>
      </c>
      <c r="C751" s="31"/>
      <c r="D751" s="32" t="s">
        <v>40</v>
      </c>
      <c r="K751" s="23">
        <f>AVERAGE(K735:K747)</f>
        <v>0</v>
      </c>
      <c r="L751" s="23">
        <f>AVERAGE(L735:L747)</f>
        <v>0</v>
      </c>
      <c r="M751" s="21">
        <f>IF(K751=0,0,L751*1000/K751)</f>
        <v>0</v>
      </c>
    </row>
    <row r="752" spans="1:13" ht="12.75" customHeight="1"/>
    <row r="753" spans="1:13" ht="12.75" customHeight="1"/>
    <row r="754" spans="1:13" ht="12.75" customHeight="1"/>
    <row r="755" spans="1:13" ht="12.75" customHeight="1"/>
    <row r="756" spans="1:13" ht="12.75" customHeight="1"/>
    <row r="757" spans="1:13" ht="12.75" customHeight="1"/>
    <row r="758" spans="1:13" ht="12.75" customHeight="1"/>
    <row r="759" spans="1:13" ht="12.75" customHeight="1"/>
    <row r="760" spans="1:13" ht="13.5" customHeight="1">
      <c r="A760" s="17" t="s">
        <v>36</v>
      </c>
      <c r="B760" s="17"/>
      <c r="C760" s="18"/>
      <c r="D760" s="19"/>
      <c r="E760" s="17"/>
      <c r="F760" s="17"/>
      <c r="G760" s="17"/>
      <c r="H760" s="17"/>
      <c r="I760" s="17"/>
      <c r="J760" s="17"/>
      <c r="K760" s="17"/>
      <c r="L760" s="17"/>
      <c r="M760" s="20" t="s">
        <v>37</v>
      </c>
    </row>
    <row r="761" spans="1:13" ht="12.75" customHeight="1">
      <c r="A761" s="22" t="s">
        <v>0</v>
      </c>
      <c r="B761" s="22"/>
      <c r="C761" s="25"/>
      <c r="D761" s="14"/>
      <c r="E761" s="22"/>
      <c r="F761" s="22" t="s">
        <v>1</v>
      </c>
      <c r="G761" s="22"/>
      <c r="H761" s="22"/>
      <c r="I761" s="22"/>
      <c r="J761" s="22"/>
      <c r="K761" s="22"/>
      <c r="L761" s="22" t="s">
        <v>55</v>
      </c>
      <c r="M761" s="22"/>
    </row>
    <row r="762" spans="1:13">
      <c r="A762" s="17" t="s">
        <v>2</v>
      </c>
      <c r="B762" s="10"/>
      <c r="C762" s="7"/>
      <c r="D762" s="7"/>
      <c r="E762" s="7"/>
      <c r="F762" s="96" t="s">
        <v>3</v>
      </c>
      <c r="G762" s="96"/>
      <c r="H762" s="96"/>
      <c r="I762" s="96"/>
      <c r="J762" s="17" t="s">
        <v>4</v>
      </c>
      <c r="K762" s="5"/>
      <c r="L762" s="5"/>
      <c r="M762" s="5"/>
    </row>
    <row r="763" spans="1:13">
      <c r="A763" s="3"/>
      <c r="B763" s="8"/>
      <c r="C763" s="8"/>
      <c r="D763" s="8"/>
      <c r="E763" s="8"/>
      <c r="F763" s="97"/>
      <c r="G763" s="97"/>
      <c r="H763" s="97"/>
      <c r="I763" s="97"/>
      <c r="J763" s="22"/>
      <c r="K763" s="3" t="s">
        <v>5</v>
      </c>
      <c r="L763" s="2"/>
      <c r="M763" s="2"/>
    </row>
    <row r="764" spans="1:13">
      <c r="A764" s="3" t="s">
        <v>6</v>
      </c>
      <c r="B764" s="3"/>
      <c r="C764" s="38"/>
      <c r="D764" s="4"/>
      <c r="E764" s="3"/>
      <c r="F764" s="97"/>
      <c r="G764" s="97"/>
      <c r="H764" s="97"/>
      <c r="I764" s="97"/>
      <c r="J764" s="22"/>
      <c r="K764" s="3" t="s">
        <v>7</v>
      </c>
      <c r="L764" s="3"/>
      <c r="M764" s="3"/>
    </row>
    <row r="765" spans="1:13">
      <c r="A765" s="3"/>
      <c r="B765" s="8"/>
      <c r="C765" s="38"/>
      <c r="D765" s="4"/>
      <c r="E765" s="3"/>
      <c r="F765" s="97"/>
      <c r="G765" s="97"/>
      <c r="H765" s="97"/>
      <c r="I765" s="97"/>
      <c r="J765" s="25" t="s">
        <v>44</v>
      </c>
      <c r="K765" s="3" t="s">
        <v>8</v>
      </c>
      <c r="L765" s="3"/>
      <c r="M765" s="3"/>
    </row>
    <row r="766" spans="1:13">
      <c r="A766" s="22" t="s">
        <v>9</v>
      </c>
      <c r="B766" s="9"/>
      <c r="C766" s="25"/>
      <c r="D766" s="14"/>
      <c r="E766" s="22"/>
      <c r="F766" s="98"/>
      <c r="G766" s="98"/>
      <c r="H766" s="98"/>
      <c r="I766" s="98"/>
      <c r="J766" s="6" t="s">
        <v>10</v>
      </c>
      <c r="K766" s="1"/>
      <c r="L766" s="22"/>
      <c r="M766" s="22"/>
    </row>
    <row r="767" spans="1:13" ht="12.75" customHeight="1">
      <c r="A767" s="17"/>
      <c r="B767" s="17"/>
      <c r="C767" s="18"/>
      <c r="D767" s="19"/>
      <c r="E767" s="17"/>
      <c r="F767" s="11"/>
      <c r="G767" s="11"/>
      <c r="H767" s="11"/>
      <c r="I767" s="11"/>
      <c r="J767" s="17"/>
      <c r="K767" s="17"/>
      <c r="L767" s="17"/>
      <c r="M767" s="17"/>
    </row>
    <row r="768" spans="1:13" ht="12.75" customHeight="1">
      <c r="A768" s="12" t="s">
        <v>11</v>
      </c>
      <c r="B768" s="12" t="s">
        <v>12</v>
      </c>
      <c r="C768" s="12" t="s">
        <v>13</v>
      </c>
      <c r="D768" s="12" t="s">
        <v>14</v>
      </c>
      <c r="E768" s="12" t="s">
        <v>15</v>
      </c>
      <c r="F768" s="12" t="s">
        <v>16</v>
      </c>
      <c r="G768" s="12" t="s">
        <v>17</v>
      </c>
      <c r="H768" s="12" t="s">
        <v>18</v>
      </c>
      <c r="I768" s="12" t="s">
        <v>19</v>
      </c>
      <c r="J768" s="12" t="s">
        <v>20</v>
      </c>
      <c r="K768" s="12" t="s">
        <v>21</v>
      </c>
      <c r="L768" s="12" t="s">
        <v>22</v>
      </c>
      <c r="M768" s="12" t="s">
        <v>23</v>
      </c>
    </row>
    <row r="769" spans="1:13" ht="12.75" customHeight="1">
      <c r="B769" s="38"/>
      <c r="D769" s="28"/>
      <c r="E769" s="26"/>
      <c r="F769" s="26"/>
      <c r="G769" s="26"/>
      <c r="H769" s="26"/>
      <c r="I769" s="26"/>
      <c r="J769" s="26"/>
      <c r="K769" s="26"/>
      <c r="L769" s="26"/>
      <c r="M769" s="26"/>
    </row>
    <row r="770" spans="1:13" ht="12.75" customHeight="1">
      <c r="B770" s="26"/>
      <c r="E770" s="104" t="s">
        <v>24</v>
      </c>
      <c r="F770" s="104"/>
      <c r="G770" s="104"/>
      <c r="H770" s="104" t="s">
        <v>25</v>
      </c>
      <c r="I770" s="104"/>
      <c r="J770" s="104"/>
      <c r="K770" s="104" t="s">
        <v>26</v>
      </c>
      <c r="L770" s="104"/>
      <c r="M770" s="104"/>
    </row>
    <row r="771" spans="1:13" ht="12.75" customHeight="1">
      <c r="B771" s="26"/>
      <c r="E771" s="13" t="s">
        <v>27</v>
      </c>
      <c r="F771" s="13"/>
      <c r="G771" s="13"/>
      <c r="H771" s="13" t="s">
        <v>28</v>
      </c>
      <c r="I771" s="13"/>
      <c r="J771" s="13"/>
      <c r="K771" s="13" t="s">
        <v>28</v>
      </c>
      <c r="L771" s="13"/>
      <c r="M771" s="13"/>
    </row>
    <row r="772" spans="1:13" ht="28.5" customHeight="1">
      <c r="A772" s="15" t="s">
        <v>29</v>
      </c>
      <c r="B772" s="25" t="s">
        <v>30</v>
      </c>
      <c r="C772" s="25" t="s">
        <v>31</v>
      </c>
      <c r="D772" s="14" t="s">
        <v>32</v>
      </c>
      <c r="E772" s="25" t="s">
        <v>33</v>
      </c>
      <c r="F772" s="16" t="s">
        <v>34</v>
      </c>
      <c r="G772" s="25" t="s">
        <v>35</v>
      </c>
      <c r="H772" s="25" t="s">
        <v>33</v>
      </c>
      <c r="I772" s="16" t="s">
        <v>34</v>
      </c>
      <c r="J772" s="25" t="s">
        <v>35</v>
      </c>
      <c r="K772" s="25" t="s">
        <v>33</v>
      </c>
      <c r="L772" s="16" t="s">
        <v>34</v>
      </c>
      <c r="M772" s="25" t="s">
        <v>35</v>
      </c>
    </row>
    <row r="773" spans="1:13" ht="12.75" customHeight="1">
      <c r="A773" s="26">
        <v>1</v>
      </c>
      <c r="B773" s="33" t="s">
        <v>49</v>
      </c>
      <c r="C773" s="31"/>
      <c r="D773" s="32">
        <v>40148</v>
      </c>
      <c r="E773" s="34"/>
      <c r="F773" s="35"/>
      <c r="G773" s="21">
        <f>IF(E773=0,0,F773*1000/E773)</f>
        <v>0</v>
      </c>
      <c r="H773" s="34">
        <v>0</v>
      </c>
      <c r="I773" s="34">
        <v>0</v>
      </c>
      <c r="J773" s="21">
        <f t="shared" ref="J773:J785" si="95">IF(H773=0,0,I773*1000/H773)</f>
        <v>0</v>
      </c>
      <c r="K773" s="34"/>
      <c r="L773" s="34"/>
      <c r="M773" s="21">
        <f t="shared" ref="M773:M785" si="96">IF(K773=0,0,L773*1000/K773)</f>
        <v>0</v>
      </c>
    </row>
    <row r="774" spans="1:13" ht="12.75" customHeight="1">
      <c r="A774" s="26">
        <v>2</v>
      </c>
      <c r="B774" s="33" t="s">
        <v>49</v>
      </c>
      <c r="C774" s="31"/>
      <c r="D774" s="32">
        <v>40179</v>
      </c>
      <c r="E774" s="28">
        <f>K811</f>
        <v>0</v>
      </c>
      <c r="F774" s="35">
        <f t="shared" ref="F774:F785" si="97">L811</f>
        <v>0</v>
      </c>
      <c r="G774" s="21">
        <f t="shared" ref="G774:G785" si="98">IF(E774=0,0,F774*1000/E774)</f>
        <v>0</v>
      </c>
      <c r="H774" s="34">
        <v>0</v>
      </c>
      <c r="I774" s="34">
        <v>0</v>
      </c>
      <c r="J774" s="21">
        <f t="shared" si="95"/>
        <v>0</v>
      </c>
      <c r="K774" s="34"/>
      <c r="L774" s="34"/>
      <c r="M774" s="21">
        <f t="shared" si="96"/>
        <v>0</v>
      </c>
    </row>
    <row r="775" spans="1:13" ht="12.75" customHeight="1">
      <c r="A775" s="26">
        <v>3</v>
      </c>
      <c r="B775" s="33" t="s">
        <v>49</v>
      </c>
      <c r="C775" s="31"/>
      <c r="D775" s="32">
        <v>40210</v>
      </c>
      <c r="E775" s="28">
        <f t="shared" ref="E775:E785" si="99">K812</f>
        <v>0</v>
      </c>
      <c r="F775" s="28">
        <f t="shared" si="97"/>
        <v>0</v>
      </c>
      <c r="G775" s="21">
        <f t="shared" si="98"/>
        <v>0</v>
      </c>
      <c r="H775" s="34">
        <v>0</v>
      </c>
      <c r="I775" s="34">
        <v>0</v>
      </c>
      <c r="J775" s="21">
        <f t="shared" si="95"/>
        <v>0</v>
      </c>
      <c r="K775" s="34"/>
      <c r="L775" s="34"/>
      <c r="M775" s="21">
        <f t="shared" si="96"/>
        <v>0</v>
      </c>
    </row>
    <row r="776" spans="1:13" ht="12.75" customHeight="1">
      <c r="A776" s="26">
        <v>4</v>
      </c>
      <c r="B776" s="33" t="s">
        <v>49</v>
      </c>
      <c r="C776" s="31"/>
      <c r="D776" s="32">
        <v>40238</v>
      </c>
      <c r="E776" s="28">
        <f t="shared" si="99"/>
        <v>0</v>
      </c>
      <c r="F776" s="28">
        <f t="shared" si="97"/>
        <v>0</v>
      </c>
      <c r="G776" s="21">
        <f t="shared" si="98"/>
        <v>0</v>
      </c>
      <c r="H776" s="34">
        <v>0</v>
      </c>
      <c r="I776" s="34">
        <v>0</v>
      </c>
      <c r="J776" s="21">
        <f t="shared" si="95"/>
        <v>0</v>
      </c>
      <c r="K776" s="34"/>
      <c r="L776" s="34"/>
      <c r="M776" s="21">
        <f t="shared" si="96"/>
        <v>0</v>
      </c>
    </row>
    <row r="777" spans="1:13" ht="12.75" customHeight="1">
      <c r="A777" s="26">
        <v>5</v>
      </c>
      <c r="B777" s="33" t="s">
        <v>49</v>
      </c>
      <c r="C777" s="31"/>
      <c r="D777" s="32">
        <v>40269</v>
      </c>
      <c r="E777" s="28">
        <f t="shared" si="99"/>
        <v>0</v>
      </c>
      <c r="F777" s="28">
        <f t="shared" si="97"/>
        <v>0</v>
      </c>
      <c r="G777" s="21">
        <f t="shared" si="98"/>
        <v>0</v>
      </c>
      <c r="H777" s="34">
        <v>0</v>
      </c>
      <c r="I777" s="34">
        <v>0</v>
      </c>
      <c r="J777" s="21">
        <f t="shared" si="95"/>
        <v>0</v>
      </c>
      <c r="K777" s="34"/>
      <c r="L777" s="34"/>
      <c r="M777" s="21">
        <f t="shared" si="96"/>
        <v>0</v>
      </c>
    </row>
    <row r="778" spans="1:13" ht="12.75" customHeight="1">
      <c r="A778" s="26">
        <v>6</v>
      </c>
      <c r="B778" s="33" t="s">
        <v>49</v>
      </c>
      <c r="C778" s="31"/>
      <c r="D778" s="32">
        <v>40299</v>
      </c>
      <c r="E778" s="28">
        <f t="shared" si="99"/>
        <v>0</v>
      </c>
      <c r="F778" s="28">
        <f t="shared" si="97"/>
        <v>0</v>
      </c>
      <c r="G778" s="21">
        <f t="shared" si="98"/>
        <v>0</v>
      </c>
      <c r="H778" s="34">
        <v>0</v>
      </c>
      <c r="I778" s="34">
        <v>0</v>
      </c>
      <c r="J778" s="21">
        <f t="shared" si="95"/>
        <v>0</v>
      </c>
      <c r="K778" s="34"/>
      <c r="L778" s="34"/>
      <c r="M778" s="21">
        <f t="shared" si="96"/>
        <v>0</v>
      </c>
    </row>
    <row r="779" spans="1:13" ht="12.75" customHeight="1">
      <c r="A779" s="26">
        <v>7</v>
      </c>
      <c r="B779" s="33" t="s">
        <v>49</v>
      </c>
      <c r="C779" s="31"/>
      <c r="D779" s="32">
        <v>40330</v>
      </c>
      <c r="E779" s="28">
        <f t="shared" si="99"/>
        <v>0</v>
      </c>
      <c r="F779" s="28">
        <f t="shared" si="97"/>
        <v>0</v>
      </c>
      <c r="G779" s="21">
        <f t="shared" si="98"/>
        <v>0</v>
      </c>
      <c r="H779" s="34">
        <v>0</v>
      </c>
      <c r="I779" s="34">
        <v>0</v>
      </c>
      <c r="J779" s="21">
        <f t="shared" si="95"/>
        <v>0</v>
      </c>
      <c r="K779" s="34"/>
      <c r="L779" s="34"/>
      <c r="M779" s="21">
        <f t="shared" si="96"/>
        <v>0</v>
      </c>
    </row>
    <row r="780" spans="1:13" ht="12.75" customHeight="1">
      <c r="A780" s="26">
        <v>8</v>
      </c>
      <c r="B780" s="33" t="s">
        <v>49</v>
      </c>
      <c r="C780" s="31"/>
      <c r="D780" s="32">
        <v>40360</v>
      </c>
      <c r="E780" s="28">
        <f t="shared" si="99"/>
        <v>0</v>
      </c>
      <c r="F780" s="28">
        <f t="shared" si="97"/>
        <v>0</v>
      </c>
      <c r="G780" s="21">
        <f t="shared" si="98"/>
        <v>0</v>
      </c>
      <c r="H780" s="34">
        <v>0</v>
      </c>
      <c r="I780" s="34">
        <v>0</v>
      </c>
      <c r="J780" s="21">
        <f t="shared" si="95"/>
        <v>0</v>
      </c>
      <c r="K780" s="34"/>
      <c r="L780" s="34"/>
      <c r="M780" s="21">
        <f t="shared" si="96"/>
        <v>0</v>
      </c>
    </row>
    <row r="781" spans="1:13" ht="12.75" customHeight="1">
      <c r="A781" s="26">
        <v>9</v>
      </c>
      <c r="B781" s="33" t="s">
        <v>49</v>
      </c>
      <c r="C781" s="31"/>
      <c r="D781" s="32">
        <v>40391</v>
      </c>
      <c r="E781" s="28">
        <f t="shared" si="99"/>
        <v>0</v>
      </c>
      <c r="F781" s="28">
        <f t="shared" si="97"/>
        <v>0</v>
      </c>
      <c r="G781" s="21">
        <f t="shared" si="98"/>
        <v>0</v>
      </c>
      <c r="H781" s="34">
        <v>0</v>
      </c>
      <c r="I781" s="34">
        <v>0</v>
      </c>
      <c r="J781" s="21">
        <f t="shared" si="95"/>
        <v>0</v>
      </c>
      <c r="K781" s="34"/>
      <c r="L781" s="34"/>
      <c r="M781" s="21">
        <f t="shared" si="96"/>
        <v>0</v>
      </c>
    </row>
    <row r="782" spans="1:13" ht="12.75" customHeight="1">
      <c r="A782" s="26">
        <v>10</v>
      </c>
      <c r="B782" s="33" t="s">
        <v>49</v>
      </c>
      <c r="C782" s="31"/>
      <c r="D782" s="32">
        <v>40422</v>
      </c>
      <c r="E782" s="28">
        <f t="shared" si="99"/>
        <v>0</v>
      </c>
      <c r="F782" s="28">
        <f t="shared" si="97"/>
        <v>0</v>
      </c>
      <c r="G782" s="21">
        <f t="shared" si="98"/>
        <v>0</v>
      </c>
      <c r="H782" s="34">
        <v>0</v>
      </c>
      <c r="I782" s="34">
        <v>0</v>
      </c>
      <c r="J782" s="21">
        <f t="shared" si="95"/>
        <v>0</v>
      </c>
      <c r="K782" s="34"/>
      <c r="L782" s="34"/>
      <c r="M782" s="21">
        <f t="shared" si="96"/>
        <v>0</v>
      </c>
    </row>
    <row r="783" spans="1:13" ht="12.75" customHeight="1">
      <c r="A783" s="26">
        <v>11</v>
      </c>
      <c r="B783" s="33" t="s">
        <v>49</v>
      </c>
      <c r="C783" s="31"/>
      <c r="D783" s="32">
        <v>40452</v>
      </c>
      <c r="E783" s="28">
        <f t="shared" si="99"/>
        <v>0</v>
      </c>
      <c r="F783" s="28">
        <f t="shared" si="97"/>
        <v>0</v>
      </c>
      <c r="G783" s="21">
        <f t="shared" si="98"/>
        <v>0</v>
      </c>
      <c r="H783" s="34">
        <v>0</v>
      </c>
      <c r="I783" s="34">
        <v>0</v>
      </c>
      <c r="J783" s="21">
        <f t="shared" si="95"/>
        <v>0</v>
      </c>
      <c r="K783" s="34"/>
      <c r="L783" s="34"/>
      <c r="M783" s="21">
        <f t="shared" si="96"/>
        <v>0</v>
      </c>
    </row>
    <row r="784" spans="1:13" ht="12.75" customHeight="1">
      <c r="A784" s="26">
        <v>12</v>
      </c>
      <c r="B784" s="33" t="s">
        <v>49</v>
      </c>
      <c r="C784" s="31"/>
      <c r="D784" s="32">
        <v>40483</v>
      </c>
      <c r="E784" s="28">
        <f t="shared" si="99"/>
        <v>0</v>
      </c>
      <c r="F784" s="28">
        <f t="shared" si="97"/>
        <v>0</v>
      </c>
      <c r="G784" s="21">
        <f t="shared" si="98"/>
        <v>0</v>
      </c>
      <c r="H784" s="34">
        <v>0</v>
      </c>
      <c r="I784" s="34">
        <v>0</v>
      </c>
      <c r="J784" s="21">
        <f t="shared" si="95"/>
        <v>0</v>
      </c>
      <c r="K784" s="34"/>
      <c r="L784" s="34"/>
      <c r="M784" s="21">
        <f t="shared" si="96"/>
        <v>0</v>
      </c>
    </row>
    <row r="785" spans="1:13" ht="12.75" customHeight="1">
      <c r="A785" s="26">
        <v>13</v>
      </c>
      <c r="B785" s="33" t="s">
        <v>49</v>
      </c>
      <c r="C785" s="31"/>
      <c r="D785" s="32">
        <v>40513</v>
      </c>
      <c r="E785" s="28">
        <f t="shared" si="99"/>
        <v>0</v>
      </c>
      <c r="F785" s="28">
        <f t="shared" si="97"/>
        <v>0</v>
      </c>
      <c r="G785" s="21">
        <f t="shared" si="98"/>
        <v>0</v>
      </c>
      <c r="H785" s="34">
        <v>0</v>
      </c>
      <c r="I785" s="34">
        <v>0</v>
      </c>
      <c r="J785" s="21">
        <f t="shared" si="95"/>
        <v>0</v>
      </c>
      <c r="K785" s="34"/>
      <c r="L785" s="34"/>
      <c r="M785" s="21">
        <f t="shared" si="96"/>
        <v>0</v>
      </c>
    </row>
    <row r="786" spans="1:13" ht="12.75" customHeight="1"/>
    <row r="787" spans="1:13" ht="12.75" customHeight="1"/>
    <row r="788" spans="1:13" ht="12.75" customHeight="1"/>
    <row r="789" spans="1:13" ht="12.75" customHeight="1"/>
    <row r="790" spans="1:13" ht="12.75" customHeight="1"/>
    <row r="791" spans="1:13" ht="12.75" customHeight="1"/>
    <row r="792" spans="1:13" ht="12.75" customHeight="1"/>
    <row r="793" spans="1:13" ht="12.75" customHeight="1"/>
    <row r="794" spans="1:13" ht="12.75" customHeight="1"/>
    <row r="795" spans="1:13" ht="12.75" customHeight="1"/>
    <row r="796" spans="1:13" ht="12.75" customHeight="1"/>
    <row r="797" spans="1:13" ht="12.75" customHeight="1"/>
    <row r="798" spans="1:13" ht="13.5" customHeight="1">
      <c r="A798" s="17" t="s">
        <v>36</v>
      </c>
      <c r="B798" s="17"/>
      <c r="C798" s="18"/>
      <c r="D798" s="19"/>
      <c r="E798" s="17"/>
      <c r="F798" s="17"/>
      <c r="G798" s="17"/>
      <c r="H798" s="17"/>
      <c r="I798" s="17"/>
      <c r="J798" s="17"/>
      <c r="K798" s="17"/>
      <c r="L798" s="17"/>
      <c r="M798" s="20" t="s">
        <v>37</v>
      </c>
    </row>
    <row r="799" spans="1:13" ht="12.75" customHeight="1">
      <c r="A799" s="22" t="s">
        <v>0</v>
      </c>
      <c r="B799" s="22"/>
      <c r="C799" s="25"/>
      <c r="D799" s="14"/>
      <c r="E799" s="22"/>
      <c r="F799" s="22" t="s">
        <v>1</v>
      </c>
      <c r="G799" s="22"/>
      <c r="H799" s="22"/>
      <c r="I799" s="22"/>
      <c r="J799" s="22"/>
      <c r="K799" s="22"/>
      <c r="L799" s="22" t="s">
        <v>55</v>
      </c>
      <c r="M799" s="22"/>
    </row>
    <row r="800" spans="1:13">
      <c r="A800" s="17" t="s">
        <v>2</v>
      </c>
      <c r="B800" s="10"/>
      <c r="C800" s="7"/>
      <c r="D800" s="7"/>
      <c r="E800" s="7"/>
      <c r="F800" s="96" t="s">
        <v>3</v>
      </c>
      <c r="G800" s="96"/>
      <c r="H800" s="96"/>
      <c r="I800" s="96"/>
      <c r="J800" s="17" t="s">
        <v>4</v>
      </c>
      <c r="K800" s="5"/>
      <c r="L800" s="5"/>
      <c r="M800" s="5"/>
    </row>
    <row r="801" spans="1:13">
      <c r="A801" s="3"/>
      <c r="B801" s="8"/>
      <c r="C801" s="8"/>
      <c r="D801" s="8"/>
      <c r="E801" s="8"/>
      <c r="F801" s="97"/>
      <c r="G801" s="97"/>
      <c r="H801" s="97"/>
      <c r="I801" s="97"/>
      <c r="J801" s="22"/>
      <c r="K801" s="3" t="s">
        <v>5</v>
      </c>
      <c r="L801" s="2"/>
      <c r="M801" s="2"/>
    </row>
    <row r="802" spans="1:13">
      <c r="A802" s="3" t="s">
        <v>6</v>
      </c>
      <c r="B802" s="3"/>
      <c r="C802" s="38"/>
      <c r="D802" s="4"/>
      <c r="E802" s="3"/>
      <c r="F802" s="97"/>
      <c r="G802" s="97"/>
      <c r="H802" s="97"/>
      <c r="I802" s="97"/>
      <c r="J802" s="22"/>
      <c r="K802" s="3" t="s">
        <v>7</v>
      </c>
      <c r="L802" s="3"/>
      <c r="M802" s="3"/>
    </row>
    <row r="803" spans="1:13">
      <c r="A803" s="3"/>
      <c r="B803" s="8"/>
      <c r="C803" s="38"/>
      <c r="D803" s="4"/>
      <c r="E803" s="3"/>
      <c r="F803" s="97"/>
      <c r="G803" s="97"/>
      <c r="H803" s="97"/>
      <c r="I803" s="97"/>
      <c r="J803" s="25" t="s">
        <v>44</v>
      </c>
      <c r="K803" s="3" t="s">
        <v>8</v>
      </c>
      <c r="L803" s="3"/>
      <c r="M803" s="3"/>
    </row>
    <row r="804" spans="1:13">
      <c r="A804" s="22" t="s">
        <v>9</v>
      </c>
      <c r="B804" s="9"/>
      <c r="C804" s="25"/>
      <c r="D804" s="14"/>
      <c r="E804" s="22"/>
      <c r="F804" s="98"/>
      <c r="G804" s="98"/>
      <c r="H804" s="98"/>
      <c r="I804" s="98"/>
      <c r="J804" s="6" t="s">
        <v>10</v>
      </c>
      <c r="K804" s="1"/>
      <c r="L804" s="22"/>
      <c r="M804" s="22"/>
    </row>
    <row r="805" spans="1:13" ht="12.75" customHeight="1">
      <c r="A805" s="17"/>
      <c r="B805" s="17"/>
      <c r="C805" s="18"/>
      <c r="D805" s="19"/>
      <c r="E805" s="17"/>
      <c r="F805" s="11"/>
      <c r="G805" s="11"/>
      <c r="H805" s="11"/>
      <c r="I805" s="11"/>
      <c r="J805" s="17"/>
      <c r="K805" s="17"/>
      <c r="L805" s="17"/>
      <c r="M805" s="17"/>
    </row>
    <row r="806" spans="1:13" ht="12.75" customHeight="1">
      <c r="A806" s="12" t="s">
        <v>11</v>
      </c>
      <c r="B806" s="12" t="s">
        <v>12</v>
      </c>
      <c r="C806" s="12" t="s">
        <v>13</v>
      </c>
      <c r="D806" s="12" t="s">
        <v>14</v>
      </c>
      <c r="E806" s="12" t="s">
        <v>15</v>
      </c>
      <c r="F806" s="12" t="s">
        <v>16</v>
      </c>
      <c r="G806" s="12" t="s">
        <v>17</v>
      </c>
      <c r="H806" s="12" t="s">
        <v>18</v>
      </c>
      <c r="I806" s="12" t="s">
        <v>19</v>
      </c>
      <c r="J806" s="12" t="s">
        <v>20</v>
      </c>
      <c r="K806" s="12" t="s">
        <v>21</v>
      </c>
      <c r="L806" s="12" t="s">
        <v>22</v>
      </c>
      <c r="M806" s="12" t="s">
        <v>23</v>
      </c>
    </row>
    <row r="807" spans="1:13" ht="12.75" customHeight="1">
      <c r="B807" s="38"/>
      <c r="D807" s="28"/>
      <c r="E807" s="26"/>
      <c r="F807" s="26"/>
      <c r="G807" s="26"/>
      <c r="H807" s="26"/>
      <c r="I807" s="26"/>
      <c r="J807" s="26"/>
      <c r="K807" s="26"/>
      <c r="L807" s="26"/>
      <c r="M807" s="26"/>
    </row>
    <row r="808" spans="1:13" ht="12.75" customHeight="1">
      <c r="B808" s="26"/>
      <c r="E808" s="104" t="s">
        <v>41</v>
      </c>
      <c r="F808" s="104"/>
      <c r="G808" s="104"/>
      <c r="H808" s="104" t="s">
        <v>42</v>
      </c>
      <c r="I808" s="104"/>
      <c r="J808" s="104"/>
      <c r="K808" s="104" t="s">
        <v>43</v>
      </c>
      <c r="L808" s="104"/>
      <c r="M808" s="104"/>
    </row>
    <row r="809" spans="1:13" ht="12.75" customHeight="1">
      <c r="B809" s="26"/>
      <c r="E809" s="13" t="s">
        <v>27</v>
      </c>
      <c r="F809" s="13"/>
      <c r="G809" s="13"/>
      <c r="H809" s="13" t="s">
        <v>28</v>
      </c>
      <c r="I809" s="13"/>
      <c r="J809" s="13"/>
      <c r="K809" s="13" t="s">
        <v>28</v>
      </c>
      <c r="L809" s="13"/>
      <c r="M809" s="13"/>
    </row>
    <row r="810" spans="1:13" ht="28.5" customHeight="1">
      <c r="A810" s="15" t="s">
        <v>29</v>
      </c>
      <c r="B810" s="25" t="s">
        <v>30</v>
      </c>
      <c r="C810" s="25" t="s">
        <v>31</v>
      </c>
      <c r="D810" s="14" t="s">
        <v>32</v>
      </c>
      <c r="E810" s="25" t="s">
        <v>33</v>
      </c>
      <c r="F810" s="16" t="s">
        <v>34</v>
      </c>
      <c r="G810" s="25" t="s">
        <v>35</v>
      </c>
      <c r="H810" s="25" t="s">
        <v>33</v>
      </c>
      <c r="I810" s="16" t="s">
        <v>34</v>
      </c>
      <c r="J810" s="25" t="s">
        <v>35</v>
      </c>
      <c r="K810" s="25" t="s">
        <v>33</v>
      </c>
      <c r="L810" s="16" t="s">
        <v>34</v>
      </c>
      <c r="M810" s="25" t="s">
        <v>35</v>
      </c>
    </row>
    <row r="811" spans="1:13" ht="12.75" customHeight="1">
      <c r="A811" s="26">
        <v>1</v>
      </c>
      <c r="B811" s="33" t="s">
        <v>49</v>
      </c>
      <c r="C811" s="31"/>
      <c r="D811" s="32">
        <v>40148</v>
      </c>
      <c r="E811" s="28">
        <v>0</v>
      </c>
      <c r="F811" s="28">
        <v>0</v>
      </c>
      <c r="G811" s="21">
        <f t="shared" ref="G811:G823" si="100">IF(E811=0,0,F811*1000/E811)</f>
        <v>0</v>
      </c>
      <c r="H811" s="28">
        <v>0</v>
      </c>
      <c r="I811" s="28">
        <v>0</v>
      </c>
      <c r="J811" s="21">
        <f t="shared" ref="J811:J823" si="101">IF(H811=0,0,I811*1000/H811)</f>
        <v>0</v>
      </c>
      <c r="K811" s="28">
        <f>E773+H773-K773-E811+H811</f>
        <v>0</v>
      </c>
      <c r="L811" s="28">
        <f t="shared" ref="L811:L823" si="102">F773+I773-L773-F811+I811</f>
        <v>0</v>
      </c>
      <c r="M811" s="21">
        <f t="shared" ref="M811:M823" si="103">IF(K811=0,0,L811*1000/K811)</f>
        <v>0</v>
      </c>
    </row>
    <row r="812" spans="1:13" ht="12.75" customHeight="1">
      <c r="A812" s="26">
        <v>2</v>
      </c>
      <c r="B812" s="33" t="s">
        <v>49</v>
      </c>
      <c r="C812" s="31"/>
      <c r="D812" s="32">
        <v>40179</v>
      </c>
      <c r="E812" s="28">
        <v>0</v>
      </c>
      <c r="F812" s="28">
        <v>0</v>
      </c>
      <c r="G812" s="21">
        <f t="shared" si="100"/>
        <v>0</v>
      </c>
      <c r="H812" s="28">
        <v>0</v>
      </c>
      <c r="I812" s="28">
        <v>0</v>
      </c>
      <c r="J812" s="21">
        <f t="shared" si="101"/>
        <v>0</v>
      </c>
      <c r="K812" s="28">
        <f t="shared" ref="K812:K823" si="104">E774+H774-K774-E812+H812</f>
        <v>0</v>
      </c>
      <c r="L812" s="28">
        <f t="shared" si="102"/>
        <v>0</v>
      </c>
      <c r="M812" s="21">
        <f t="shared" si="103"/>
        <v>0</v>
      </c>
    </row>
    <row r="813" spans="1:13" ht="12.75" customHeight="1">
      <c r="A813" s="26">
        <v>3</v>
      </c>
      <c r="B813" s="33" t="s">
        <v>49</v>
      </c>
      <c r="C813" s="31"/>
      <c r="D813" s="32">
        <v>40210</v>
      </c>
      <c r="E813" s="28">
        <v>0</v>
      </c>
      <c r="F813" s="28">
        <v>0</v>
      </c>
      <c r="G813" s="21">
        <f t="shared" si="100"/>
        <v>0</v>
      </c>
      <c r="H813" s="28">
        <v>0</v>
      </c>
      <c r="I813" s="28">
        <v>0</v>
      </c>
      <c r="J813" s="21">
        <f t="shared" si="101"/>
        <v>0</v>
      </c>
      <c r="K813" s="28">
        <f t="shared" si="104"/>
        <v>0</v>
      </c>
      <c r="L813" s="28">
        <f t="shared" si="102"/>
        <v>0</v>
      </c>
      <c r="M813" s="21">
        <f t="shared" si="103"/>
        <v>0</v>
      </c>
    </row>
    <row r="814" spans="1:13" ht="12.75" customHeight="1">
      <c r="A814" s="26">
        <v>4</v>
      </c>
      <c r="B814" s="33" t="s">
        <v>49</v>
      </c>
      <c r="C814" s="31"/>
      <c r="D814" s="32">
        <v>40238</v>
      </c>
      <c r="E814" s="28">
        <v>0</v>
      </c>
      <c r="F814" s="28">
        <v>0</v>
      </c>
      <c r="G814" s="21">
        <f t="shared" si="100"/>
        <v>0</v>
      </c>
      <c r="H814" s="28">
        <v>0</v>
      </c>
      <c r="I814" s="28">
        <v>0</v>
      </c>
      <c r="J814" s="21">
        <f t="shared" si="101"/>
        <v>0</v>
      </c>
      <c r="K814" s="28">
        <f t="shared" si="104"/>
        <v>0</v>
      </c>
      <c r="L814" s="28">
        <f t="shared" si="102"/>
        <v>0</v>
      </c>
      <c r="M814" s="21">
        <f t="shared" si="103"/>
        <v>0</v>
      </c>
    </row>
    <row r="815" spans="1:13" ht="12.75" customHeight="1">
      <c r="A815" s="26">
        <v>5</v>
      </c>
      <c r="B815" s="33" t="s">
        <v>49</v>
      </c>
      <c r="C815" s="31"/>
      <c r="D815" s="32">
        <v>40269</v>
      </c>
      <c r="E815" s="28">
        <v>0</v>
      </c>
      <c r="F815" s="28">
        <v>0</v>
      </c>
      <c r="G815" s="21">
        <f t="shared" si="100"/>
        <v>0</v>
      </c>
      <c r="H815" s="34">
        <v>0</v>
      </c>
      <c r="I815" s="34">
        <v>0</v>
      </c>
      <c r="J815" s="21">
        <f t="shared" si="101"/>
        <v>0</v>
      </c>
      <c r="K815" s="28">
        <f t="shared" si="104"/>
        <v>0</v>
      </c>
      <c r="L815" s="28">
        <f t="shared" si="102"/>
        <v>0</v>
      </c>
      <c r="M815" s="21">
        <f t="shared" si="103"/>
        <v>0</v>
      </c>
    </row>
    <row r="816" spans="1:13" ht="12.75" customHeight="1">
      <c r="A816" s="26">
        <v>6</v>
      </c>
      <c r="B816" s="33" t="s">
        <v>49</v>
      </c>
      <c r="C816" s="31"/>
      <c r="D816" s="32">
        <v>40299</v>
      </c>
      <c r="E816" s="28">
        <v>0</v>
      </c>
      <c r="F816" s="28">
        <v>0</v>
      </c>
      <c r="G816" s="21">
        <f t="shared" si="100"/>
        <v>0</v>
      </c>
      <c r="H816" s="28">
        <v>0</v>
      </c>
      <c r="I816" s="28">
        <v>0</v>
      </c>
      <c r="J816" s="21">
        <f t="shared" si="101"/>
        <v>0</v>
      </c>
      <c r="K816" s="28">
        <f t="shared" si="104"/>
        <v>0</v>
      </c>
      <c r="L816" s="28">
        <f t="shared" si="102"/>
        <v>0</v>
      </c>
      <c r="M816" s="21">
        <f t="shared" si="103"/>
        <v>0</v>
      </c>
    </row>
    <row r="817" spans="1:13" ht="12.75" customHeight="1">
      <c r="A817" s="26">
        <v>7</v>
      </c>
      <c r="B817" s="33" t="s">
        <v>49</v>
      </c>
      <c r="C817" s="31"/>
      <c r="D817" s="32">
        <v>40330</v>
      </c>
      <c r="E817" s="28">
        <v>0</v>
      </c>
      <c r="F817" s="28">
        <v>0</v>
      </c>
      <c r="G817" s="21">
        <f t="shared" si="100"/>
        <v>0</v>
      </c>
      <c r="H817" s="28">
        <v>0</v>
      </c>
      <c r="I817" s="28">
        <v>0</v>
      </c>
      <c r="J817" s="21">
        <f t="shared" si="101"/>
        <v>0</v>
      </c>
      <c r="K817" s="28">
        <f t="shared" si="104"/>
        <v>0</v>
      </c>
      <c r="L817" s="28">
        <f t="shared" si="102"/>
        <v>0</v>
      </c>
      <c r="M817" s="21">
        <f t="shared" si="103"/>
        <v>0</v>
      </c>
    </row>
    <row r="818" spans="1:13" ht="12.75" customHeight="1">
      <c r="A818" s="26">
        <v>8</v>
      </c>
      <c r="B818" s="33" t="s">
        <v>49</v>
      </c>
      <c r="C818" s="31"/>
      <c r="D818" s="32">
        <v>40360</v>
      </c>
      <c r="E818" s="28">
        <v>0</v>
      </c>
      <c r="F818" s="28">
        <v>0</v>
      </c>
      <c r="G818" s="21">
        <f t="shared" si="100"/>
        <v>0</v>
      </c>
      <c r="H818" s="28">
        <v>0</v>
      </c>
      <c r="I818" s="28">
        <v>0</v>
      </c>
      <c r="J818" s="21">
        <f t="shared" si="101"/>
        <v>0</v>
      </c>
      <c r="K818" s="28">
        <f t="shared" si="104"/>
        <v>0</v>
      </c>
      <c r="L818" s="28">
        <f t="shared" si="102"/>
        <v>0</v>
      </c>
      <c r="M818" s="21">
        <f t="shared" si="103"/>
        <v>0</v>
      </c>
    </row>
    <row r="819" spans="1:13" ht="12.75" customHeight="1">
      <c r="A819" s="26">
        <v>9</v>
      </c>
      <c r="B819" s="33" t="s">
        <v>49</v>
      </c>
      <c r="C819" s="31"/>
      <c r="D819" s="32">
        <v>40391</v>
      </c>
      <c r="E819" s="28">
        <v>0</v>
      </c>
      <c r="F819" s="28">
        <v>0</v>
      </c>
      <c r="G819" s="21">
        <f t="shared" si="100"/>
        <v>0</v>
      </c>
      <c r="H819" s="28">
        <v>0</v>
      </c>
      <c r="I819" s="28">
        <v>0</v>
      </c>
      <c r="J819" s="21">
        <f t="shared" si="101"/>
        <v>0</v>
      </c>
      <c r="K819" s="28">
        <f t="shared" si="104"/>
        <v>0</v>
      </c>
      <c r="L819" s="28">
        <f t="shared" si="102"/>
        <v>0</v>
      </c>
      <c r="M819" s="21">
        <f t="shared" si="103"/>
        <v>0</v>
      </c>
    </row>
    <row r="820" spans="1:13" ht="12.75" customHeight="1">
      <c r="A820" s="26">
        <v>10</v>
      </c>
      <c r="B820" s="33" t="s">
        <v>49</v>
      </c>
      <c r="C820" s="31"/>
      <c r="D820" s="32">
        <v>40422</v>
      </c>
      <c r="E820" s="28">
        <v>0</v>
      </c>
      <c r="F820" s="28">
        <v>0</v>
      </c>
      <c r="G820" s="21">
        <f t="shared" si="100"/>
        <v>0</v>
      </c>
      <c r="H820" s="41">
        <v>0</v>
      </c>
      <c r="I820" s="28">
        <v>0</v>
      </c>
      <c r="J820" s="36">
        <f t="shared" si="101"/>
        <v>0</v>
      </c>
      <c r="K820" s="28">
        <f t="shared" si="104"/>
        <v>0</v>
      </c>
      <c r="L820" s="28">
        <f t="shared" si="102"/>
        <v>0</v>
      </c>
      <c r="M820" s="21">
        <f t="shared" si="103"/>
        <v>0</v>
      </c>
    </row>
    <row r="821" spans="1:13" ht="12.75" customHeight="1">
      <c r="A821" s="26">
        <v>11</v>
      </c>
      <c r="B821" s="33" t="s">
        <v>49</v>
      </c>
      <c r="C821" s="31"/>
      <c r="D821" s="32">
        <v>40452</v>
      </c>
      <c r="E821" s="28">
        <v>0</v>
      </c>
      <c r="F821" s="28">
        <v>0</v>
      </c>
      <c r="G821" s="21">
        <f t="shared" si="100"/>
        <v>0</v>
      </c>
      <c r="H821" s="28">
        <v>0</v>
      </c>
      <c r="I821" s="28">
        <v>0</v>
      </c>
      <c r="J821" s="21">
        <f t="shared" si="101"/>
        <v>0</v>
      </c>
      <c r="K821" s="28">
        <f t="shared" si="104"/>
        <v>0</v>
      </c>
      <c r="L821" s="28">
        <f t="shared" si="102"/>
        <v>0</v>
      </c>
      <c r="M821" s="21">
        <f t="shared" si="103"/>
        <v>0</v>
      </c>
    </row>
    <row r="822" spans="1:13" ht="12.75" customHeight="1">
      <c r="A822" s="26">
        <v>12</v>
      </c>
      <c r="B822" s="33" t="s">
        <v>49</v>
      </c>
      <c r="C822" s="31"/>
      <c r="D822" s="32">
        <v>40483</v>
      </c>
      <c r="E822" s="28">
        <v>0</v>
      </c>
      <c r="F822" s="28">
        <v>0</v>
      </c>
      <c r="G822" s="21">
        <f t="shared" si="100"/>
        <v>0</v>
      </c>
      <c r="H822" s="28">
        <v>0</v>
      </c>
      <c r="I822" s="28">
        <v>0</v>
      </c>
      <c r="J822" s="21">
        <f t="shared" si="101"/>
        <v>0</v>
      </c>
      <c r="K822" s="28">
        <f t="shared" si="104"/>
        <v>0</v>
      </c>
      <c r="L822" s="28">
        <f t="shared" si="102"/>
        <v>0</v>
      </c>
      <c r="M822" s="21">
        <f t="shared" si="103"/>
        <v>0</v>
      </c>
    </row>
    <row r="823" spans="1:13" ht="12.75" customHeight="1">
      <c r="A823" s="26">
        <v>13</v>
      </c>
      <c r="B823" s="33" t="s">
        <v>49</v>
      </c>
      <c r="C823" s="31"/>
      <c r="D823" s="32">
        <v>40513</v>
      </c>
      <c r="E823" s="28">
        <v>0</v>
      </c>
      <c r="F823" s="28">
        <v>0</v>
      </c>
      <c r="G823" s="21">
        <f t="shared" si="100"/>
        <v>0</v>
      </c>
      <c r="H823" s="28">
        <v>0</v>
      </c>
      <c r="I823" s="28">
        <v>0</v>
      </c>
      <c r="J823" s="21">
        <f t="shared" si="101"/>
        <v>0</v>
      </c>
      <c r="K823" s="28">
        <f t="shared" si="104"/>
        <v>0</v>
      </c>
      <c r="L823" s="28">
        <f t="shared" si="102"/>
        <v>0</v>
      </c>
      <c r="M823" s="21">
        <f t="shared" si="103"/>
        <v>0</v>
      </c>
    </row>
    <row r="824" spans="1:13" ht="12.75" customHeight="1"/>
    <row r="825" spans="1:13" ht="12.75" customHeight="1">
      <c r="A825" s="26">
        <v>14</v>
      </c>
      <c r="B825" s="33" t="s">
        <v>66</v>
      </c>
      <c r="C825" s="31"/>
      <c r="D825" s="32"/>
      <c r="E825" s="28"/>
      <c r="F825" s="28"/>
      <c r="G825" s="21"/>
      <c r="H825" s="34"/>
      <c r="I825" s="34"/>
      <c r="J825" s="21"/>
      <c r="K825" s="28">
        <f>SUM(K811:K823)</f>
        <v>0</v>
      </c>
      <c r="L825" s="28">
        <f>SUM(L811:L823)</f>
        <v>0</v>
      </c>
      <c r="M825" s="21"/>
    </row>
    <row r="826" spans="1:13" ht="12.75" customHeight="1"/>
    <row r="827" spans="1:13" ht="12.75" customHeight="1">
      <c r="A827" s="26">
        <v>15</v>
      </c>
      <c r="B827" s="33" t="s">
        <v>49</v>
      </c>
      <c r="C827" s="31"/>
      <c r="D827" s="32" t="s">
        <v>40</v>
      </c>
      <c r="K827" s="23">
        <f>AVERAGE(K811:K823)</f>
        <v>0</v>
      </c>
      <c r="L827" s="23">
        <f>AVERAGE(L811:L823)</f>
        <v>0</v>
      </c>
      <c r="M827" s="21">
        <f>IF(K827=0,0,L827*1000/K827)</f>
        <v>0</v>
      </c>
    </row>
    <row r="828" spans="1:13" ht="12.75" customHeight="1"/>
    <row r="829" spans="1:13" ht="12.75" customHeight="1"/>
    <row r="830" spans="1:13" ht="12.75" customHeight="1"/>
    <row r="831" spans="1:13" ht="12.75" customHeight="1"/>
    <row r="832" spans="1:13" ht="12.75" customHeight="1"/>
    <row r="833" spans="1:13" ht="12.75" customHeight="1"/>
    <row r="834" spans="1:13" ht="12.75" customHeight="1"/>
    <row r="835" spans="1:13" ht="12.75" customHeight="1"/>
    <row r="836" spans="1:13" ht="13.5" customHeight="1">
      <c r="A836" s="17" t="s">
        <v>36</v>
      </c>
      <c r="B836" s="17"/>
      <c r="C836" s="18"/>
      <c r="D836" s="19"/>
      <c r="E836" s="17"/>
      <c r="F836" s="17"/>
      <c r="G836" s="17"/>
      <c r="H836" s="17"/>
      <c r="I836" s="17"/>
      <c r="J836" s="17"/>
      <c r="K836" s="17"/>
      <c r="L836" s="17"/>
      <c r="M836" s="20" t="s">
        <v>37</v>
      </c>
    </row>
    <row r="837" spans="1:13" ht="12.75" customHeight="1">
      <c r="A837" s="22" t="s">
        <v>0</v>
      </c>
      <c r="B837" s="22"/>
      <c r="C837" s="25"/>
      <c r="D837" s="14"/>
      <c r="E837" s="22"/>
      <c r="F837" s="22" t="s">
        <v>1</v>
      </c>
      <c r="G837" s="22"/>
      <c r="H837" s="22"/>
      <c r="I837" s="22"/>
      <c r="J837" s="22"/>
      <c r="K837" s="22"/>
      <c r="L837" s="22" t="s">
        <v>55</v>
      </c>
      <c r="M837" s="22"/>
    </row>
    <row r="838" spans="1:13">
      <c r="A838" s="17" t="s">
        <v>2</v>
      </c>
      <c r="B838" s="10"/>
      <c r="C838" s="7"/>
      <c r="D838" s="7"/>
      <c r="E838" s="7"/>
      <c r="F838" s="96" t="s">
        <v>3</v>
      </c>
      <c r="G838" s="96"/>
      <c r="H838" s="96"/>
      <c r="I838" s="96"/>
      <c r="J838" s="17" t="s">
        <v>4</v>
      </c>
      <c r="K838" s="5"/>
      <c r="L838" s="5"/>
      <c r="M838" s="5"/>
    </row>
    <row r="839" spans="1:13">
      <c r="A839" s="3"/>
      <c r="B839" s="8"/>
      <c r="C839" s="8"/>
      <c r="D839" s="8"/>
      <c r="E839" s="8"/>
      <c r="F839" s="97"/>
      <c r="G839" s="97"/>
      <c r="H839" s="97"/>
      <c r="I839" s="97"/>
      <c r="J839" s="22"/>
      <c r="K839" s="3" t="s">
        <v>5</v>
      </c>
      <c r="L839" s="2"/>
      <c r="M839" s="2"/>
    </row>
    <row r="840" spans="1:13">
      <c r="A840" s="3" t="s">
        <v>6</v>
      </c>
      <c r="B840" s="3"/>
      <c r="C840" s="38"/>
      <c r="D840" s="4"/>
      <c r="E840" s="3"/>
      <c r="F840" s="97"/>
      <c r="G840" s="97"/>
      <c r="H840" s="97"/>
      <c r="I840" s="97"/>
      <c r="J840" s="22"/>
      <c r="K840" s="3" t="s">
        <v>7</v>
      </c>
      <c r="L840" s="3"/>
      <c r="M840" s="3"/>
    </row>
    <row r="841" spans="1:13">
      <c r="A841" s="3"/>
      <c r="B841" s="8"/>
      <c r="C841" s="38"/>
      <c r="D841" s="4"/>
      <c r="E841" s="3"/>
      <c r="F841" s="97"/>
      <c r="G841" s="97"/>
      <c r="H841" s="97"/>
      <c r="I841" s="97"/>
      <c r="J841" s="25" t="s">
        <v>44</v>
      </c>
      <c r="K841" s="3" t="s">
        <v>8</v>
      </c>
      <c r="L841" s="3"/>
      <c r="M841" s="3"/>
    </row>
    <row r="842" spans="1:13">
      <c r="A842" s="22" t="s">
        <v>9</v>
      </c>
      <c r="B842" s="9"/>
      <c r="C842" s="25"/>
      <c r="D842" s="14"/>
      <c r="E842" s="22"/>
      <c r="F842" s="98"/>
      <c r="G842" s="98"/>
      <c r="H842" s="98"/>
      <c r="I842" s="98"/>
      <c r="J842" s="6" t="s">
        <v>10</v>
      </c>
      <c r="K842" s="1"/>
      <c r="L842" s="22"/>
      <c r="M842" s="22"/>
    </row>
    <row r="843" spans="1:13" ht="12.75" customHeight="1">
      <c r="A843" s="17"/>
      <c r="B843" s="17"/>
      <c r="C843" s="18"/>
      <c r="D843" s="19"/>
      <c r="E843" s="17"/>
      <c r="F843" s="11"/>
      <c r="G843" s="11"/>
      <c r="H843" s="11"/>
      <c r="I843" s="11"/>
      <c r="J843" s="17"/>
      <c r="K843" s="17"/>
      <c r="L843" s="17"/>
      <c r="M843" s="17"/>
    </row>
    <row r="844" spans="1:13" ht="12.75" customHeight="1">
      <c r="A844" s="12" t="s">
        <v>11</v>
      </c>
      <c r="B844" s="12" t="s">
        <v>12</v>
      </c>
      <c r="C844" s="12" t="s">
        <v>13</v>
      </c>
      <c r="D844" s="12" t="s">
        <v>14</v>
      </c>
      <c r="E844" s="12" t="s">
        <v>15</v>
      </c>
      <c r="F844" s="12" t="s">
        <v>16</v>
      </c>
      <c r="G844" s="12" t="s">
        <v>17</v>
      </c>
      <c r="H844" s="12" t="s">
        <v>18</v>
      </c>
      <c r="I844" s="12" t="s">
        <v>19</v>
      </c>
      <c r="J844" s="12" t="s">
        <v>20</v>
      </c>
      <c r="K844" s="12" t="s">
        <v>21</v>
      </c>
      <c r="L844" s="12" t="s">
        <v>22</v>
      </c>
      <c r="M844" s="12" t="s">
        <v>23</v>
      </c>
    </row>
    <row r="845" spans="1:13" ht="12.75" customHeight="1">
      <c r="B845" s="38"/>
      <c r="D845" s="28"/>
      <c r="E845" s="26"/>
      <c r="F845" s="26"/>
      <c r="G845" s="26"/>
      <c r="H845" s="26"/>
      <c r="I845" s="26"/>
      <c r="J845" s="26"/>
      <c r="K845" s="26"/>
      <c r="L845" s="26"/>
      <c r="M845" s="26"/>
    </row>
    <row r="846" spans="1:13" ht="12.75" customHeight="1">
      <c r="B846" s="26"/>
      <c r="E846" s="104" t="s">
        <v>24</v>
      </c>
      <c r="F846" s="104"/>
      <c r="G846" s="104"/>
      <c r="H846" s="104" t="s">
        <v>25</v>
      </c>
      <c r="I846" s="104"/>
      <c r="J846" s="104"/>
      <c r="K846" s="104" t="s">
        <v>26</v>
      </c>
      <c r="L846" s="104"/>
      <c r="M846" s="104"/>
    </row>
    <row r="847" spans="1:13" ht="12.75" customHeight="1">
      <c r="B847" s="26"/>
      <c r="E847" s="13" t="s">
        <v>27</v>
      </c>
      <c r="F847" s="13"/>
      <c r="G847" s="13"/>
      <c r="H847" s="13" t="s">
        <v>28</v>
      </c>
      <c r="I847" s="13"/>
      <c r="J847" s="13"/>
      <c r="K847" s="13" t="s">
        <v>28</v>
      </c>
      <c r="L847" s="13"/>
      <c r="M847" s="13"/>
    </row>
    <row r="848" spans="1:13" ht="28.5" customHeight="1">
      <c r="A848" s="15" t="s">
        <v>29</v>
      </c>
      <c r="B848" s="25" t="s">
        <v>30</v>
      </c>
      <c r="C848" s="25" t="s">
        <v>31</v>
      </c>
      <c r="D848" s="14" t="s">
        <v>32</v>
      </c>
      <c r="E848" s="25" t="s">
        <v>33</v>
      </c>
      <c r="F848" s="16" t="s">
        <v>34</v>
      </c>
      <c r="G848" s="25" t="s">
        <v>35</v>
      </c>
      <c r="H848" s="25" t="s">
        <v>33</v>
      </c>
      <c r="I848" s="16" t="s">
        <v>34</v>
      </c>
      <c r="J848" s="25" t="s">
        <v>35</v>
      </c>
      <c r="K848" s="25" t="s">
        <v>33</v>
      </c>
      <c r="L848" s="16" t="s">
        <v>34</v>
      </c>
      <c r="M848" s="25" t="s">
        <v>35</v>
      </c>
    </row>
    <row r="849" spans="1:13" ht="12.75" customHeight="1">
      <c r="A849" s="26">
        <v>1</v>
      </c>
      <c r="B849" s="33" t="s">
        <v>50</v>
      </c>
      <c r="C849" s="31"/>
      <c r="D849" s="32">
        <v>40148</v>
      </c>
      <c r="E849" s="42"/>
      <c r="F849" s="42"/>
      <c r="G849" s="21">
        <f>IF(E849=0,0,F849*1000/E849)</f>
        <v>0</v>
      </c>
      <c r="H849" s="42"/>
      <c r="I849" s="42"/>
      <c r="J849" s="21">
        <f t="shared" ref="J849:J861" si="105">IF(H849=0,0,I849*1000/H849)</f>
        <v>0</v>
      </c>
      <c r="K849" s="42"/>
      <c r="L849" s="42"/>
      <c r="M849" s="21">
        <f t="shared" ref="M849:M861" si="106">IF(K849=0,0,L849*1000/K849)</f>
        <v>0</v>
      </c>
    </row>
    <row r="850" spans="1:13" ht="12.75" customHeight="1">
      <c r="A850" s="26">
        <v>2</v>
      </c>
      <c r="B850" s="33" t="s">
        <v>50</v>
      </c>
      <c r="C850" s="31"/>
      <c r="D850" s="32">
        <v>40179</v>
      </c>
      <c r="E850" s="28">
        <f>K887</f>
        <v>0</v>
      </c>
      <c r="F850" s="28">
        <f t="shared" ref="F850:F861" si="107">L887</f>
        <v>0</v>
      </c>
      <c r="G850" s="21">
        <f t="shared" ref="G850:G861" si="108">IF(E850=0,0,F850*1000/E850)</f>
        <v>0</v>
      </c>
      <c r="H850" s="42"/>
      <c r="I850" s="42"/>
      <c r="J850" s="21">
        <f t="shared" si="105"/>
        <v>0</v>
      </c>
      <c r="K850" s="42"/>
      <c r="L850" s="42"/>
      <c r="M850" s="21">
        <f t="shared" si="106"/>
        <v>0</v>
      </c>
    </row>
    <row r="851" spans="1:13" ht="12.75" customHeight="1">
      <c r="A851" s="26">
        <v>3</v>
      </c>
      <c r="B851" s="33" t="s">
        <v>50</v>
      </c>
      <c r="C851" s="31"/>
      <c r="D851" s="32">
        <v>40210</v>
      </c>
      <c r="E851" s="28">
        <f t="shared" ref="E851:E861" si="109">K888</f>
        <v>0</v>
      </c>
      <c r="F851" s="28">
        <f t="shared" si="107"/>
        <v>0</v>
      </c>
      <c r="G851" s="21">
        <f t="shared" si="108"/>
        <v>0</v>
      </c>
      <c r="H851" s="42"/>
      <c r="I851" s="42"/>
      <c r="J851" s="21">
        <f t="shared" si="105"/>
        <v>0</v>
      </c>
      <c r="K851" s="42"/>
      <c r="L851" s="42"/>
      <c r="M851" s="21">
        <f t="shared" si="106"/>
        <v>0</v>
      </c>
    </row>
    <row r="852" spans="1:13" ht="12.75" customHeight="1">
      <c r="A852" s="26">
        <v>4</v>
      </c>
      <c r="B852" s="33" t="s">
        <v>50</v>
      </c>
      <c r="C852" s="31"/>
      <c r="D852" s="32">
        <v>40238</v>
      </c>
      <c r="E852" s="28">
        <f t="shared" si="109"/>
        <v>0</v>
      </c>
      <c r="F852" s="28">
        <f t="shared" si="107"/>
        <v>0</v>
      </c>
      <c r="G852" s="21">
        <f t="shared" si="108"/>
        <v>0</v>
      </c>
      <c r="H852" s="42"/>
      <c r="I852" s="42"/>
      <c r="J852" s="21">
        <f t="shared" si="105"/>
        <v>0</v>
      </c>
      <c r="K852" s="42"/>
      <c r="L852" s="42"/>
      <c r="M852" s="21">
        <f t="shared" si="106"/>
        <v>0</v>
      </c>
    </row>
    <row r="853" spans="1:13" ht="12.75" customHeight="1">
      <c r="A853" s="26">
        <v>5</v>
      </c>
      <c r="B853" s="33" t="s">
        <v>50</v>
      </c>
      <c r="C853" s="31"/>
      <c r="D853" s="32">
        <v>40269</v>
      </c>
      <c r="E853" s="28">
        <f t="shared" si="109"/>
        <v>0</v>
      </c>
      <c r="F853" s="28">
        <f t="shared" si="107"/>
        <v>0</v>
      </c>
      <c r="G853" s="21">
        <f t="shared" si="108"/>
        <v>0</v>
      </c>
      <c r="H853" s="42"/>
      <c r="I853" s="42"/>
      <c r="J853" s="21">
        <f t="shared" si="105"/>
        <v>0</v>
      </c>
      <c r="K853" s="42"/>
      <c r="L853" s="42"/>
      <c r="M853" s="21">
        <f t="shared" si="106"/>
        <v>0</v>
      </c>
    </row>
    <row r="854" spans="1:13" ht="12.75" customHeight="1">
      <c r="A854" s="26">
        <v>6</v>
      </c>
      <c r="B854" s="33" t="s">
        <v>50</v>
      </c>
      <c r="C854" s="31"/>
      <c r="D854" s="32">
        <v>40299</v>
      </c>
      <c r="E854" s="28">
        <f t="shared" si="109"/>
        <v>0</v>
      </c>
      <c r="F854" s="28">
        <f t="shared" si="107"/>
        <v>0</v>
      </c>
      <c r="G854" s="21">
        <f t="shared" si="108"/>
        <v>0</v>
      </c>
      <c r="H854" s="42"/>
      <c r="I854" s="42"/>
      <c r="J854" s="21">
        <f t="shared" si="105"/>
        <v>0</v>
      </c>
      <c r="K854" s="42"/>
      <c r="L854" s="42"/>
      <c r="M854" s="21">
        <f t="shared" si="106"/>
        <v>0</v>
      </c>
    </row>
    <row r="855" spans="1:13" ht="12.75" customHeight="1">
      <c r="A855" s="26">
        <v>7</v>
      </c>
      <c r="B855" s="33" t="s">
        <v>50</v>
      </c>
      <c r="C855" s="31"/>
      <c r="D855" s="32">
        <v>40330</v>
      </c>
      <c r="E855" s="28">
        <f t="shared" si="109"/>
        <v>0</v>
      </c>
      <c r="F855" s="28">
        <f t="shared" si="107"/>
        <v>0</v>
      </c>
      <c r="G855" s="21">
        <f t="shared" si="108"/>
        <v>0</v>
      </c>
      <c r="H855" s="42"/>
      <c r="I855" s="42"/>
      <c r="J855" s="21">
        <f t="shared" si="105"/>
        <v>0</v>
      </c>
      <c r="K855" s="42"/>
      <c r="L855" s="42"/>
      <c r="M855" s="21">
        <f t="shared" si="106"/>
        <v>0</v>
      </c>
    </row>
    <row r="856" spans="1:13" ht="12.75" customHeight="1">
      <c r="A856" s="26">
        <v>8</v>
      </c>
      <c r="B856" s="33" t="s">
        <v>50</v>
      </c>
      <c r="C856" s="31"/>
      <c r="D856" s="32">
        <v>40360</v>
      </c>
      <c r="E856" s="28">
        <f t="shared" si="109"/>
        <v>0</v>
      </c>
      <c r="F856" s="28">
        <f t="shared" si="107"/>
        <v>0</v>
      </c>
      <c r="G856" s="21">
        <f t="shared" si="108"/>
        <v>0</v>
      </c>
      <c r="H856" s="42"/>
      <c r="I856" s="42"/>
      <c r="J856" s="21">
        <f t="shared" si="105"/>
        <v>0</v>
      </c>
      <c r="K856" s="42"/>
      <c r="L856" s="42"/>
      <c r="M856" s="21">
        <f t="shared" si="106"/>
        <v>0</v>
      </c>
    </row>
    <row r="857" spans="1:13" ht="12.75" customHeight="1">
      <c r="A857" s="26">
        <v>9</v>
      </c>
      <c r="B857" s="33" t="s">
        <v>50</v>
      </c>
      <c r="C857" s="31"/>
      <c r="D857" s="32">
        <v>40391</v>
      </c>
      <c r="E857" s="28">
        <f t="shared" si="109"/>
        <v>0</v>
      </c>
      <c r="F857" s="28">
        <f t="shared" si="107"/>
        <v>0</v>
      </c>
      <c r="G857" s="21">
        <f t="shared" si="108"/>
        <v>0</v>
      </c>
      <c r="H857" s="42"/>
      <c r="I857" s="42"/>
      <c r="J857" s="21">
        <f t="shared" si="105"/>
        <v>0</v>
      </c>
      <c r="K857" s="42"/>
      <c r="L857" s="42"/>
      <c r="M857" s="21">
        <f t="shared" si="106"/>
        <v>0</v>
      </c>
    </row>
    <row r="858" spans="1:13" ht="12.75" customHeight="1">
      <c r="A858" s="26">
        <v>10</v>
      </c>
      <c r="B858" s="33" t="s">
        <v>50</v>
      </c>
      <c r="C858" s="31"/>
      <c r="D858" s="32">
        <v>40422</v>
      </c>
      <c r="E858" s="28">
        <f t="shared" si="109"/>
        <v>0</v>
      </c>
      <c r="F858" s="28">
        <f t="shared" si="107"/>
        <v>0</v>
      </c>
      <c r="G858" s="21">
        <f t="shared" si="108"/>
        <v>0</v>
      </c>
      <c r="H858" s="42"/>
      <c r="I858" s="42"/>
      <c r="J858" s="21">
        <f t="shared" si="105"/>
        <v>0</v>
      </c>
      <c r="K858" s="42"/>
      <c r="L858" s="42"/>
      <c r="M858" s="21">
        <f t="shared" si="106"/>
        <v>0</v>
      </c>
    </row>
    <row r="859" spans="1:13" ht="12.75" customHeight="1">
      <c r="A859" s="26">
        <v>11</v>
      </c>
      <c r="B859" s="33" t="s">
        <v>50</v>
      </c>
      <c r="C859" s="31"/>
      <c r="D859" s="32">
        <v>40452</v>
      </c>
      <c r="E859" s="28">
        <f t="shared" si="109"/>
        <v>0</v>
      </c>
      <c r="F859" s="28">
        <f t="shared" si="107"/>
        <v>0</v>
      </c>
      <c r="G859" s="21">
        <f t="shared" si="108"/>
        <v>0</v>
      </c>
      <c r="H859" s="42"/>
      <c r="I859" s="42"/>
      <c r="J859" s="21">
        <f t="shared" si="105"/>
        <v>0</v>
      </c>
      <c r="K859" s="42"/>
      <c r="L859" s="42"/>
      <c r="M859" s="21">
        <f t="shared" si="106"/>
        <v>0</v>
      </c>
    </row>
    <row r="860" spans="1:13" ht="12.75" customHeight="1">
      <c r="A860" s="26">
        <v>12</v>
      </c>
      <c r="B860" s="33" t="s">
        <v>50</v>
      </c>
      <c r="C860" s="31"/>
      <c r="D860" s="32">
        <v>40483</v>
      </c>
      <c r="E860" s="28">
        <f t="shared" si="109"/>
        <v>0</v>
      </c>
      <c r="F860" s="28">
        <f t="shared" si="107"/>
        <v>0</v>
      </c>
      <c r="G860" s="21">
        <f t="shared" si="108"/>
        <v>0</v>
      </c>
      <c r="H860" s="42"/>
      <c r="I860" s="42"/>
      <c r="J860" s="21">
        <f t="shared" si="105"/>
        <v>0</v>
      </c>
      <c r="K860" s="42"/>
      <c r="L860" s="42"/>
      <c r="M860" s="21">
        <f t="shared" si="106"/>
        <v>0</v>
      </c>
    </row>
    <row r="861" spans="1:13" ht="12.75" customHeight="1">
      <c r="A861" s="26">
        <v>13</v>
      </c>
      <c r="B861" s="33" t="s">
        <v>50</v>
      </c>
      <c r="C861" s="31"/>
      <c r="D861" s="32">
        <v>40513</v>
      </c>
      <c r="E861" s="28">
        <f t="shared" si="109"/>
        <v>0</v>
      </c>
      <c r="F861" s="28">
        <f t="shared" si="107"/>
        <v>0</v>
      </c>
      <c r="G861" s="21">
        <f t="shared" si="108"/>
        <v>0</v>
      </c>
      <c r="H861" s="42"/>
      <c r="I861" s="42"/>
      <c r="J861" s="21">
        <f t="shared" si="105"/>
        <v>0</v>
      </c>
      <c r="K861" s="42"/>
      <c r="L861" s="42"/>
      <c r="M861" s="21">
        <f t="shared" si="106"/>
        <v>0</v>
      </c>
    </row>
    <row r="862" spans="1:13" ht="12.75" customHeight="1"/>
    <row r="863" spans="1:13" ht="12.75" customHeight="1"/>
    <row r="864" spans="1:13" ht="12.75" customHeight="1"/>
    <row r="865" spans="1:13" ht="12.75" customHeight="1"/>
    <row r="866" spans="1:13" ht="12.75" customHeight="1"/>
    <row r="867" spans="1:13" ht="12.75" customHeight="1"/>
    <row r="868" spans="1:13" ht="12.75" customHeight="1"/>
    <row r="869" spans="1:13" ht="12.75" customHeight="1"/>
    <row r="870" spans="1:13" ht="12.75" customHeight="1"/>
    <row r="871" spans="1:13" ht="12.75" customHeight="1"/>
    <row r="872" spans="1:13" ht="12.75" customHeight="1"/>
    <row r="873" spans="1:13" ht="12.75" customHeight="1"/>
    <row r="874" spans="1:13" ht="13.5" customHeight="1">
      <c r="A874" s="17" t="s">
        <v>36</v>
      </c>
      <c r="B874" s="17"/>
      <c r="C874" s="18"/>
      <c r="D874" s="19"/>
      <c r="E874" s="17"/>
      <c r="F874" s="17"/>
      <c r="G874" s="17"/>
      <c r="H874" s="17"/>
      <c r="I874" s="17"/>
      <c r="J874" s="17"/>
      <c r="K874" s="17"/>
      <c r="L874" s="17"/>
      <c r="M874" s="20" t="s">
        <v>37</v>
      </c>
    </row>
    <row r="875" spans="1:13" ht="12.75" customHeight="1">
      <c r="A875" s="22" t="s">
        <v>0</v>
      </c>
      <c r="B875" s="22"/>
      <c r="C875" s="25"/>
      <c r="D875" s="14"/>
      <c r="E875" s="22"/>
      <c r="F875" s="22" t="s">
        <v>1</v>
      </c>
      <c r="G875" s="22"/>
      <c r="H875" s="22"/>
      <c r="I875" s="22"/>
      <c r="J875" s="22"/>
      <c r="K875" s="22"/>
      <c r="L875" s="22" t="s">
        <v>55</v>
      </c>
      <c r="M875" s="22"/>
    </row>
    <row r="876" spans="1:13">
      <c r="A876" s="17" t="s">
        <v>2</v>
      </c>
      <c r="B876" s="10"/>
      <c r="C876" s="7"/>
      <c r="D876" s="7"/>
      <c r="E876" s="7"/>
      <c r="F876" s="96" t="s">
        <v>3</v>
      </c>
      <c r="G876" s="96"/>
      <c r="H876" s="96"/>
      <c r="I876" s="96"/>
      <c r="J876" s="17" t="s">
        <v>4</v>
      </c>
      <c r="K876" s="5"/>
      <c r="L876" s="5"/>
      <c r="M876" s="5"/>
    </row>
    <row r="877" spans="1:13">
      <c r="A877" s="3"/>
      <c r="B877" s="8"/>
      <c r="C877" s="8"/>
      <c r="D877" s="8"/>
      <c r="E877" s="8"/>
      <c r="F877" s="97"/>
      <c r="G877" s="97"/>
      <c r="H877" s="97"/>
      <c r="I877" s="97"/>
      <c r="J877" s="22"/>
      <c r="K877" s="3" t="s">
        <v>5</v>
      </c>
      <c r="L877" s="2"/>
      <c r="M877" s="2"/>
    </row>
    <row r="878" spans="1:13">
      <c r="A878" s="3" t="s">
        <v>6</v>
      </c>
      <c r="B878" s="3"/>
      <c r="C878" s="38"/>
      <c r="D878" s="4"/>
      <c r="E878" s="3"/>
      <c r="F878" s="97"/>
      <c r="G878" s="97"/>
      <c r="H878" s="97"/>
      <c r="I878" s="97"/>
      <c r="J878" s="22"/>
      <c r="K878" s="3" t="s">
        <v>7</v>
      </c>
      <c r="L878" s="3"/>
      <c r="M878" s="3"/>
    </row>
    <row r="879" spans="1:13">
      <c r="A879" s="3"/>
      <c r="B879" s="8"/>
      <c r="C879" s="38"/>
      <c r="D879" s="4"/>
      <c r="E879" s="3"/>
      <c r="F879" s="97"/>
      <c r="G879" s="97"/>
      <c r="H879" s="97"/>
      <c r="I879" s="97"/>
      <c r="J879" s="25" t="s">
        <v>44</v>
      </c>
      <c r="K879" s="3" t="s">
        <v>8</v>
      </c>
      <c r="L879" s="3"/>
      <c r="M879" s="3"/>
    </row>
    <row r="880" spans="1:13">
      <c r="A880" s="22" t="s">
        <v>9</v>
      </c>
      <c r="B880" s="9"/>
      <c r="C880" s="25"/>
      <c r="D880" s="14"/>
      <c r="E880" s="22"/>
      <c r="F880" s="98"/>
      <c r="G880" s="98"/>
      <c r="H880" s="98"/>
      <c r="I880" s="98"/>
      <c r="J880" s="6" t="s">
        <v>10</v>
      </c>
      <c r="K880" s="1"/>
      <c r="L880" s="22"/>
      <c r="M880" s="22"/>
    </row>
    <row r="881" spans="1:13" ht="12.75" customHeight="1">
      <c r="A881" s="17"/>
      <c r="B881" s="17"/>
      <c r="C881" s="18"/>
      <c r="D881" s="19"/>
      <c r="E881" s="17"/>
      <c r="F881" s="11"/>
      <c r="G881" s="11"/>
      <c r="H881" s="11"/>
      <c r="I881" s="11"/>
      <c r="J881" s="17"/>
      <c r="K881" s="17"/>
      <c r="L881" s="17"/>
      <c r="M881" s="17"/>
    </row>
    <row r="882" spans="1:13" ht="12.75" customHeight="1">
      <c r="A882" s="12" t="s">
        <v>11</v>
      </c>
      <c r="B882" s="12" t="s">
        <v>12</v>
      </c>
      <c r="C882" s="12" t="s">
        <v>13</v>
      </c>
      <c r="D882" s="12" t="s">
        <v>14</v>
      </c>
      <c r="E882" s="12" t="s">
        <v>15</v>
      </c>
      <c r="F882" s="12" t="s">
        <v>16</v>
      </c>
      <c r="G882" s="12" t="s">
        <v>17</v>
      </c>
      <c r="H882" s="12" t="s">
        <v>18</v>
      </c>
      <c r="I882" s="12" t="s">
        <v>19</v>
      </c>
      <c r="J882" s="12" t="s">
        <v>20</v>
      </c>
      <c r="K882" s="12" t="s">
        <v>21</v>
      </c>
      <c r="L882" s="12" t="s">
        <v>22</v>
      </c>
      <c r="M882" s="12" t="s">
        <v>23</v>
      </c>
    </row>
    <row r="883" spans="1:13" ht="12.75" customHeight="1">
      <c r="B883" s="38"/>
      <c r="D883" s="28"/>
      <c r="E883" s="26"/>
      <c r="F883" s="26"/>
      <c r="G883" s="26"/>
      <c r="H883" s="26"/>
      <c r="I883" s="26"/>
      <c r="J883" s="26"/>
      <c r="K883" s="26"/>
      <c r="L883" s="26"/>
      <c r="M883" s="26"/>
    </row>
    <row r="884" spans="1:13" ht="12.75" customHeight="1">
      <c r="B884" s="26"/>
      <c r="E884" s="104" t="s">
        <v>41</v>
      </c>
      <c r="F884" s="104"/>
      <c r="G884" s="104"/>
      <c r="H884" s="104" t="s">
        <v>42</v>
      </c>
      <c r="I884" s="104"/>
      <c r="J884" s="104"/>
      <c r="K884" s="104" t="s">
        <v>43</v>
      </c>
      <c r="L884" s="104"/>
      <c r="M884" s="104"/>
    </row>
    <row r="885" spans="1:13" ht="12.75" customHeight="1">
      <c r="B885" s="26"/>
      <c r="E885" s="13" t="s">
        <v>27</v>
      </c>
      <c r="F885" s="13"/>
      <c r="G885" s="13"/>
      <c r="H885" s="13" t="s">
        <v>28</v>
      </c>
      <c r="I885" s="13"/>
      <c r="J885" s="13"/>
      <c r="K885" s="13" t="s">
        <v>28</v>
      </c>
      <c r="L885" s="13"/>
      <c r="M885" s="13"/>
    </row>
    <row r="886" spans="1:13" ht="28.5" customHeight="1">
      <c r="A886" s="15" t="s">
        <v>29</v>
      </c>
      <c r="B886" s="25" t="s">
        <v>30</v>
      </c>
      <c r="C886" s="25" t="s">
        <v>31</v>
      </c>
      <c r="D886" s="14" t="s">
        <v>32</v>
      </c>
      <c r="E886" s="25" t="s">
        <v>33</v>
      </c>
      <c r="F886" s="16" t="s">
        <v>34</v>
      </c>
      <c r="G886" s="25" t="s">
        <v>35</v>
      </c>
      <c r="H886" s="25" t="s">
        <v>33</v>
      </c>
      <c r="I886" s="16" t="s">
        <v>34</v>
      </c>
      <c r="J886" s="25" t="s">
        <v>35</v>
      </c>
      <c r="K886" s="25" t="s">
        <v>33</v>
      </c>
      <c r="L886" s="16" t="s">
        <v>34</v>
      </c>
      <c r="M886" s="25" t="s">
        <v>35</v>
      </c>
    </row>
    <row r="887" spans="1:13" ht="12.75" customHeight="1">
      <c r="A887" s="26">
        <v>1</v>
      </c>
      <c r="B887" s="33" t="s">
        <v>50</v>
      </c>
      <c r="C887" s="31"/>
      <c r="D887" s="32">
        <v>40148</v>
      </c>
      <c r="E887" s="28">
        <v>0</v>
      </c>
      <c r="F887" s="28">
        <v>0</v>
      </c>
      <c r="G887" s="21">
        <f t="shared" ref="G887:G899" si="110">IF(E887=0,0,F887*1000/E887)</f>
        <v>0</v>
      </c>
      <c r="H887" s="34">
        <v>0</v>
      </c>
      <c r="I887" s="34">
        <v>0</v>
      </c>
      <c r="J887" s="21">
        <f t="shared" ref="J887:J899" si="111">IF(H887=0,0,I887*1000/H887)</f>
        <v>0</v>
      </c>
      <c r="K887" s="28">
        <f>E849+H849-K849-E887+H887</f>
        <v>0</v>
      </c>
      <c r="L887" s="28">
        <f t="shared" ref="L887:L899" si="112">F849+I849-L849-F887+I887</f>
        <v>0</v>
      </c>
      <c r="M887" s="21">
        <f t="shared" ref="M887:M899" si="113">IF(K887=0,0,L887*1000/K887)</f>
        <v>0</v>
      </c>
    </row>
    <row r="888" spans="1:13" ht="12.75" customHeight="1">
      <c r="A888" s="26">
        <v>2</v>
      </c>
      <c r="B888" s="33" t="s">
        <v>50</v>
      </c>
      <c r="C888" s="31"/>
      <c r="D888" s="32">
        <v>40179</v>
      </c>
      <c r="E888" s="28">
        <v>0</v>
      </c>
      <c r="F888" s="28">
        <v>0</v>
      </c>
      <c r="G888" s="21">
        <f t="shared" si="110"/>
        <v>0</v>
      </c>
      <c r="H888" s="34">
        <v>0</v>
      </c>
      <c r="I888" s="34">
        <v>0</v>
      </c>
      <c r="J888" s="21">
        <f t="shared" si="111"/>
        <v>0</v>
      </c>
      <c r="K888" s="28">
        <f t="shared" ref="K888:K899" si="114">E850+H850-K850-E888+H888</f>
        <v>0</v>
      </c>
      <c r="L888" s="28">
        <f t="shared" si="112"/>
        <v>0</v>
      </c>
      <c r="M888" s="21">
        <f t="shared" si="113"/>
        <v>0</v>
      </c>
    </row>
    <row r="889" spans="1:13" ht="12.75" customHeight="1">
      <c r="A889" s="26">
        <v>3</v>
      </c>
      <c r="B889" s="33" t="s">
        <v>50</v>
      </c>
      <c r="C889" s="31"/>
      <c r="D889" s="32">
        <v>40210</v>
      </c>
      <c r="E889" s="28">
        <v>0</v>
      </c>
      <c r="F889" s="28">
        <v>0</v>
      </c>
      <c r="G889" s="21">
        <f t="shared" si="110"/>
        <v>0</v>
      </c>
      <c r="H889" s="34">
        <v>0</v>
      </c>
      <c r="I889" s="34">
        <v>0</v>
      </c>
      <c r="J889" s="21">
        <f t="shared" si="111"/>
        <v>0</v>
      </c>
      <c r="K889" s="28">
        <f t="shared" si="114"/>
        <v>0</v>
      </c>
      <c r="L889" s="28">
        <f t="shared" si="112"/>
        <v>0</v>
      </c>
      <c r="M889" s="21">
        <f t="shared" si="113"/>
        <v>0</v>
      </c>
    </row>
    <row r="890" spans="1:13" ht="12.75" customHeight="1">
      <c r="A890" s="26">
        <v>4</v>
      </c>
      <c r="B890" s="33" t="s">
        <v>50</v>
      </c>
      <c r="C890" s="31"/>
      <c r="D890" s="32">
        <v>40238</v>
      </c>
      <c r="E890" s="28">
        <v>0</v>
      </c>
      <c r="F890" s="28">
        <v>0</v>
      </c>
      <c r="G890" s="21">
        <f t="shared" si="110"/>
        <v>0</v>
      </c>
      <c r="H890" s="28"/>
      <c r="I890" s="28"/>
      <c r="J890" s="21">
        <f t="shared" si="111"/>
        <v>0</v>
      </c>
      <c r="K890" s="28">
        <f t="shared" si="114"/>
        <v>0</v>
      </c>
      <c r="L890" s="28">
        <f t="shared" si="112"/>
        <v>0</v>
      </c>
      <c r="M890" s="21">
        <f t="shared" si="113"/>
        <v>0</v>
      </c>
    </row>
    <row r="891" spans="1:13" ht="12.75" customHeight="1">
      <c r="A891" s="26">
        <v>5</v>
      </c>
      <c r="B891" s="33" t="s">
        <v>50</v>
      </c>
      <c r="C891" s="31"/>
      <c r="D891" s="32">
        <v>40269</v>
      </c>
      <c r="E891" s="28">
        <v>0</v>
      </c>
      <c r="F891" s="28">
        <v>0</v>
      </c>
      <c r="G891" s="21">
        <f t="shared" si="110"/>
        <v>0</v>
      </c>
      <c r="H891" s="28">
        <v>0</v>
      </c>
      <c r="I891" s="28">
        <v>0</v>
      </c>
      <c r="J891" s="21">
        <f t="shared" si="111"/>
        <v>0</v>
      </c>
      <c r="K891" s="28">
        <f t="shared" si="114"/>
        <v>0</v>
      </c>
      <c r="L891" s="28">
        <f t="shared" si="112"/>
        <v>0</v>
      </c>
      <c r="M891" s="21">
        <f t="shared" si="113"/>
        <v>0</v>
      </c>
    </row>
    <row r="892" spans="1:13" ht="12.75" customHeight="1">
      <c r="A892" s="26">
        <v>6</v>
      </c>
      <c r="B892" s="33" t="s">
        <v>50</v>
      </c>
      <c r="C892" s="31"/>
      <c r="D892" s="32">
        <v>40299</v>
      </c>
      <c r="E892" s="28">
        <v>0</v>
      </c>
      <c r="F892" s="28">
        <v>0</v>
      </c>
      <c r="G892" s="21">
        <f t="shared" si="110"/>
        <v>0</v>
      </c>
      <c r="H892" s="28">
        <v>0</v>
      </c>
      <c r="I892" s="28">
        <v>0</v>
      </c>
      <c r="J892" s="21">
        <f t="shared" si="111"/>
        <v>0</v>
      </c>
      <c r="K892" s="28">
        <f t="shared" si="114"/>
        <v>0</v>
      </c>
      <c r="L892" s="28">
        <f t="shared" si="112"/>
        <v>0</v>
      </c>
      <c r="M892" s="21">
        <f t="shared" si="113"/>
        <v>0</v>
      </c>
    </row>
    <row r="893" spans="1:13" ht="12.75" customHeight="1">
      <c r="A893" s="26">
        <v>7</v>
      </c>
      <c r="B893" s="33" t="s">
        <v>50</v>
      </c>
      <c r="C893" s="31"/>
      <c r="D893" s="32">
        <v>40330</v>
      </c>
      <c r="E893" s="28">
        <v>0</v>
      </c>
      <c r="F893" s="28">
        <v>0</v>
      </c>
      <c r="G893" s="21">
        <f t="shared" si="110"/>
        <v>0</v>
      </c>
      <c r="H893" s="28">
        <v>0</v>
      </c>
      <c r="I893" s="28">
        <v>0</v>
      </c>
      <c r="J893" s="21">
        <f t="shared" si="111"/>
        <v>0</v>
      </c>
      <c r="K893" s="28">
        <f t="shared" si="114"/>
        <v>0</v>
      </c>
      <c r="L893" s="28">
        <f t="shared" si="112"/>
        <v>0</v>
      </c>
      <c r="M893" s="21">
        <f t="shared" si="113"/>
        <v>0</v>
      </c>
    </row>
    <row r="894" spans="1:13" ht="12.75" customHeight="1">
      <c r="A894" s="26">
        <v>8</v>
      </c>
      <c r="B894" s="33" t="s">
        <v>50</v>
      </c>
      <c r="C894" s="31"/>
      <c r="D894" s="32">
        <v>40360</v>
      </c>
      <c r="E894" s="28">
        <v>0</v>
      </c>
      <c r="F894" s="28">
        <v>0</v>
      </c>
      <c r="G894" s="21">
        <f t="shared" si="110"/>
        <v>0</v>
      </c>
      <c r="H894" s="28">
        <v>0</v>
      </c>
      <c r="I894" s="28">
        <v>0</v>
      </c>
      <c r="J894" s="21">
        <f t="shared" si="111"/>
        <v>0</v>
      </c>
      <c r="K894" s="28">
        <f t="shared" si="114"/>
        <v>0</v>
      </c>
      <c r="L894" s="28">
        <f t="shared" si="112"/>
        <v>0</v>
      </c>
      <c r="M894" s="21">
        <f t="shared" si="113"/>
        <v>0</v>
      </c>
    </row>
    <row r="895" spans="1:13" ht="12.75" customHeight="1">
      <c r="A895" s="26">
        <v>9</v>
      </c>
      <c r="B895" s="33" t="s">
        <v>50</v>
      </c>
      <c r="C895" s="31"/>
      <c r="D895" s="32">
        <v>40391</v>
      </c>
      <c r="E895" s="28">
        <v>0</v>
      </c>
      <c r="F895" s="28">
        <v>0</v>
      </c>
      <c r="G895" s="21">
        <f t="shared" si="110"/>
        <v>0</v>
      </c>
      <c r="H895" s="28">
        <v>0</v>
      </c>
      <c r="I895" s="28">
        <v>0</v>
      </c>
      <c r="J895" s="21">
        <f t="shared" si="111"/>
        <v>0</v>
      </c>
      <c r="K895" s="28">
        <f t="shared" si="114"/>
        <v>0</v>
      </c>
      <c r="L895" s="28">
        <f t="shared" si="112"/>
        <v>0</v>
      </c>
      <c r="M895" s="21">
        <f t="shared" si="113"/>
        <v>0</v>
      </c>
    </row>
    <row r="896" spans="1:13" ht="12.75" customHeight="1">
      <c r="A896" s="26">
        <v>10</v>
      </c>
      <c r="B896" s="33" t="s">
        <v>50</v>
      </c>
      <c r="C896" s="31"/>
      <c r="D896" s="32">
        <v>40422</v>
      </c>
      <c r="E896" s="28">
        <v>0</v>
      </c>
      <c r="F896" s="28">
        <v>0</v>
      </c>
      <c r="G896" s="21">
        <f t="shared" si="110"/>
        <v>0</v>
      </c>
      <c r="H896" s="28"/>
      <c r="I896" s="28"/>
      <c r="J896" s="21">
        <f t="shared" si="111"/>
        <v>0</v>
      </c>
      <c r="K896" s="28">
        <f t="shared" si="114"/>
        <v>0</v>
      </c>
      <c r="L896" s="28">
        <f t="shared" si="112"/>
        <v>0</v>
      </c>
      <c r="M896" s="21">
        <f t="shared" si="113"/>
        <v>0</v>
      </c>
    </row>
    <row r="897" spans="1:13" ht="12.75" customHeight="1">
      <c r="A897" s="26">
        <v>11</v>
      </c>
      <c r="B897" s="33" t="s">
        <v>50</v>
      </c>
      <c r="C897" s="31"/>
      <c r="D897" s="32">
        <v>40452</v>
      </c>
      <c r="E897" s="28">
        <v>0</v>
      </c>
      <c r="F897" s="28">
        <v>0</v>
      </c>
      <c r="G897" s="21">
        <f t="shared" si="110"/>
        <v>0</v>
      </c>
      <c r="H897" s="34">
        <v>0</v>
      </c>
      <c r="I897" s="34">
        <v>0</v>
      </c>
      <c r="J897" s="21">
        <f t="shared" si="111"/>
        <v>0</v>
      </c>
      <c r="K897" s="28">
        <f t="shared" si="114"/>
        <v>0</v>
      </c>
      <c r="L897" s="28">
        <f t="shared" si="112"/>
        <v>0</v>
      </c>
      <c r="M897" s="21">
        <f t="shared" si="113"/>
        <v>0</v>
      </c>
    </row>
    <row r="898" spans="1:13" ht="12.75" customHeight="1">
      <c r="A898" s="26">
        <v>12</v>
      </c>
      <c r="B898" s="33" t="s">
        <v>50</v>
      </c>
      <c r="C898" s="31"/>
      <c r="D898" s="32">
        <v>40483</v>
      </c>
      <c r="E898" s="28">
        <v>0</v>
      </c>
      <c r="F898" s="28">
        <v>0</v>
      </c>
      <c r="G898" s="21">
        <f t="shared" si="110"/>
        <v>0</v>
      </c>
      <c r="H898" s="34">
        <v>0</v>
      </c>
      <c r="I898" s="34">
        <v>0</v>
      </c>
      <c r="J898" s="21">
        <f t="shared" si="111"/>
        <v>0</v>
      </c>
      <c r="K898" s="28">
        <f t="shared" si="114"/>
        <v>0</v>
      </c>
      <c r="L898" s="28">
        <f t="shared" si="112"/>
        <v>0</v>
      </c>
      <c r="M898" s="21">
        <f t="shared" si="113"/>
        <v>0</v>
      </c>
    </row>
    <row r="899" spans="1:13" ht="12.75" customHeight="1">
      <c r="A899" s="26">
        <v>13</v>
      </c>
      <c r="B899" s="33" t="s">
        <v>50</v>
      </c>
      <c r="C899" s="31"/>
      <c r="D899" s="32">
        <v>40513</v>
      </c>
      <c r="E899" s="28">
        <v>0</v>
      </c>
      <c r="F899" s="28">
        <v>0</v>
      </c>
      <c r="G899" s="21">
        <f t="shared" si="110"/>
        <v>0</v>
      </c>
      <c r="H899" s="34">
        <v>0</v>
      </c>
      <c r="I899" s="34">
        <v>0</v>
      </c>
      <c r="J899" s="21">
        <f t="shared" si="111"/>
        <v>0</v>
      </c>
      <c r="K899" s="28">
        <f t="shared" si="114"/>
        <v>0</v>
      </c>
      <c r="L899" s="28">
        <f t="shared" si="112"/>
        <v>0</v>
      </c>
      <c r="M899" s="21">
        <f t="shared" si="113"/>
        <v>0</v>
      </c>
    </row>
    <row r="900" spans="1:13" ht="12.75" customHeight="1">
      <c r="A900" s="26"/>
      <c r="B900" s="33"/>
      <c r="C900" s="31"/>
      <c r="D900" s="32"/>
      <c r="E900" s="28"/>
      <c r="F900" s="28"/>
      <c r="G900" s="21"/>
      <c r="H900" s="34"/>
      <c r="I900" s="34"/>
      <c r="J900" s="21"/>
      <c r="K900" s="28"/>
      <c r="L900" s="28"/>
      <c r="M900" s="21"/>
    </row>
    <row r="901" spans="1:13" ht="12.75" customHeight="1">
      <c r="A901" s="26">
        <v>14</v>
      </c>
      <c r="B901" s="33" t="s">
        <v>66</v>
      </c>
      <c r="C901" s="31"/>
      <c r="D901" s="32"/>
      <c r="E901" s="28"/>
      <c r="F901" s="28"/>
      <c r="G901" s="21"/>
      <c r="H901" s="34"/>
      <c r="I901" s="34"/>
      <c r="J901" s="21"/>
      <c r="K901" s="28">
        <f>SUM(K887:K899)</f>
        <v>0</v>
      </c>
      <c r="L901" s="28">
        <f>SUM(L887:L899)</f>
        <v>0</v>
      </c>
      <c r="M901" s="21"/>
    </row>
    <row r="902" spans="1:13" ht="12.75" customHeight="1"/>
    <row r="903" spans="1:13" ht="12.75" customHeight="1">
      <c r="A903" s="26">
        <v>15</v>
      </c>
      <c r="B903" s="33" t="s">
        <v>50</v>
      </c>
      <c r="C903" s="31"/>
      <c r="D903" s="32" t="s">
        <v>40</v>
      </c>
      <c r="K903" s="23">
        <f>AVERAGE(K887:K899)</f>
        <v>0</v>
      </c>
      <c r="L903" s="23">
        <f>AVERAGE(L887:L899)</f>
        <v>0</v>
      </c>
      <c r="M903" s="21">
        <f>IF(K903=0,0,L903*1000/K903)</f>
        <v>0</v>
      </c>
    </row>
    <row r="904" spans="1:13" ht="12.75" customHeight="1"/>
    <row r="905" spans="1:13" ht="12.75" customHeight="1"/>
    <row r="906" spans="1:13" ht="12.75" customHeight="1"/>
    <row r="907" spans="1:13" ht="12.75" customHeight="1"/>
    <row r="908" spans="1:13" ht="12.75" customHeight="1"/>
    <row r="909" spans="1:13" ht="12.75" customHeight="1"/>
    <row r="910" spans="1:13" ht="12.75" customHeight="1"/>
    <row r="911" spans="1:13" ht="12.75" customHeight="1"/>
    <row r="912" spans="1:13">
      <c r="A912" s="17" t="s">
        <v>36</v>
      </c>
      <c r="B912" s="17"/>
      <c r="C912" s="18"/>
      <c r="D912" s="19"/>
      <c r="E912" s="17"/>
      <c r="F912" s="17"/>
      <c r="G912" s="17"/>
      <c r="H912" s="17"/>
      <c r="I912" s="17"/>
      <c r="J912" s="17"/>
      <c r="K912" s="17"/>
      <c r="L912" s="17"/>
      <c r="M912" s="20" t="s">
        <v>37</v>
      </c>
    </row>
    <row r="916" spans="2:12">
      <c r="B916" s="29" t="s">
        <v>68</v>
      </c>
    </row>
    <row r="917" spans="2:12">
      <c r="D917" s="14" t="s">
        <v>32</v>
      </c>
      <c r="K917" s="25" t="s">
        <v>33</v>
      </c>
      <c r="L917" s="16" t="s">
        <v>34</v>
      </c>
    </row>
    <row r="918" spans="2:12">
      <c r="C918" s="29" t="s">
        <v>67</v>
      </c>
      <c r="D918" s="32">
        <v>40148</v>
      </c>
      <c r="K918" s="37">
        <f>K887+K811+K735+K659</f>
        <v>0</v>
      </c>
      <c r="L918" s="37">
        <f>L887+L811+L735+L659</f>
        <v>0</v>
      </c>
    </row>
    <row r="919" spans="2:12">
      <c r="D919" s="32">
        <v>40179</v>
      </c>
      <c r="K919" s="37">
        <f>K888+K812+K736+K660</f>
        <v>0</v>
      </c>
      <c r="L919" s="37">
        <f>L888+L812+L736+L660</f>
        <v>0</v>
      </c>
    </row>
    <row r="920" spans="2:12">
      <c r="D920" s="32">
        <v>40210</v>
      </c>
      <c r="K920" s="37">
        <f t="shared" ref="K920:L930" si="115">K889+K813+K737+K661</f>
        <v>0</v>
      </c>
      <c r="L920" s="37">
        <f t="shared" si="115"/>
        <v>0</v>
      </c>
    </row>
    <row r="921" spans="2:12">
      <c r="D921" s="32">
        <v>40238</v>
      </c>
      <c r="K921" s="37">
        <f t="shared" si="115"/>
        <v>0</v>
      </c>
      <c r="L921" s="37">
        <f t="shared" si="115"/>
        <v>0</v>
      </c>
    </row>
    <row r="922" spans="2:12">
      <c r="D922" s="32">
        <v>40269</v>
      </c>
      <c r="K922" s="37">
        <f t="shared" si="115"/>
        <v>0</v>
      </c>
      <c r="L922" s="37">
        <f t="shared" si="115"/>
        <v>0</v>
      </c>
    </row>
    <row r="923" spans="2:12">
      <c r="D923" s="32">
        <v>40299</v>
      </c>
      <c r="K923" s="37">
        <f t="shared" si="115"/>
        <v>0</v>
      </c>
      <c r="L923" s="37">
        <f t="shared" si="115"/>
        <v>0</v>
      </c>
    </row>
    <row r="924" spans="2:12">
      <c r="D924" s="32">
        <v>40330</v>
      </c>
      <c r="K924" s="37">
        <f t="shared" si="115"/>
        <v>0</v>
      </c>
      <c r="L924" s="37">
        <f t="shared" si="115"/>
        <v>0</v>
      </c>
    </row>
    <row r="925" spans="2:12">
      <c r="D925" s="32">
        <v>40360</v>
      </c>
      <c r="K925" s="37">
        <f t="shared" si="115"/>
        <v>0</v>
      </c>
      <c r="L925" s="37">
        <f t="shared" si="115"/>
        <v>0</v>
      </c>
    </row>
    <row r="926" spans="2:12">
      <c r="D926" s="32">
        <v>40391</v>
      </c>
      <c r="K926" s="37">
        <f t="shared" si="115"/>
        <v>0</v>
      </c>
      <c r="L926" s="37">
        <f t="shared" si="115"/>
        <v>0</v>
      </c>
    </row>
    <row r="927" spans="2:12">
      <c r="D927" s="32">
        <v>40422</v>
      </c>
      <c r="K927" s="37">
        <f t="shared" si="115"/>
        <v>0</v>
      </c>
      <c r="L927" s="37">
        <f t="shared" si="115"/>
        <v>0</v>
      </c>
    </row>
    <row r="928" spans="2:12">
      <c r="D928" s="32">
        <v>40452</v>
      </c>
      <c r="K928" s="37">
        <f t="shared" si="115"/>
        <v>0</v>
      </c>
      <c r="L928" s="37">
        <f t="shared" si="115"/>
        <v>0</v>
      </c>
    </row>
    <row r="929" spans="3:12">
      <c r="D929" s="32">
        <v>40483</v>
      </c>
      <c r="K929" s="37">
        <f t="shared" si="115"/>
        <v>0</v>
      </c>
      <c r="L929" s="37">
        <f t="shared" si="115"/>
        <v>0</v>
      </c>
    </row>
    <row r="930" spans="3:12">
      <c r="D930" s="32">
        <v>40513</v>
      </c>
      <c r="K930" s="37">
        <f t="shared" si="115"/>
        <v>0</v>
      </c>
      <c r="L930" s="37">
        <f t="shared" si="115"/>
        <v>0</v>
      </c>
    </row>
    <row r="931" spans="3:12">
      <c r="D931" s="32"/>
      <c r="K931" s="37"/>
      <c r="L931" s="37"/>
    </row>
    <row r="932" spans="3:12">
      <c r="D932" s="32"/>
      <c r="K932" s="37"/>
      <c r="L932" s="37"/>
    </row>
    <row r="933" spans="3:12">
      <c r="K933" s="25" t="s">
        <v>33</v>
      </c>
      <c r="L933" s="16" t="s">
        <v>34</v>
      </c>
    </row>
    <row r="934" spans="3:12">
      <c r="C934" s="29" t="s">
        <v>67</v>
      </c>
      <c r="D934" s="32">
        <v>40513</v>
      </c>
      <c r="K934" s="37">
        <f>K583+K507+K431+K355</f>
        <v>0</v>
      </c>
      <c r="L934" s="37">
        <f t="shared" ref="L934:L946" si="116">L583+L507+L431+L355</f>
        <v>0</v>
      </c>
    </row>
    <row r="935" spans="3:12">
      <c r="D935" s="32">
        <v>40544</v>
      </c>
      <c r="K935" s="37">
        <f t="shared" ref="K935:K946" si="117">K584+K508+K432+K356</f>
        <v>0</v>
      </c>
      <c r="L935" s="37">
        <f t="shared" si="116"/>
        <v>0</v>
      </c>
    </row>
    <row r="936" spans="3:12">
      <c r="D936" s="32">
        <v>40575</v>
      </c>
      <c r="K936" s="37">
        <f t="shared" si="117"/>
        <v>0</v>
      </c>
      <c r="L936" s="37">
        <f t="shared" si="116"/>
        <v>0</v>
      </c>
    </row>
    <row r="937" spans="3:12">
      <c r="D937" s="32">
        <v>40603</v>
      </c>
      <c r="K937" s="37">
        <f t="shared" si="117"/>
        <v>0</v>
      </c>
      <c r="L937" s="37">
        <f t="shared" si="116"/>
        <v>0</v>
      </c>
    </row>
    <row r="938" spans="3:12">
      <c r="D938" s="32">
        <v>40634</v>
      </c>
      <c r="K938" s="37">
        <f t="shared" si="117"/>
        <v>0</v>
      </c>
      <c r="L938" s="37">
        <f t="shared" si="116"/>
        <v>0</v>
      </c>
    </row>
    <row r="939" spans="3:12">
      <c r="D939" s="32">
        <v>40664</v>
      </c>
      <c r="K939" s="37">
        <f t="shared" si="117"/>
        <v>0</v>
      </c>
      <c r="L939" s="37">
        <f t="shared" si="116"/>
        <v>0</v>
      </c>
    </row>
    <row r="940" spans="3:12">
      <c r="D940" s="32">
        <v>40695</v>
      </c>
      <c r="K940" s="37">
        <f t="shared" si="117"/>
        <v>0</v>
      </c>
      <c r="L940" s="37">
        <f t="shared" si="116"/>
        <v>0</v>
      </c>
    </row>
    <row r="941" spans="3:12">
      <c r="D941" s="32">
        <v>40725</v>
      </c>
      <c r="K941" s="37">
        <f t="shared" si="117"/>
        <v>0</v>
      </c>
      <c r="L941" s="37">
        <f t="shared" si="116"/>
        <v>0</v>
      </c>
    </row>
    <row r="942" spans="3:12">
      <c r="D942" s="32">
        <v>40756</v>
      </c>
      <c r="K942" s="37">
        <f t="shared" si="117"/>
        <v>0</v>
      </c>
      <c r="L942" s="37">
        <f t="shared" si="116"/>
        <v>0</v>
      </c>
    </row>
    <row r="943" spans="3:12">
      <c r="D943" s="32">
        <v>40787</v>
      </c>
      <c r="K943" s="37">
        <f t="shared" si="117"/>
        <v>0</v>
      </c>
      <c r="L943" s="37">
        <f t="shared" si="116"/>
        <v>0</v>
      </c>
    </row>
    <row r="944" spans="3:12">
      <c r="D944" s="32">
        <v>40817</v>
      </c>
      <c r="K944" s="37">
        <f t="shared" si="117"/>
        <v>0</v>
      </c>
      <c r="L944" s="37">
        <f t="shared" si="116"/>
        <v>0</v>
      </c>
    </row>
    <row r="945" spans="3:12">
      <c r="D945" s="32">
        <v>40848</v>
      </c>
      <c r="K945" s="37">
        <f t="shared" si="117"/>
        <v>0</v>
      </c>
      <c r="L945" s="37">
        <f t="shared" si="116"/>
        <v>0</v>
      </c>
    </row>
    <row r="946" spans="3:12">
      <c r="D946" s="32">
        <v>40878</v>
      </c>
      <c r="K946" s="37">
        <f t="shared" si="117"/>
        <v>0</v>
      </c>
      <c r="L946" s="37">
        <f t="shared" si="116"/>
        <v>0</v>
      </c>
    </row>
    <row r="949" spans="3:12">
      <c r="K949" s="25" t="s">
        <v>33</v>
      </c>
      <c r="L949" s="16" t="s">
        <v>34</v>
      </c>
    </row>
    <row r="950" spans="3:12">
      <c r="C950" s="29" t="s">
        <v>67</v>
      </c>
      <c r="D950" s="24">
        <v>40878</v>
      </c>
      <c r="K950" s="37">
        <f>K279+K203+K127+K51</f>
        <v>0</v>
      </c>
      <c r="L950" s="37">
        <f t="shared" ref="L950:L962" si="118">L279+L203+L127+L51</f>
        <v>0</v>
      </c>
    </row>
    <row r="951" spans="3:12">
      <c r="D951" s="24">
        <v>40909</v>
      </c>
      <c r="K951" s="37">
        <f t="shared" ref="K951:K962" si="119">K280+K204+K128+K52</f>
        <v>0</v>
      </c>
      <c r="L951" s="37">
        <f t="shared" si="118"/>
        <v>0</v>
      </c>
    </row>
    <row r="952" spans="3:12">
      <c r="D952" s="24">
        <v>40940</v>
      </c>
      <c r="K952" s="37">
        <f t="shared" si="119"/>
        <v>0</v>
      </c>
      <c r="L952" s="37">
        <f t="shared" si="118"/>
        <v>0</v>
      </c>
    </row>
    <row r="953" spans="3:12">
      <c r="D953" s="24">
        <v>40969</v>
      </c>
      <c r="K953" s="37">
        <f t="shared" si="119"/>
        <v>0</v>
      </c>
      <c r="L953" s="37">
        <f t="shared" si="118"/>
        <v>0</v>
      </c>
    </row>
    <row r="954" spans="3:12">
      <c r="D954" s="24">
        <v>41000</v>
      </c>
      <c r="K954" s="37">
        <f t="shared" si="119"/>
        <v>0</v>
      </c>
      <c r="L954" s="37">
        <f t="shared" si="118"/>
        <v>0</v>
      </c>
    </row>
    <row r="955" spans="3:12">
      <c r="D955" s="24">
        <v>41030</v>
      </c>
      <c r="K955" s="37">
        <f t="shared" si="119"/>
        <v>0</v>
      </c>
      <c r="L955" s="37">
        <f t="shared" si="118"/>
        <v>0</v>
      </c>
    </row>
    <row r="956" spans="3:12">
      <c r="D956" s="24">
        <v>41061</v>
      </c>
      <c r="K956" s="37">
        <f t="shared" si="119"/>
        <v>0</v>
      </c>
      <c r="L956" s="37">
        <f t="shared" si="118"/>
        <v>0</v>
      </c>
    </row>
    <row r="957" spans="3:12">
      <c r="D957" s="24">
        <v>41091</v>
      </c>
      <c r="K957" s="37">
        <f t="shared" si="119"/>
        <v>0</v>
      </c>
      <c r="L957" s="37">
        <f t="shared" si="118"/>
        <v>0</v>
      </c>
    </row>
    <row r="958" spans="3:12">
      <c r="D958" s="24">
        <v>41122</v>
      </c>
      <c r="K958" s="37">
        <f t="shared" si="119"/>
        <v>0</v>
      </c>
      <c r="L958" s="37">
        <f t="shared" si="118"/>
        <v>0</v>
      </c>
    </row>
    <row r="959" spans="3:12">
      <c r="D959" s="24">
        <v>41153</v>
      </c>
      <c r="K959" s="37">
        <f t="shared" si="119"/>
        <v>0</v>
      </c>
      <c r="L959" s="37">
        <f t="shared" si="118"/>
        <v>0</v>
      </c>
    </row>
    <row r="960" spans="3:12">
      <c r="D960" s="24">
        <v>41183</v>
      </c>
      <c r="K960" s="37">
        <f t="shared" si="119"/>
        <v>0</v>
      </c>
      <c r="L960" s="37">
        <f t="shared" si="118"/>
        <v>0</v>
      </c>
    </row>
    <row r="961" spans="4:12">
      <c r="D961" s="24">
        <v>41214</v>
      </c>
      <c r="K961" s="37">
        <f t="shared" si="119"/>
        <v>0</v>
      </c>
      <c r="L961" s="37">
        <f t="shared" si="118"/>
        <v>0</v>
      </c>
    </row>
    <row r="962" spans="4:12">
      <c r="D962" s="24">
        <v>41244</v>
      </c>
      <c r="K962" s="37">
        <f t="shared" si="119"/>
        <v>0</v>
      </c>
      <c r="L962" s="37">
        <f t="shared" si="118"/>
        <v>0</v>
      </c>
    </row>
  </sheetData>
  <mergeCells count="96">
    <mergeCell ref="E884:G884"/>
    <mergeCell ref="H884:J884"/>
    <mergeCell ref="K884:M884"/>
    <mergeCell ref="F762:I766"/>
    <mergeCell ref="E770:G770"/>
    <mergeCell ref="H770:J770"/>
    <mergeCell ref="K770:M770"/>
    <mergeCell ref="F800:I804"/>
    <mergeCell ref="E808:G808"/>
    <mergeCell ref="H808:J808"/>
    <mergeCell ref="K808:M808"/>
    <mergeCell ref="F838:I842"/>
    <mergeCell ref="E846:G846"/>
    <mergeCell ref="H846:J846"/>
    <mergeCell ref="K846:M846"/>
    <mergeCell ref="F876:I880"/>
    <mergeCell ref="E732:G732"/>
    <mergeCell ref="H732:J732"/>
    <mergeCell ref="K732:M732"/>
    <mergeCell ref="F610:I614"/>
    <mergeCell ref="E618:G618"/>
    <mergeCell ref="H618:J618"/>
    <mergeCell ref="K618:M618"/>
    <mergeCell ref="F648:I652"/>
    <mergeCell ref="E656:G656"/>
    <mergeCell ref="H656:J656"/>
    <mergeCell ref="K656:M656"/>
    <mergeCell ref="F686:I690"/>
    <mergeCell ref="E694:G694"/>
    <mergeCell ref="H694:J694"/>
    <mergeCell ref="K694:M694"/>
    <mergeCell ref="F724:I728"/>
    <mergeCell ref="E580:G580"/>
    <mergeCell ref="H580:J580"/>
    <mergeCell ref="K580:M580"/>
    <mergeCell ref="F458:I462"/>
    <mergeCell ref="E466:G466"/>
    <mergeCell ref="H466:J466"/>
    <mergeCell ref="K466:M466"/>
    <mergeCell ref="F496:I500"/>
    <mergeCell ref="E504:G504"/>
    <mergeCell ref="H504:J504"/>
    <mergeCell ref="K504:M504"/>
    <mergeCell ref="F534:I538"/>
    <mergeCell ref="E542:G542"/>
    <mergeCell ref="H542:J542"/>
    <mergeCell ref="K542:M542"/>
    <mergeCell ref="F572:I576"/>
    <mergeCell ref="E428:G428"/>
    <mergeCell ref="H428:J428"/>
    <mergeCell ref="K428:M428"/>
    <mergeCell ref="F306:I310"/>
    <mergeCell ref="E314:G314"/>
    <mergeCell ref="H314:J314"/>
    <mergeCell ref="K314:M314"/>
    <mergeCell ref="F344:I348"/>
    <mergeCell ref="E352:G352"/>
    <mergeCell ref="H352:J352"/>
    <mergeCell ref="K352:M352"/>
    <mergeCell ref="F382:I386"/>
    <mergeCell ref="E390:G390"/>
    <mergeCell ref="H390:J390"/>
    <mergeCell ref="K390:M390"/>
    <mergeCell ref="F420:I424"/>
    <mergeCell ref="E276:G276"/>
    <mergeCell ref="H276:J276"/>
    <mergeCell ref="K276:M276"/>
    <mergeCell ref="F154:I158"/>
    <mergeCell ref="E162:G162"/>
    <mergeCell ref="H162:J162"/>
    <mergeCell ref="K162:M162"/>
    <mergeCell ref="F192:I196"/>
    <mergeCell ref="E200:G200"/>
    <mergeCell ref="H200:J200"/>
    <mergeCell ref="K200:M200"/>
    <mergeCell ref="F230:I234"/>
    <mergeCell ref="E238:G238"/>
    <mergeCell ref="H238:J238"/>
    <mergeCell ref="K238:M238"/>
    <mergeCell ref="F268:I272"/>
    <mergeCell ref="E124:G124"/>
    <mergeCell ref="H124:J124"/>
    <mergeCell ref="K124:M124"/>
    <mergeCell ref="F2:I6"/>
    <mergeCell ref="E10:G10"/>
    <mergeCell ref="H10:J10"/>
    <mergeCell ref="K10:M10"/>
    <mergeCell ref="F40:I44"/>
    <mergeCell ref="E48:G48"/>
    <mergeCell ref="H48:J48"/>
    <mergeCell ref="K48:M48"/>
    <mergeCell ref="F78:I82"/>
    <mergeCell ref="E86:G86"/>
    <mergeCell ref="H86:J86"/>
    <mergeCell ref="K86:M86"/>
    <mergeCell ref="F116:I120"/>
  </mergeCells>
  <pageMargins left="0.75" right="0.5" top="1" bottom="0.5" header="0.3" footer="0.3"/>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Coal</vt:lpstr>
      <vt:lpstr>Oil 1</vt:lpstr>
      <vt:lpstr>Oil 2</vt:lpstr>
      <vt:lpstr>Natural Gas</vt:lpstr>
      <vt:lpstr>Template</vt:lpstr>
      <vt:lpstr>Coal!Print_Area</vt:lpstr>
      <vt:lpstr>'Natural Gas'!Print_Area</vt:lpstr>
      <vt:lpstr>'Oil 1'!Print_Area</vt:lpstr>
      <vt:lpstr>'Oil 2'!Print_Area</vt:lpstr>
      <vt:lpstr>Template!Print_Area</vt:lpstr>
    </vt:vector>
  </TitlesOfParts>
  <Company>Information Technology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tlcristofoletti</dc:creator>
  <cp:lastModifiedBy>javannor</cp:lastModifiedBy>
  <cp:lastPrinted>2011-07-02T21:58:52Z</cp:lastPrinted>
  <dcterms:created xsi:type="dcterms:W3CDTF">2011-03-25T20:06:12Z</dcterms:created>
  <dcterms:modified xsi:type="dcterms:W3CDTF">2011-07-05T16:46:42Z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377763522</vt:i4>
  </property>
  <property fmtid="{D5CDD505-2E9C-101B-9397-08002B2CF9AE}" pid="3" name="_NewReviewCycle">
    <vt:lpwstr/>
  </property>
  <property fmtid="{D5CDD505-2E9C-101B-9397-08002B2CF9AE}" pid="4" name="_EmailSubject">
    <vt:lpwstr>G-6: Rounding/Formatting Revisions</vt:lpwstr>
  </property>
  <property fmtid="{D5CDD505-2E9C-101B-9397-08002B2CF9AE}" pid="5" name="_AuthorEmail">
    <vt:lpwstr>KDANGELO@SOUTHERNCO.COM</vt:lpwstr>
  </property>
  <property fmtid="{D5CDD505-2E9C-101B-9397-08002B2CF9AE}" pid="6" name="_AuthorEmailDisplayName">
    <vt:lpwstr>Dangelo, Kristina N.</vt:lpwstr>
  </property>
  <property fmtid="{D5CDD505-2E9C-101B-9397-08002B2CF9AE}" pid="7" name="_PreviousAdHocReviewCycleID">
    <vt:i4>-1509979188</vt:i4>
  </property>
  <property fmtid="{D5CDD505-2E9C-101B-9397-08002B2CF9AE}" pid="8" name="_ReviewingToolsShownOnce">
    <vt:lpwstr/>
  </property>
</Properties>
</file>