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120" yWindow="108" windowWidth="15480" windowHeight="8952" tabRatio="727"/>
  </bookViews>
  <sheets>
    <sheet name="ROR (1.1)" sheetId="37" r:id="rId1"/>
    <sheet name="FFO (17.1)" sheetId="2" r:id="rId2"/>
    <sheet name="Pre-Tax ROR (17.2)" sheetId="21" r:id="rId3"/>
    <sheet name="Fin. Cap. Str. (17.3)" sheetId="6" r:id="rId4"/>
    <sheet name="BSt-S&amp;P" sheetId="39" state="hidden" r:id="rId5"/>
    <sheet name="IS-S&amp;P" sheetId="40" state="hidden" r:id="rId6"/>
  </sheets>
  <definedNames>
    <definedName name="\C">#REF!</definedName>
    <definedName name="\F">#REF!</definedName>
    <definedName name="\P">#REF!</definedName>
    <definedName name="_Fill" hidden="1">#REF!</definedName>
    <definedName name="_Order1" hidden="1">255</definedName>
    <definedName name="_Order2" hidden="1">255</definedName>
    <definedName name="_Sort" hidden="1">#REF!</definedName>
    <definedName name="_WRK1" localSheetId="2">#REF!</definedName>
    <definedName name="_WRK1" localSheetId="0">#REF!</definedName>
    <definedName name="_WRK1">#REF!</definedName>
    <definedName name="_WRK2" localSheetId="2">#REF!</definedName>
    <definedName name="_WRK2">#REF!</definedName>
    <definedName name="date">#REF!</definedName>
    <definedName name="EV__LASTREFTIME__" hidden="1">39198.5712152778</definedName>
    <definedName name="Forward_Rate">#REF!</definedName>
    <definedName name="HEADING">#REF!</definedName>
    <definedName name="HEADING2">#REF!</definedName>
    <definedName name="NOTBALANCED" localSheetId="2">#REF!</definedName>
    <definedName name="NOTBALANCED" localSheetId="0">#REF!</definedName>
    <definedName name="NOTBALANCED">#REF!</definedName>
    <definedName name="NvsASD">"V1999-12-31"</definedName>
    <definedName name="NvsAutoDrillOk">"VN"</definedName>
    <definedName name="NvsElapsedTime">0.0136769675955293</definedName>
    <definedName name="NvsEndTime">36546.4462868056</definedName>
    <definedName name="NvsInstSpec">"%"</definedName>
    <definedName name="NvsLayoutType">"M3"</definedName>
    <definedName name="NvsNplSpec">"%,X,RZF..,CZF.."</definedName>
    <definedName name="NvsPanelEffdt">"V1990-01-01"</definedName>
    <definedName name="NvsPanelSetid">"VAEP"</definedName>
    <definedName name="NvsReqBU">"VX60"</definedName>
    <definedName name="NvsReqBUOnly">"VN"</definedName>
    <definedName name="NvsTransLed">"VN"</definedName>
    <definedName name="NvsTreeASD">"V2020-01-01"</definedName>
    <definedName name="NvsValTbl.CURRENCY_CD">"CURRENCY_CD_TBL"</definedName>
    <definedName name="PAGE1">#REF!</definedName>
    <definedName name="PAGE10">#REF!</definedName>
    <definedName name="PAGE10A">#REF!</definedName>
    <definedName name="PAGE11">#REF!</definedName>
    <definedName name="PAGE2">#REF!</definedName>
    <definedName name="PAGE3" localSheetId="2">#REF!</definedName>
    <definedName name="PAGE3" localSheetId="0">#REF!</definedName>
    <definedName name="PAGE3">#REF!</definedName>
    <definedName name="PAGE4" localSheetId="2">#REF!</definedName>
    <definedName name="PAGE4">#REF!</definedName>
    <definedName name="PAGE4A">#REF!</definedName>
    <definedName name="PAGE4B">#REF!</definedName>
    <definedName name="PAGE5">#REF!</definedName>
    <definedName name="PAGE6">#REF!</definedName>
    <definedName name="PAGE7">#REF!</definedName>
    <definedName name="PAGE8">#REF!</definedName>
    <definedName name="PAGE9">#REF!</definedName>
    <definedName name="_xlnm.Print_Area" localSheetId="3">'Fin. Cap. Str. (17.3)'!$A$1:$E$29</definedName>
    <definedName name="_xlnm.Print_Area" localSheetId="2">'Pre-Tax ROR (17.2)'!$A$1:$H$25</definedName>
    <definedName name="PRINTJE1" localSheetId="2">#REF!</definedName>
    <definedName name="PRINTJE1" localSheetId="0">#REF!</definedName>
    <definedName name="PRINTJE1">#REF!</definedName>
    <definedName name="PRINTJE2" localSheetId="2">#REF!</definedName>
    <definedName name="PRINTJE2">#REF!</definedName>
    <definedName name="PRTWORK" localSheetId="2">#REF!</definedName>
    <definedName name="PRTWORK">#REF!</definedName>
    <definedName name="rateswitch">#REF!</definedName>
    <definedName name="ser_c_03_amort">#REF!</definedName>
    <definedName name="WORKSHEET" localSheetId="2">#REF!</definedName>
    <definedName name="WORKSHEET">#REF!</definedName>
  </definedNames>
  <calcPr calcId="125725"/>
</workbook>
</file>

<file path=xl/calcChain.xml><?xml version="1.0" encoding="utf-8"?>
<calcChain xmlns="http://schemas.openxmlformats.org/spreadsheetml/2006/main">
  <c r="A36" i="37"/>
  <c r="A37"/>
  <c r="A38" s="1"/>
  <c r="D23" i="2"/>
  <c r="D15" i="6"/>
  <c r="F16" i="21"/>
  <c r="F15"/>
  <c r="F14"/>
  <c r="D16"/>
  <c r="D15"/>
  <c r="D14"/>
  <c r="G17" i="37"/>
  <c r="G18"/>
  <c r="G15"/>
  <c r="G19"/>
  <c r="F38"/>
  <c r="G16"/>
  <c r="G20"/>
  <c r="F37"/>
  <c r="F36"/>
  <c r="F35"/>
  <c r="D21" i="2" l="1"/>
  <c r="H15" i="6"/>
  <c r="H16" l="1"/>
  <c r="H19" s="1"/>
  <c r="D37" i="37"/>
  <c r="I13" i="6" l="1"/>
  <c r="I18"/>
  <c r="I14"/>
  <c r="I15"/>
  <c r="E19" i="37"/>
  <c r="E18"/>
  <c r="A18" i="6"/>
  <c r="A15"/>
  <c r="A16"/>
  <c r="A19"/>
  <c r="A14"/>
  <c r="I16" l="1"/>
  <c r="I19" s="1"/>
  <c r="A1" i="2"/>
  <c r="A1" i="21"/>
  <c r="B16"/>
  <c r="B15"/>
  <c r="B14"/>
  <c r="D36" i="37"/>
  <c r="A35"/>
  <c r="D21"/>
  <c r="D35"/>
  <c r="D38" l="1"/>
  <c r="E21"/>
  <c r="E35" l="1"/>
  <c r="E36"/>
  <c r="F18" s="1"/>
  <c r="E37"/>
  <c r="F17" s="1"/>
  <c r="D13" i="6" l="1"/>
  <c r="D14"/>
  <c r="D18"/>
  <c r="E38" i="37"/>
  <c r="F15" l="1"/>
  <c r="F21"/>
  <c r="G21"/>
  <c r="H15" s="1"/>
  <c r="J15" l="1"/>
  <c r="H16"/>
  <c r="J16" s="1"/>
  <c r="H19"/>
  <c r="J19" s="1"/>
  <c r="H20"/>
  <c r="H17"/>
  <c r="J17" s="1"/>
  <c r="H18"/>
  <c r="J18" s="1"/>
  <c r="H21" l="1"/>
  <c r="B24" i="6" l="1"/>
  <c r="B14" l="1"/>
  <c r="D16" l="1"/>
  <c r="D19" l="1"/>
  <c r="E14" s="1"/>
  <c r="D17" i="21"/>
  <c r="E15" s="1"/>
  <c r="G15" s="1"/>
  <c r="H15" s="1"/>
  <c r="B18" i="6"/>
  <c r="B13"/>
  <c r="E16" i="21" l="1"/>
  <c r="G16" s="1"/>
  <c r="H16" s="1"/>
  <c r="E14"/>
  <c r="A5"/>
  <c r="G14" l="1"/>
  <c r="E17"/>
  <c r="A5" i="6"/>
  <c r="A14" i="21"/>
  <c r="A15" s="1"/>
  <c r="A16" s="1"/>
  <c r="A17" s="1"/>
  <c r="H14" l="1"/>
  <c r="H17" s="1"/>
  <c r="D16" i="2" s="1"/>
  <c r="D18" s="1"/>
  <c r="G17" i="21"/>
  <c r="I20" i="37" s="1"/>
  <c r="J20" s="1"/>
  <c r="J21" s="1"/>
  <c r="D15" i="2"/>
  <c r="D17" s="1"/>
  <c r="A19" i="21"/>
  <c r="D22" i="2" l="1"/>
  <c r="D24"/>
  <c r="A14" l="1"/>
  <c r="A15" s="1"/>
  <c r="A16" s="1"/>
  <c r="A17" l="1"/>
  <c r="A1" i="6"/>
  <c r="A18" i="2" l="1"/>
  <c r="A19" l="1"/>
  <c r="A20" l="1"/>
  <c r="A21" s="1"/>
  <c r="A22" l="1"/>
  <c r="A23" l="1"/>
  <c r="A24" l="1"/>
  <c r="A26" l="1"/>
  <c r="A27" s="1"/>
  <c r="A28" l="1"/>
  <c r="E18" i="6" l="1"/>
  <c r="E13"/>
  <c r="E15"/>
  <c r="E16" l="1"/>
  <c r="E19" s="1"/>
  <c r="D26" i="2" l="1"/>
  <c r="D28" s="1"/>
  <c r="D27" l="1"/>
</calcChain>
</file>

<file path=xl/sharedStrings.xml><?xml version="1.0" encoding="utf-8"?>
<sst xmlns="http://schemas.openxmlformats.org/spreadsheetml/2006/main" count="1833" uniqueCount="303">
  <si>
    <t>Rate of Return</t>
  </si>
  <si>
    <t>Line</t>
  </si>
  <si>
    <t>Description</t>
  </si>
  <si>
    <t>Amount</t>
  </si>
  <si>
    <t>Weight</t>
  </si>
  <si>
    <t>Cost</t>
  </si>
  <si>
    <t>Weighted</t>
  </si>
  <si>
    <t>Pre-Tax</t>
  </si>
  <si>
    <t>Total</t>
  </si>
  <si>
    <t>Significant</t>
  </si>
  <si>
    <t>Reference</t>
  </si>
  <si>
    <t>Rate Base</t>
  </si>
  <si>
    <t>Weighted Common Return</t>
  </si>
  <si>
    <t>Pre-Tax Rate of Return</t>
  </si>
  <si>
    <t>Income to Common</t>
  </si>
  <si>
    <t>Line 1 x Line 2.</t>
  </si>
  <si>
    <t>EBIT</t>
  </si>
  <si>
    <t>Line 1 x Line 3.</t>
  </si>
  <si>
    <t>Depreciation &amp; Amortization</t>
  </si>
  <si>
    <t>Imputed Amortization</t>
  </si>
  <si>
    <t>Deferred Income Taxes &amp; ITC</t>
  </si>
  <si>
    <t>Funds from Operations (FFO)</t>
  </si>
  <si>
    <t>Sum of Line 4 and Lines 6 through 8.</t>
  </si>
  <si>
    <t>Imputed Interest Expense</t>
  </si>
  <si>
    <t>EBITDA</t>
  </si>
  <si>
    <t>Sum of Lines 5 through 7 and Line 10.</t>
  </si>
  <si>
    <t>Total Debt Ratio</t>
  </si>
  <si>
    <t>45% - 50%</t>
  </si>
  <si>
    <t>Debt to EBITDA</t>
  </si>
  <si>
    <t>3.0x - 4.0x</t>
  </si>
  <si>
    <t>(Line 1 x Line 12) / Line 11.</t>
  </si>
  <si>
    <t>FFO to Total Debt</t>
  </si>
  <si>
    <t>20% - 30%</t>
  </si>
  <si>
    <t>Line 9 / (Line 1 x Line 12).</t>
  </si>
  <si>
    <t>Sources:</t>
  </si>
  <si>
    <t>Common Equity</t>
  </si>
  <si>
    <t>(1)</t>
  </si>
  <si>
    <t>(2)</t>
  </si>
  <si>
    <t>(3)</t>
  </si>
  <si>
    <t>(4)</t>
  </si>
  <si>
    <r>
      <t>S&amp;P Benchmark</t>
    </r>
    <r>
      <rPr>
        <b/>
        <vertAlign val="superscript"/>
        <sz val="12"/>
        <rFont val="Arial"/>
        <family val="2"/>
      </rPr>
      <t>1/2</t>
    </r>
  </si>
  <si>
    <t>(Financial Capital Structure)</t>
  </si>
  <si>
    <t>Long-Term Debt</t>
  </si>
  <si>
    <t>Source:</t>
  </si>
  <si>
    <t>Tax Conversion Factor*</t>
  </si>
  <si>
    <t>Standard &amp; Poor's Credit Metrics</t>
  </si>
  <si>
    <t>(Pre-Tax Rate of Return)</t>
  </si>
  <si>
    <t>Amount (000)</t>
  </si>
  <si>
    <t>Note:</t>
  </si>
  <si>
    <t>Retail</t>
  </si>
  <si>
    <t>Cost of Service</t>
  </si>
  <si>
    <t>Off Balance Sheet Debt*</t>
  </si>
  <si>
    <r>
      <rPr>
        <vertAlign val="superscript"/>
        <sz val="12"/>
        <rFont val="Arial"/>
        <family val="2"/>
      </rPr>
      <t>1</t>
    </r>
    <r>
      <rPr>
        <sz val="12"/>
        <rFont val="Arial"/>
        <family val="2"/>
      </rPr>
      <t xml:space="preserve"> Standard &amp; Poor's: "Criteria Methodology: Business Risk/Financial Risk Matrix Expanded," May 27, 2009.</t>
    </r>
  </si>
  <si>
    <t>Customer Deposits</t>
  </si>
  <si>
    <t>Page 2, Line 4, Col. 5.</t>
  </si>
  <si>
    <t>Page 2, Line 3, Col. 4.</t>
  </si>
  <si>
    <t>Adjusted Capital Structure</t>
  </si>
  <si>
    <t>Adjusted</t>
  </si>
  <si>
    <t>Annual</t>
  </si>
  <si>
    <t>Short-Term Debt</t>
  </si>
  <si>
    <t>Schedule D-1a.</t>
  </si>
  <si>
    <t>Deferred Income Tax</t>
  </si>
  <si>
    <t>Investment Tax Credit</t>
  </si>
  <si>
    <t>(5)</t>
  </si>
  <si>
    <t>* Schedule A-1.</t>
  </si>
  <si>
    <t>Exhibit MPG-1.</t>
  </si>
  <si>
    <t>Schedule A-1.</t>
  </si>
  <si>
    <t>Schedule C-1.</t>
  </si>
  <si>
    <r>
      <rPr>
        <vertAlign val="super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 xml:space="preserve"> </t>
    </r>
    <r>
      <rPr>
        <i/>
        <sz val="12"/>
        <color theme="1"/>
        <rFont val="Arial"/>
        <family val="2"/>
      </rPr>
      <t xml:space="preserve">S&amp;P RatingsDirect: </t>
    </r>
    <r>
      <rPr>
        <sz val="12"/>
        <color theme="1"/>
        <rFont val="Arial"/>
        <family val="2"/>
      </rPr>
      <t>"U.S. Regulated Electric Utilities, Strongest to Weakest," April 20, 2011.</t>
    </r>
  </si>
  <si>
    <t>(6)</t>
  </si>
  <si>
    <t>(7)</t>
  </si>
  <si>
    <t>Specific</t>
  </si>
  <si>
    <t>Pro Rata</t>
  </si>
  <si>
    <t>Juris Adjusted</t>
  </si>
  <si>
    <t>Adjustments</t>
  </si>
  <si>
    <t xml:space="preserve"> </t>
  </si>
  <si>
    <t>Total Debt</t>
  </si>
  <si>
    <t>Tampa Electric Company</t>
  </si>
  <si>
    <t>2014 Test Year</t>
  </si>
  <si>
    <t>This Export copy displays all available data for the selected tab(s), including filtered data that may not currently appear on the screen.</t>
  </si>
  <si>
    <t>Entity</t>
  </si>
  <si>
    <t>Tampa Electric Co.</t>
  </si>
  <si>
    <t>Last updated</t>
  </si>
  <si>
    <t>30-May-2013 06:23 AM EST</t>
  </si>
  <si>
    <t>Source</t>
  </si>
  <si>
    <t>Period</t>
  </si>
  <si>
    <t>Currency</t>
  </si>
  <si>
    <t>Reported Currency</t>
  </si>
  <si>
    <t>Currency Conversion</t>
  </si>
  <si>
    <t>Historical</t>
  </si>
  <si>
    <t>Column Order</t>
  </si>
  <si>
    <t>Latest on Left</t>
  </si>
  <si>
    <t>31-Dec-2012</t>
  </si>
  <si>
    <t>31-Dec-2011</t>
  </si>
  <si>
    <t>31-Dec-2010</t>
  </si>
  <si>
    <t>31-Dec-2009</t>
  </si>
  <si>
    <t>31-Dec-2008</t>
  </si>
  <si>
    <t>31-Dec-2007</t>
  </si>
  <si>
    <t>31-Dec-2006</t>
  </si>
  <si>
    <t>31-Dec-2005</t>
  </si>
  <si>
    <t>31-Dec-2004</t>
  </si>
  <si>
    <t>31-Dec-2003</t>
  </si>
  <si>
    <t>(Units reported in: Millions)</t>
  </si>
  <si>
    <t>Most Recent 3 Yrs. Unweighted Avg.</t>
  </si>
  <si>
    <t>USD</t>
  </si>
  <si>
    <t>Cash &amp; short-term investments, pre-adjusted</t>
  </si>
  <si>
    <t>Less: Restricted cash</t>
  </si>
  <si>
    <t>Less: Surplus cash and near-cash investments</t>
  </si>
  <si>
    <t>Plus: Cash, consolidating (deconsolidating)</t>
  </si>
  <si>
    <t/>
  </si>
  <si>
    <t>Cash &amp; short-term investments, adjusted</t>
  </si>
  <si>
    <t>Receivables, pre-adjusted</t>
  </si>
  <si>
    <t>Plus: Finance receivables sold</t>
  </si>
  <si>
    <t>Plus: Trade receivables sold</t>
  </si>
  <si>
    <t>Less: Parent short-term finance receivables</t>
  </si>
  <si>
    <t>Receivables, adjusted</t>
  </si>
  <si>
    <t>Inventories, pre-adjusted</t>
  </si>
  <si>
    <t>Other current assets, pre-adjusted</t>
  </si>
  <si>
    <t>Total current assets, adjusted</t>
  </si>
  <si>
    <t>Total assets, pre-adjusted</t>
  </si>
  <si>
    <t>Less: Total assets of captive finance entity</t>
  </si>
  <si>
    <t>Plus: Total assets, consolidating (deconsolidating)</t>
  </si>
  <si>
    <t>Plus: Present value of operating leases</t>
  </si>
  <si>
    <t>Plus: Total assets - Fair Value</t>
  </si>
  <si>
    <t>Plus: Total assets (ad hoc)</t>
  </si>
  <si>
    <t>Total assets, adjusted</t>
  </si>
  <si>
    <t>Debt</t>
  </si>
  <si>
    <t>Short-term debt</t>
  </si>
  <si>
    <t>Long-term debt</t>
  </si>
  <si>
    <t>Debt, pre-adjusted</t>
  </si>
  <si>
    <t>Plus: OLA debt</t>
  </si>
  <si>
    <t>Less: Captive finance debt</t>
  </si>
  <si>
    <t>Plus: Debt, consolidating (deconsolidating)</t>
  </si>
  <si>
    <t>Less: Nonrecourse debt</t>
  </si>
  <si>
    <t>Less: Securitized debt</t>
  </si>
  <si>
    <t>Plus: Purchase power debt equivalent</t>
  </si>
  <si>
    <t>Plus: ARO debt adjustment</t>
  </si>
  <si>
    <t>Plus: Low-equity hybrid reported as equity</t>
  </si>
  <si>
    <t>Less: High-equity hybrid reported as debt</t>
  </si>
  <si>
    <t>Less: 50% of intermediate-equity hybrid reported as debt</t>
  </si>
  <si>
    <t>Plus: 50% of intermediate-equity hybrid reported as equity</t>
  </si>
  <si>
    <t>Plus: Pension &amp; other postretirement debt/deferred compensation</t>
  </si>
  <si>
    <t>Plus: Other debt-like obligations (guarantees, litigation, etc.)</t>
  </si>
  <si>
    <t>Plus: Accrued interest not included in pre-adjusted debt</t>
  </si>
  <si>
    <t>Plus: Debt - Litigation</t>
  </si>
  <si>
    <t>Plus: Debt - Workers Compensation/Self Insurance</t>
  </si>
  <si>
    <t>Plus: Debt - Volumetric Production Payments</t>
  </si>
  <si>
    <t>Plus: Debt - Unamortised capitalized borrowing costs</t>
  </si>
  <si>
    <t>Plus: Debt - Derivatives</t>
  </si>
  <si>
    <t>Plus: Debt - Foreign currency hedges</t>
  </si>
  <si>
    <t>Plus: Debt - Fair value adjustments</t>
  </si>
  <si>
    <t>Plus: Debt - Finance leases</t>
  </si>
  <si>
    <t>Plus: Debt - Put options on minority stakes</t>
  </si>
  <si>
    <t>Plus: Debt - Debt serviced by third parties</t>
  </si>
  <si>
    <t>Plus: Debt - Shareholder loans</t>
  </si>
  <si>
    <t>Plus: Debt - Equity component of convertible debt</t>
  </si>
  <si>
    <t>Plus: Debt - Tax Liabilities</t>
  </si>
  <si>
    <t>Plus: Debt (ad hoc)</t>
  </si>
  <si>
    <t>Debt, adjusted</t>
  </si>
  <si>
    <t>Preferred stock, pre-adjusted</t>
  </si>
  <si>
    <t>Less: Low-equity hybrid reported as equity</t>
  </si>
  <si>
    <t>Plus: High-equity hybrid reported as debt</t>
  </si>
  <si>
    <t>Plus: 50% of intermediate-equity hybrid reported as debt</t>
  </si>
  <si>
    <t>Less: 50% of intermediate-equity hybrid reported as equity</t>
  </si>
  <si>
    <t>Preferred stock, adjusted</t>
  </si>
  <si>
    <t>Common equity, pre-adjusted</t>
  </si>
  <si>
    <t>Less: Captive finance equity</t>
  </si>
  <si>
    <t>Plus: Equity, consolidating (deconsolidating)</t>
  </si>
  <si>
    <t>Plus: Pension &amp; other postretirement equity</t>
  </si>
  <si>
    <t>Plus: Equity - Government grants</t>
  </si>
  <si>
    <t>Plus: Equity - Equity component of convertible debt</t>
  </si>
  <si>
    <t>Plus: Equity - Fair Value adjustments</t>
  </si>
  <si>
    <t>Plus: Equity (ad hoc)</t>
  </si>
  <si>
    <t>Common equity, adjusted</t>
  </si>
  <si>
    <t>Rep. Currency</t>
  </si>
  <si>
    <t>Exchange Rate</t>
  </si>
  <si>
    <t>Conversion Method</t>
  </si>
  <si>
    <t>H</t>
  </si>
  <si>
    <t>* Note: NM-Not Meaningful</t>
  </si>
  <si>
    <t>Sales</t>
  </si>
  <si>
    <t>Other operating revenues</t>
  </si>
  <si>
    <t>Revenues, pre-adjusted</t>
  </si>
  <si>
    <t>Less: Captive finance revenues</t>
  </si>
  <si>
    <t>Plus: Revenues, consolidating (deconsolidating)</t>
  </si>
  <si>
    <t>Less: Nonrecourse interest</t>
  </si>
  <si>
    <t>Less: Securitized interest</t>
  </si>
  <si>
    <t>Less: Amortized portion of nonrecourse debt</t>
  </si>
  <si>
    <t>Less: Amortized portion of securitized debt</t>
  </si>
  <si>
    <t>Plus: Revenues - Finance/Interest Income</t>
  </si>
  <si>
    <t>Plus: Revenues - Profit on disposals</t>
  </si>
  <si>
    <t>Plus: Revenues - Derivatives</t>
  </si>
  <si>
    <t>Plus: Revenues (ad hoc)</t>
  </si>
  <si>
    <t>Revenues, adjusted</t>
  </si>
  <si>
    <t>Cost of goods sold</t>
  </si>
  <si>
    <t>SG&amp;A</t>
  </si>
  <si>
    <t>R&amp;D</t>
  </si>
  <si>
    <t>Raw materials, supplies, and merchandise</t>
  </si>
  <si>
    <t>Change in stocks</t>
  </si>
  <si>
    <t>Capitalized costs</t>
  </si>
  <si>
    <t>Staff expense, total</t>
  </si>
  <si>
    <t>Taxes other than income</t>
  </si>
  <si>
    <t>Operating expense, other</t>
  </si>
  <si>
    <t>Income (expense) of unconsolidated companies</t>
  </si>
  <si>
    <t>Special item gains/(losses)-disposals, restructuring, FX, asset sales</t>
  </si>
  <si>
    <t>Operating expenses (bef. D&amp;A), total, pre-adjusted</t>
  </si>
  <si>
    <t>Operating income (bef. D&amp;A), pre-adjusted</t>
  </si>
  <si>
    <t>Plus: OLA rent</t>
  </si>
  <si>
    <t>Plus: Captive finance operating expense</t>
  </si>
  <si>
    <t>Less: Expenses, consolidating (deconsolidating)</t>
  </si>
  <si>
    <t>Plus: ARO finance costs</t>
  </si>
  <si>
    <t>Plus: PPA depreciation</t>
  </si>
  <si>
    <t>Plus: PPA interest expense</t>
  </si>
  <si>
    <t>Less: Capitalized development costs</t>
  </si>
  <si>
    <t>Less: Infrastructure renewal costs</t>
  </si>
  <si>
    <t>Plus: Capitalized Interest (EBITDA transfer from inventory)</t>
  </si>
  <si>
    <t>Plus: Pension &amp; other postretirement expense</t>
  </si>
  <si>
    <t>Plus: EBITDA - Income (expense) of unconsolidated companies</t>
  </si>
  <si>
    <t>Plus: EBITDA - Gain/(Loss) on disposals of PP&amp;E</t>
  </si>
  <si>
    <t>Plus: EBITDA - Foreign Exchange gain/(loss)</t>
  </si>
  <si>
    <t>Plus: EBITDA - Restructuring costs</t>
  </si>
  <si>
    <t>Plus: EBITDA - Derivatives</t>
  </si>
  <si>
    <t>Plus: EBITDA - Settlement (litigation/insurance) costs</t>
  </si>
  <si>
    <t>Plus: EBITDA - Valuation gains/(losses)</t>
  </si>
  <si>
    <t>Plus: EBITDA - Business Divestments</t>
  </si>
  <si>
    <t>Plus: EBITDA - Inventory</t>
  </si>
  <si>
    <t>Plus: EBITDA - Other income/(expense)</t>
  </si>
  <si>
    <t>Plus: Operating expenses (ad hoc)</t>
  </si>
  <si>
    <t>Operating income (bef. D&amp;A), pension adjusted</t>
  </si>
  <si>
    <t>D&amp;A, pre-adjusted</t>
  </si>
  <si>
    <t>Impairment charges/(reversals)</t>
  </si>
  <si>
    <t>Asset valuation gains/(losses)</t>
  </si>
  <si>
    <t>D&amp;A, Impairment &amp; Valuation changes, pre-adjusted</t>
  </si>
  <si>
    <t>Plus: OLA depreciation</t>
  </si>
  <si>
    <t>Less: Captive Finance depreciation</t>
  </si>
  <si>
    <t>Plus: Depreciation, consolidating (deconsolidating)</t>
  </si>
  <si>
    <t>Less: Amortized development costs</t>
  </si>
  <si>
    <t>Plus: D&amp;A - Asset Valuation gains/(losses)</t>
  </si>
  <si>
    <t>Plus: D&amp;A - Impairment charges/(reversals)</t>
  </si>
  <si>
    <t>Plus: D&amp;A - Reverse Goodwill amortisation</t>
  </si>
  <si>
    <t>Plus: D&amp;A (ad hoc)</t>
  </si>
  <si>
    <t>D&amp;A, adjusted</t>
  </si>
  <si>
    <t>Operating income (after D&amp;A), adjusted</t>
  </si>
  <si>
    <t>Non-operating income (expense), total</t>
  </si>
  <si>
    <t>EBIT, pre-adjusted</t>
  </si>
  <si>
    <t>Plus: EBIT - Finance/Interest income</t>
  </si>
  <si>
    <t>Plus: EBIT - Income (expense) of unconsolidated companies</t>
  </si>
  <si>
    <t>Plus: EBIT (ad hoc)</t>
  </si>
  <si>
    <t>Less: Captive Finance investment income</t>
  </si>
  <si>
    <t>Plus: Non-operating income/(expense), consolidating (deconsolidating)</t>
  </si>
  <si>
    <t>Plus: Transfer pmt. (to) from captive fin. co.</t>
  </si>
  <si>
    <t>EBIT, adjusted</t>
  </si>
  <si>
    <t>Interest expense, pre-adjusted</t>
  </si>
  <si>
    <t>Plus: Capitalized interest</t>
  </si>
  <si>
    <t>Plus: OLA interest expense</t>
  </si>
  <si>
    <t>Plus: Interest from receivables sold</t>
  </si>
  <si>
    <t>Plus: receivables sold interest adjustment</t>
  </si>
  <si>
    <t>Less: Captive finance interest</t>
  </si>
  <si>
    <t>Plus: Interest expense, consolidating (deconsolidating)</t>
  </si>
  <si>
    <t>Plus: Debt-like hybrid pmts. reported as dividends</t>
  </si>
  <si>
    <t>Less: Equity-like hybrid pmts. reported as interest</t>
  </si>
  <si>
    <t>Less: 50% of intermediate-equity hybrid pmts. reported as interest expense</t>
  </si>
  <si>
    <t>Plus: 50% of intermediate-equity hybrid pmts. reported as dividends</t>
  </si>
  <si>
    <t>Plus: Pension &amp; other postretirement expense, normalized data</t>
  </si>
  <si>
    <t>Plus: Interest expense - Derivatives</t>
  </si>
  <si>
    <t>Plus: Interest expense - Shareholder loan</t>
  </si>
  <si>
    <t>Plus: Interest expense (ad hoc)</t>
  </si>
  <si>
    <t>Interest expense, adjusted (pensions normalized)</t>
  </si>
  <si>
    <t>EBITDA, pre-adjusted</t>
  </si>
  <si>
    <t>Plus: Trade Receivables sold</t>
  </si>
  <si>
    <t>Plus: Exploration costs</t>
  </si>
  <si>
    <t>Plus: Dividends received from equity investments</t>
  </si>
  <si>
    <t>Plus: Stock compensation expense</t>
  </si>
  <si>
    <t>COGS- Restructuring costs</t>
  </si>
  <si>
    <t>COGS- Valuation gains/(losses)</t>
  </si>
  <si>
    <t>COGS- Other non-operating nonrecurring items</t>
  </si>
  <si>
    <t>SG&amp;A- Restructuring costs</t>
  </si>
  <si>
    <t>SG&amp;A- Valuation gains/(losses)</t>
  </si>
  <si>
    <t>SG&amp;A- Other non-operating nonrecurring items</t>
  </si>
  <si>
    <t>R&amp;D- Restructuring costs</t>
  </si>
  <si>
    <t>R&amp;D- Valuation gains/(losses)</t>
  </si>
  <si>
    <t>R&amp;D- Other non-operating nonrecurring items</t>
  </si>
  <si>
    <t>RMS&amp;M- Restructuring costs</t>
  </si>
  <si>
    <t>RMS&amp;M Valuation gains/(losses)</t>
  </si>
  <si>
    <t>RMS&amp;M- Other non-operating nonrecurring items</t>
  </si>
  <si>
    <t>Staff - Restructuring costs</t>
  </si>
  <si>
    <t>Staff - Valuation gains/(losses)</t>
  </si>
  <si>
    <t xml:space="preserve">Staff - Other non-operating nonrecurring items </t>
  </si>
  <si>
    <t>EBITDA, adjusted</t>
  </si>
  <si>
    <t>Schedule C-22, page 3 of 6.</t>
  </si>
  <si>
    <t>Intermediate</t>
  </si>
  <si>
    <t>35% - 45%</t>
  </si>
  <si>
    <t>2.0x - 3.0x</t>
  </si>
  <si>
    <t>30% - 45%</t>
  </si>
  <si>
    <t>* Sum of Columns 1 and 2, Lines 1, 3, and 4.</t>
  </si>
  <si>
    <t>Investor Capital Structure</t>
  </si>
  <si>
    <t>Amount (000)*</t>
  </si>
  <si>
    <t>Investor Capital</t>
  </si>
  <si>
    <t>Pro-Rata</t>
  </si>
  <si>
    <t>Allocation</t>
  </si>
  <si>
    <t>FEA's First Set of IRRs, IRR No. 3.</t>
  </si>
  <si>
    <t>Page 3, Line 4, Col. 2.</t>
  </si>
  <si>
    <t>Based on the April 2012 S&amp;P metrics, Tampa Electric has an "Excellent" business profile and a "Significant" financial profile.</t>
  </si>
  <si>
    <t>* FEA's First Set of IRRs, IRR No. 3.</t>
  </si>
</sst>
</file>

<file path=xl/styles.xml><?xml version="1.0" encoding="utf-8"?>
<styleSheet xmlns="http://schemas.openxmlformats.org/spreadsheetml/2006/main">
  <numFmts count="11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\x"/>
    <numFmt numFmtId="166" formatCode="_(* #,##0_);_(* \(#,##0\);_(* &quot;-&quot;??_);_(@_)"/>
    <numFmt numFmtId="167" formatCode="0.0000"/>
    <numFmt numFmtId="168" formatCode="0.0"/>
    <numFmt numFmtId="169" formatCode="0.000%"/>
    <numFmt numFmtId="170" formatCode="_(* #,##0.0000_);_(* \(#,##0.0000\);_(* &quot;-&quot;??_);_(@_)"/>
    <numFmt numFmtId="171" formatCode="0.0%"/>
  </numFmts>
  <fonts count="47">
    <font>
      <sz val="11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b/>
      <u/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vertAlign val="superscript"/>
      <sz val="12"/>
      <name val="Arial"/>
      <family val="2"/>
    </font>
    <font>
      <b/>
      <u/>
      <sz val="12"/>
      <color theme="1"/>
      <name val="Arial"/>
      <family val="2"/>
    </font>
    <font>
      <sz val="12"/>
      <name val="Arial"/>
      <family val="2"/>
    </font>
    <font>
      <vertAlign val="superscript"/>
      <sz val="12"/>
      <name val="Arial"/>
      <family val="2"/>
    </font>
    <font>
      <vertAlign val="superscript"/>
      <sz val="12"/>
      <color theme="1"/>
      <name val="Arial"/>
      <family val="2"/>
    </font>
    <font>
      <i/>
      <sz val="12"/>
      <color theme="1"/>
      <name val="Arial"/>
      <family val="2"/>
    </font>
    <font>
      <b/>
      <u/>
      <sz val="14"/>
      <color theme="1"/>
      <name val="Arial"/>
      <family val="2"/>
    </font>
    <font>
      <b/>
      <sz val="24"/>
      <color theme="1"/>
      <name val="Arial"/>
      <family val="2"/>
    </font>
    <font>
      <b/>
      <u/>
      <sz val="18"/>
      <color theme="1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4"/>
      <color indexed="9"/>
      <name val="Arial"/>
      <family val="2"/>
    </font>
    <font>
      <b/>
      <sz val="12"/>
      <color indexed="9"/>
      <name val="Arial"/>
      <family val="2"/>
    </font>
    <font>
      <b/>
      <sz val="10"/>
      <color indexed="9"/>
      <name val="Arial"/>
      <family val="2"/>
    </font>
    <font>
      <b/>
      <i/>
      <sz val="8"/>
      <color indexed="9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b/>
      <u/>
      <sz val="11"/>
      <name val="Arial"/>
      <family val="2"/>
    </font>
    <font>
      <sz val="11"/>
      <name val="Arial"/>
      <family val="2"/>
    </font>
    <font>
      <u val="singleAccounting"/>
      <sz val="11"/>
      <name val="Arial"/>
      <family val="2"/>
    </font>
    <font>
      <u val="singleAccounting"/>
      <sz val="11"/>
      <color theme="1"/>
      <name val="Arial"/>
      <family val="2"/>
    </font>
    <font>
      <u/>
      <sz val="11"/>
      <name val="Arial"/>
      <family val="2"/>
    </font>
    <font>
      <u/>
      <sz val="11"/>
      <color theme="1"/>
      <name val="Arial"/>
      <family val="2"/>
    </font>
    <font>
      <b/>
      <sz val="14"/>
      <color theme="1"/>
      <name val="Arial"/>
      <family val="2"/>
    </font>
    <font>
      <b/>
      <u/>
      <sz val="14"/>
      <name val="Arial"/>
      <family val="2"/>
    </font>
    <font>
      <sz val="10"/>
      <name val="Arial MT"/>
    </font>
    <font>
      <sz val="10"/>
      <name val="Arial"/>
      <family val="2"/>
    </font>
    <font>
      <sz val="7"/>
      <color indexed="23"/>
      <name val="Arial"/>
      <family val="2"/>
    </font>
    <font>
      <b/>
      <sz val="7"/>
      <color indexed="23"/>
      <name val="Arial"/>
      <family val="2"/>
    </font>
    <font>
      <sz val="8"/>
      <color indexed="23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mediumGray">
        <fgColor indexed="22"/>
      </patternFill>
    </fill>
    <fill>
      <patternFill patternType="solid">
        <fgColor rgb="FFFFFF00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theme="1"/>
      </left>
      <right style="medium">
        <color indexed="64"/>
      </right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 style="medium">
        <color indexed="64"/>
      </right>
      <top/>
      <bottom/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 style="medium">
        <color indexed="64"/>
      </right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</borders>
  <cellStyleXfs count="61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" fillId="2" borderId="0"/>
    <xf numFmtId="0" fontId="1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5" fillId="0" borderId="0" applyNumberFormat="0" applyFont="0" applyFill="0" applyBorder="0" applyAlignment="0" applyProtection="0">
      <alignment horizontal="left"/>
    </xf>
    <xf numFmtId="15" fontId="5" fillId="0" borderId="0" applyFont="0" applyFill="0" applyBorder="0" applyAlignment="0" applyProtection="0"/>
    <xf numFmtId="4" fontId="5" fillId="0" borderId="0" applyFont="0" applyFill="0" applyBorder="0" applyAlignment="0" applyProtection="0"/>
    <xf numFmtId="0" fontId="6" fillId="0" borderId="1">
      <alignment horizontal="center"/>
    </xf>
    <xf numFmtId="3" fontId="5" fillId="0" borderId="0" applyFont="0" applyFill="0" applyBorder="0" applyAlignment="0" applyProtection="0"/>
    <xf numFmtId="0" fontId="5" fillId="3" borderId="0" applyNumberFormat="0" applyFont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" fillId="0" borderId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" fillId="0" borderId="0" applyNumberFormat="0" applyFill="0" applyBorder="0" applyProtection="0">
      <alignment wrapText="1"/>
    </xf>
    <xf numFmtId="0" fontId="2" fillId="0" borderId="0" applyNumberFormat="0" applyFill="0" applyBorder="0" applyProtection="0">
      <alignment horizontal="justify" vertical="top" wrapText="1"/>
    </xf>
    <xf numFmtId="0" fontId="26" fillId="5" borderId="0" applyNumberFormat="0" applyBorder="0" applyAlignment="0" applyProtection="0"/>
    <xf numFmtId="0" fontId="27" fillId="5" borderId="0" applyNumberFormat="0" applyBorder="0" applyAlignment="0" applyProtection="0"/>
    <xf numFmtId="0" fontId="25" fillId="0" borderId="0" applyNumberFormat="0" applyFill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Protection="0">
      <alignment horizontal="center"/>
    </xf>
    <xf numFmtId="0" fontId="29" fillId="6" borderId="0" applyNumberFormat="0" applyBorder="0" applyAlignment="0" applyProtection="0"/>
    <xf numFmtId="0" fontId="2" fillId="0" borderId="0" applyNumberFormat="0" applyFont="0" applyFill="0" applyBorder="0" applyProtection="0">
      <alignment horizontal="right"/>
    </xf>
    <xf numFmtId="0" fontId="2" fillId="0" borderId="0" applyNumberFormat="0" applyFont="0" applyFill="0" applyBorder="0" applyProtection="0">
      <alignment horizontal="left"/>
    </xf>
    <xf numFmtId="0" fontId="4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" fillId="7" borderId="0" applyNumberFormat="0" applyFont="0" applyBorder="0" applyAlignment="0" applyProtection="0"/>
    <xf numFmtId="167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2" fillId="0" borderId="1" applyNumberFormat="0" applyFont="0" applyFill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6" fontId="40" fillId="0" borderId="0"/>
    <xf numFmtId="44" fontId="40" fillId="0" borderId="0" applyFont="0" applyFill="0" applyBorder="0" applyAlignment="0" applyProtection="0"/>
    <xf numFmtId="0" fontId="41" fillId="0" borderId="0"/>
  </cellStyleXfs>
  <cellXfs count="167">
    <xf numFmtId="0" fontId="0" fillId="0" borderId="0" xfId="0"/>
    <xf numFmtId="164" fontId="0" fillId="0" borderId="0" xfId="1" applyNumberFormat="1" applyFont="1"/>
    <xf numFmtId="0" fontId="0" fillId="0" borderId="0" xfId="0" applyAlignment="1">
      <alignment horizontal="center"/>
    </xf>
    <xf numFmtId="0" fontId="0" fillId="0" borderId="2" xfId="0" applyBorder="1"/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/>
    <xf numFmtId="0" fontId="12" fillId="0" borderId="0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2" fillId="0" borderId="0" xfId="0" quotePrefix="1" applyFont="1" applyAlignment="1">
      <alignment horizontal="center"/>
    </xf>
    <xf numFmtId="0" fontId="13" fillId="0" borderId="0" xfId="0" applyFont="1" applyAlignment="1">
      <alignment horizontal="center"/>
    </xf>
    <xf numFmtId="164" fontId="13" fillId="0" borderId="0" xfId="1" applyNumberFormat="1" applyFont="1"/>
    <xf numFmtId="0" fontId="16" fillId="0" borderId="0" xfId="0" applyFont="1"/>
    <xf numFmtId="10" fontId="13" fillId="0" borderId="0" xfId="0" applyNumberFormat="1" applyFont="1"/>
    <xf numFmtId="0" fontId="13" fillId="0" borderId="0" xfId="0" applyFont="1" applyFill="1"/>
    <xf numFmtId="0" fontId="13" fillId="0" borderId="2" xfId="0" applyFont="1" applyBorder="1"/>
    <xf numFmtId="0" fontId="13" fillId="0" borderId="2" xfId="0" applyFont="1" applyFill="1" applyBorder="1"/>
    <xf numFmtId="0" fontId="13" fillId="0" borderId="0" xfId="0" applyFont="1" applyAlignment="1"/>
    <xf numFmtId="0" fontId="13" fillId="0" borderId="0" xfId="0" applyFont="1" applyFill="1" applyAlignment="1"/>
    <xf numFmtId="49" fontId="31" fillId="0" borderId="0" xfId="0" applyNumberFormat="1" applyFont="1" applyAlignment="1">
      <alignment horizontal="center"/>
    </xf>
    <xf numFmtId="49" fontId="31" fillId="0" borderId="0" xfId="0" applyNumberFormat="1" applyFont="1"/>
    <xf numFmtId="2" fontId="31" fillId="0" borderId="0" xfId="0" applyNumberFormat="1" applyFont="1" applyAlignment="1">
      <alignment horizontal="center"/>
    </xf>
    <xf numFmtId="2" fontId="32" fillId="0" borderId="0" xfId="0" applyNumberFormat="1" applyFont="1" applyAlignment="1">
      <alignment horizontal="center"/>
    </xf>
    <xf numFmtId="164" fontId="31" fillId="0" borderId="0" xfId="1" quotePrefix="1" applyNumberFormat="1" applyFont="1" applyAlignment="1">
      <alignment horizontal="center"/>
    </xf>
    <xf numFmtId="0" fontId="33" fillId="0" borderId="0" xfId="0" applyFont="1" applyAlignment="1">
      <alignment horizontal="center"/>
    </xf>
    <xf numFmtId="0" fontId="33" fillId="0" borderId="0" xfId="0" applyFont="1"/>
    <xf numFmtId="164" fontId="33" fillId="0" borderId="0" xfId="1" applyNumberFormat="1" applyFont="1"/>
    <xf numFmtId="10" fontId="33" fillId="0" borderId="0" xfId="2" applyNumberFormat="1" applyFont="1" applyAlignment="1">
      <alignment horizontal="center"/>
    </xf>
    <xf numFmtId="2" fontId="33" fillId="0" borderId="0" xfId="0" applyNumberFormat="1" applyFont="1" applyAlignment="1">
      <alignment horizontal="center"/>
    </xf>
    <xf numFmtId="1" fontId="33" fillId="0" borderId="0" xfId="0" applyNumberFormat="1" applyFont="1" applyAlignment="1">
      <alignment horizontal="center"/>
    </xf>
    <xf numFmtId="10" fontId="33" fillId="0" borderId="0" xfId="0" applyNumberFormat="1" applyFont="1" applyAlignment="1">
      <alignment horizontal="center"/>
    </xf>
    <xf numFmtId="169" fontId="31" fillId="0" borderId="0" xfId="2" applyNumberFormat="1" applyFont="1" applyAlignment="1">
      <alignment horizontal="center"/>
    </xf>
    <xf numFmtId="169" fontId="33" fillId="0" borderId="0" xfId="2" applyNumberFormat="1" applyFont="1" applyAlignment="1">
      <alignment horizontal="center"/>
    </xf>
    <xf numFmtId="0" fontId="33" fillId="0" borderId="2" xfId="0" applyFont="1" applyBorder="1"/>
    <xf numFmtId="164" fontId="13" fillId="0" borderId="0" xfId="1" applyNumberFormat="1" applyFont="1" applyFill="1"/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10" fontId="0" fillId="0" borderId="0" xfId="2" applyNumberFormat="1" applyFont="1" applyAlignment="1">
      <alignment horizontal="center" vertical="center"/>
    </xf>
    <xf numFmtId="10" fontId="35" fillId="0" borderId="0" xfId="2" applyNumberFormat="1" applyFont="1" applyAlignment="1">
      <alignment horizontal="center" vertical="center"/>
    </xf>
    <xf numFmtId="0" fontId="8" fillId="0" borderId="0" xfId="0" applyFont="1" applyAlignment="1">
      <alignment vertical="center"/>
    </xf>
    <xf numFmtId="10" fontId="8" fillId="0" borderId="0" xfId="2" applyNumberFormat="1" applyFont="1" applyAlignment="1">
      <alignment horizontal="center" vertical="center"/>
    </xf>
    <xf numFmtId="0" fontId="33" fillId="0" borderId="0" xfId="0" applyFont="1" applyAlignment="1">
      <alignment vertical="center"/>
    </xf>
    <xf numFmtId="164" fontId="33" fillId="0" borderId="0" xfId="1" applyNumberFormat="1" applyFont="1" applyAlignment="1">
      <alignment vertical="center"/>
    </xf>
    <xf numFmtId="10" fontId="33" fillId="0" borderId="0" xfId="2" applyNumberFormat="1" applyFont="1" applyAlignment="1">
      <alignment horizontal="center" vertical="center"/>
    </xf>
    <xf numFmtId="0" fontId="31" fillId="0" borderId="0" xfId="0" applyFont="1" applyAlignment="1">
      <alignment vertical="center"/>
    </xf>
    <xf numFmtId="10" fontId="31" fillId="0" borderId="0" xfId="2" applyNumberFormat="1" applyFont="1" applyAlignment="1">
      <alignment horizontal="center" vertical="center"/>
    </xf>
    <xf numFmtId="1" fontId="33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32" fillId="0" borderId="0" xfId="0" applyNumberFormat="1" applyFont="1" applyAlignment="1">
      <alignment horizontal="center"/>
    </xf>
    <xf numFmtId="0" fontId="0" fillId="4" borderId="0" xfId="0" applyFill="1"/>
    <xf numFmtId="0" fontId="33" fillId="0" borderId="0" xfId="0" applyFont="1" applyAlignment="1">
      <alignment horizontal="left" vertical="center"/>
    </xf>
    <xf numFmtId="10" fontId="33" fillId="0" borderId="0" xfId="55" applyNumberFormat="1" applyFont="1" applyAlignment="1">
      <alignment horizontal="center" vertical="center"/>
    </xf>
    <xf numFmtId="10" fontId="36" fillId="0" borderId="0" xfId="55" applyNumberFormat="1" applyFont="1" applyAlignment="1">
      <alignment horizontal="center" vertical="center"/>
    </xf>
    <xf numFmtId="10" fontId="31" fillId="0" borderId="0" xfId="55" applyNumberFormat="1" applyFont="1" applyAlignment="1">
      <alignment horizontal="center" vertical="center"/>
    </xf>
    <xf numFmtId="10" fontId="36" fillId="0" borderId="0" xfId="2" applyNumberFormat="1" applyFont="1" applyAlignment="1">
      <alignment horizontal="center" vertical="center"/>
    </xf>
    <xf numFmtId="10" fontId="33" fillId="0" borderId="0" xfId="0" applyNumberFormat="1" applyFont="1" applyAlignment="1">
      <alignment horizontal="center" vertical="center"/>
    </xf>
    <xf numFmtId="169" fontId="31" fillId="0" borderId="0" xfId="2" applyNumberFormat="1" applyFont="1" applyAlignment="1">
      <alignment horizontal="center" vertical="center"/>
    </xf>
    <xf numFmtId="0" fontId="33" fillId="4" borderId="0" xfId="0" applyFont="1" applyFill="1"/>
    <xf numFmtId="0" fontId="0" fillId="0" borderId="0" xfId="0" applyFill="1"/>
    <xf numFmtId="167" fontId="0" fillId="0" borderId="0" xfId="0" applyNumberFormat="1"/>
    <xf numFmtId="0" fontId="33" fillId="0" borderId="0" xfId="0" applyFont="1" applyFill="1"/>
    <xf numFmtId="0" fontId="0" fillId="0" borderId="0" xfId="0" applyAlignment="1">
      <alignment horizontal="right"/>
    </xf>
    <xf numFmtId="0" fontId="37" fillId="0" borderId="0" xfId="0" applyFont="1" applyAlignment="1">
      <alignment horizontal="center"/>
    </xf>
    <xf numFmtId="166" fontId="0" fillId="0" borderId="0" xfId="29" applyNumberFormat="1" applyFont="1"/>
    <xf numFmtId="170" fontId="0" fillId="0" borderId="0" xfId="29" applyNumberFormat="1" applyFont="1"/>
    <xf numFmtId="0" fontId="8" fillId="0" borderId="0" xfId="0" applyFont="1"/>
    <xf numFmtId="0" fontId="11" fillId="0" borderId="0" xfId="0" applyFont="1" applyAlignment="1">
      <alignment horizontal="center"/>
    </xf>
    <xf numFmtId="164" fontId="31" fillId="0" borderId="0" xfId="1" applyNumberFormat="1" applyFont="1" applyFill="1" applyAlignment="1">
      <alignment horizontal="center"/>
    </xf>
    <xf numFmtId="49" fontId="32" fillId="0" borderId="0" xfId="0" applyNumberFormat="1" applyFont="1" applyFill="1" applyAlignment="1">
      <alignment horizontal="center"/>
    </xf>
    <xf numFmtId="164" fontId="33" fillId="0" borderId="0" xfId="1" applyNumberFormat="1" applyFont="1" applyFill="1"/>
    <xf numFmtId="164" fontId="31" fillId="0" borderId="0" xfId="1" applyNumberFormat="1" applyFont="1" applyFill="1" applyAlignment="1">
      <alignment vertical="center"/>
    </xf>
    <xf numFmtId="0" fontId="11" fillId="0" borderId="0" xfId="0" applyFont="1" applyFill="1" applyAlignment="1">
      <alignment horizontal="center"/>
    </xf>
    <xf numFmtId="0" fontId="8" fillId="0" borderId="0" xfId="0" quotePrefix="1" applyFont="1" applyFill="1" applyAlignment="1">
      <alignment horizontal="center"/>
    </xf>
    <xf numFmtId="164" fontId="8" fillId="0" borderId="0" xfId="1" applyNumberFormat="1" applyFont="1" applyFill="1" applyAlignment="1">
      <alignment vertical="center"/>
    </xf>
    <xf numFmtId="166" fontId="13" fillId="0" borderId="0" xfId="29" applyNumberFormat="1" applyFont="1"/>
    <xf numFmtId="10" fontId="13" fillId="0" borderId="0" xfId="2" applyNumberFormat="1" applyFont="1"/>
    <xf numFmtId="10" fontId="13" fillId="0" borderId="0" xfId="2" applyNumberFormat="1" applyFont="1" applyFill="1"/>
    <xf numFmtId="0" fontId="16" fillId="0" borderId="0" xfId="0" applyFont="1" applyFill="1" applyAlignment="1"/>
    <xf numFmtId="166" fontId="8" fillId="0" borderId="0" xfId="29" applyNumberFormat="1" applyFont="1"/>
    <xf numFmtId="171" fontId="0" fillId="0" borderId="0" xfId="2" applyNumberFormat="1" applyFont="1"/>
    <xf numFmtId="0" fontId="33" fillId="0" borderId="0" xfId="0" applyFont="1" applyBorder="1"/>
    <xf numFmtId="0" fontId="13" fillId="0" borderId="0" xfId="0" applyFont="1" applyFill="1" applyAlignment="1">
      <alignment horizontal="center"/>
    </xf>
    <xf numFmtId="164" fontId="8" fillId="0" borderId="0" xfId="1" applyNumberFormat="1" applyFont="1"/>
    <xf numFmtId="1" fontId="33" fillId="0" borderId="0" xfId="0" applyNumberFormat="1" applyFont="1" applyFill="1" applyAlignment="1">
      <alignment horizontal="center" vertical="center"/>
    </xf>
    <xf numFmtId="0" fontId="33" fillId="0" borderId="0" xfId="0" applyFont="1" applyFill="1" applyAlignment="1">
      <alignment vertical="center"/>
    </xf>
    <xf numFmtId="164" fontId="33" fillId="0" borderId="0" xfId="1" applyNumberFormat="1" applyFont="1" applyFill="1" applyAlignment="1">
      <alignment vertical="center"/>
    </xf>
    <xf numFmtId="10" fontId="33" fillId="0" borderId="0" xfId="2" applyNumberFormat="1" applyFont="1" applyFill="1" applyAlignment="1">
      <alignment horizontal="center" vertical="center"/>
    </xf>
    <xf numFmtId="169" fontId="33" fillId="0" borderId="0" xfId="2" applyNumberFormat="1" applyFont="1" applyFill="1" applyAlignment="1">
      <alignment horizontal="center" vertical="center"/>
    </xf>
    <xf numFmtId="0" fontId="8" fillId="0" borderId="0" xfId="0" applyFont="1" applyFill="1"/>
    <xf numFmtId="14" fontId="0" fillId="0" borderId="0" xfId="0" applyNumberFormat="1"/>
    <xf numFmtId="164" fontId="1" fillId="0" borderId="0" xfId="1" applyNumberFormat="1" applyFont="1" applyFill="1" applyAlignment="1">
      <alignment vertical="center"/>
    </xf>
    <xf numFmtId="0" fontId="0" fillId="0" borderId="0" xfId="0" applyFont="1" applyAlignment="1">
      <alignment vertical="center"/>
    </xf>
    <xf numFmtId="49" fontId="32" fillId="0" borderId="0" xfId="0" applyNumberFormat="1" applyFont="1" applyAlignment="1">
      <alignment horizontal="center"/>
    </xf>
    <xf numFmtId="10" fontId="0" fillId="0" borderId="0" xfId="2" applyNumberFormat="1" applyFont="1" applyAlignment="1">
      <alignment horizontal="center"/>
    </xf>
    <xf numFmtId="10" fontId="37" fillId="0" borderId="0" xfId="2" applyNumberFormat="1" applyFont="1" applyAlignment="1">
      <alignment horizontal="center"/>
    </xf>
    <xf numFmtId="164" fontId="33" fillId="0" borderId="0" xfId="1" applyNumberFormat="1" applyFont="1" applyFill="1" applyAlignment="1">
      <alignment horizontal="center"/>
    </xf>
    <xf numFmtId="167" fontId="33" fillId="0" borderId="0" xfId="0" applyNumberFormat="1" applyFont="1" applyFill="1" applyAlignment="1">
      <alignment horizontal="center" vertical="center"/>
    </xf>
    <xf numFmtId="0" fontId="0" fillId="0" borderId="0" xfId="0" applyAlignment="1">
      <alignment horizontal="left" indent="1"/>
    </xf>
    <xf numFmtId="164" fontId="35" fillId="0" borderId="0" xfId="1" applyNumberFormat="1" applyFont="1" applyFill="1" applyAlignment="1">
      <alignment vertical="center"/>
    </xf>
    <xf numFmtId="164" fontId="37" fillId="0" borderId="0" xfId="1" applyNumberFormat="1" applyFont="1" applyFill="1" applyAlignment="1">
      <alignment vertical="center"/>
    </xf>
    <xf numFmtId="9" fontId="16" fillId="0" borderId="3" xfId="6" applyNumberFormat="1" applyFont="1" applyFill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165" fontId="16" fillId="0" borderId="5" xfId="16" applyNumberFormat="1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9" fontId="16" fillId="0" borderId="7" xfId="6" applyNumberFormat="1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164" fontId="33" fillId="0" borderId="0" xfId="1" applyNumberFormat="1" applyFont="1" applyAlignment="1">
      <alignment horizontal="center" vertical="center"/>
    </xf>
    <xf numFmtId="10" fontId="0" fillId="0" borderId="0" xfId="2" applyNumberFormat="1" applyFont="1"/>
    <xf numFmtId="10" fontId="0" fillId="0" borderId="0" xfId="0" applyNumberFormat="1"/>
    <xf numFmtId="10" fontId="1" fillId="0" borderId="0" xfId="2" applyNumberFormat="1" applyFont="1"/>
    <xf numFmtId="10" fontId="1" fillId="0" borderId="0" xfId="2" applyNumberFormat="1" applyFont="1" applyAlignment="1">
      <alignment horizontal="center"/>
    </xf>
    <xf numFmtId="164" fontId="36" fillId="0" borderId="0" xfId="1" applyNumberFormat="1" applyFont="1" applyFill="1" applyAlignment="1">
      <alignment horizontal="center"/>
    </xf>
    <xf numFmtId="164" fontId="36" fillId="0" borderId="0" xfId="1" applyNumberFormat="1" applyFont="1" applyAlignment="1">
      <alignment horizontal="center"/>
    </xf>
    <xf numFmtId="10" fontId="37" fillId="0" borderId="0" xfId="2" applyNumberFormat="1" applyFont="1"/>
    <xf numFmtId="10" fontId="0" fillId="0" borderId="0" xfId="0" applyNumberFormat="1" applyFont="1"/>
    <xf numFmtId="164" fontId="31" fillId="0" borderId="0" xfId="1" applyNumberFormat="1" applyFont="1" applyAlignment="1">
      <alignment horizontal="center"/>
    </xf>
    <xf numFmtId="10" fontId="0" fillId="0" borderId="0" xfId="0" applyNumberFormat="1" applyAlignment="1">
      <alignment horizontal="center"/>
    </xf>
    <xf numFmtId="164" fontId="34" fillId="0" borderId="0" xfId="1" applyNumberFormat="1" applyFont="1" applyFill="1" applyAlignment="1">
      <alignment vertical="center"/>
    </xf>
    <xf numFmtId="164" fontId="34" fillId="0" borderId="0" xfId="1" applyNumberFormat="1" applyFont="1" applyAlignment="1">
      <alignment horizontal="center" vertical="center"/>
    </xf>
    <xf numFmtId="164" fontId="33" fillId="0" borderId="0" xfId="2" applyNumberFormat="1" applyFont="1" applyAlignment="1">
      <alignment horizontal="center" vertical="center"/>
    </xf>
    <xf numFmtId="164" fontId="31" fillId="0" borderId="0" xfId="1" applyNumberFormat="1" applyFont="1" applyAlignment="1">
      <alignment horizontal="center" vertical="center"/>
    </xf>
    <xf numFmtId="10" fontId="8" fillId="0" borderId="0" xfId="0" applyNumberFormat="1" applyFont="1"/>
    <xf numFmtId="164" fontId="33" fillId="0" borderId="0" xfId="1" applyNumberFormat="1" applyFont="1" applyFill="1" applyAlignment="1">
      <alignment horizontal="center" vertical="center"/>
    </xf>
    <xf numFmtId="0" fontId="33" fillId="0" borderId="0" xfId="0" applyFont="1" applyFill="1" applyAlignment="1">
      <alignment horizontal="left" vertical="center"/>
    </xf>
    <xf numFmtId="10" fontId="33" fillId="0" borderId="0" xfId="55" applyNumberFormat="1" applyFont="1" applyFill="1" applyAlignment="1">
      <alignment horizontal="center" vertical="center"/>
    </xf>
    <xf numFmtId="164" fontId="33" fillId="0" borderId="0" xfId="55" applyNumberFormat="1" applyFont="1" applyFill="1" applyAlignment="1">
      <alignment horizontal="center" vertical="center"/>
    </xf>
    <xf numFmtId="164" fontId="34" fillId="0" borderId="0" xfId="1" applyNumberFormat="1" applyFont="1" applyFill="1" applyAlignment="1">
      <alignment horizontal="center"/>
    </xf>
    <xf numFmtId="0" fontId="41" fillId="0" borderId="0" xfId="60"/>
    <xf numFmtId="0" fontId="43" fillId="8" borderId="9" xfId="60" applyFont="1" applyFill="1" applyBorder="1" applyAlignment="1">
      <alignment vertical="center" wrapText="1" indent="1"/>
    </xf>
    <xf numFmtId="0" fontId="43" fillId="4" borderId="9" xfId="60" applyFont="1" applyFill="1" applyBorder="1" applyAlignment="1">
      <alignment vertical="center" wrapText="1" indent="1"/>
    </xf>
    <xf numFmtId="4" fontId="44" fillId="9" borderId="9" xfId="60" applyNumberFormat="1" applyFont="1" applyFill="1" applyBorder="1" applyAlignment="1">
      <alignment vertical="center" wrapText="1" indent="1"/>
    </xf>
    <xf numFmtId="4" fontId="44" fillId="4" borderId="9" xfId="60" applyNumberFormat="1" applyFont="1" applyFill="1" applyBorder="1" applyAlignment="1">
      <alignment vertical="center" wrapText="1" indent="1"/>
    </xf>
    <xf numFmtId="4" fontId="44" fillId="8" borderId="9" xfId="60" applyNumberFormat="1" applyFont="1" applyFill="1" applyBorder="1" applyAlignment="1">
      <alignment vertical="center" wrapText="1" indent="1"/>
    </xf>
    <xf numFmtId="0" fontId="41" fillId="4" borderId="0" xfId="60" applyFill="1"/>
    <xf numFmtId="0" fontId="42" fillId="8" borderId="0" xfId="60" applyFont="1" applyFill="1" applyAlignment="1">
      <alignment vertical="center" wrapText="1" indent="1"/>
    </xf>
    <xf numFmtId="164" fontId="35" fillId="0" borderId="0" xfId="1" applyNumberFormat="1" applyFont="1"/>
    <xf numFmtId="49" fontId="32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164" fontId="33" fillId="0" borderId="0" xfId="1" applyNumberFormat="1" applyFont="1" applyAlignment="1">
      <alignment horizontal="center"/>
    </xf>
    <xf numFmtId="2" fontId="45" fillId="0" borderId="0" xfId="0" applyNumberFormat="1" applyFont="1" applyAlignment="1">
      <alignment horizontal="center"/>
    </xf>
    <xf numFmtId="0" fontId="46" fillId="0" borderId="0" xfId="0" applyFont="1"/>
    <xf numFmtId="0" fontId="45" fillId="0" borderId="0" xfId="0" applyFont="1" applyAlignment="1">
      <alignment horizontal="center"/>
    </xf>
    <xf numFmtId="10" fontId="33" fillId="0" borderId="0" xfId="2" applyNumberFormat="1" applyFont="1" applyFill="1"/>
    <xf numFmtId="10" fontId="33" fillId="0" borderId="0" xfId="0" applyNumberFormat="1" applyFont="1" applyFill="1"/>
    <xf numFmtId="10" fontId="33" fillId="0" borderId="0" xfId="2" applyNumberFormat="1" applyFont="1" applyFill="1" applyAlignment="1">
      <alignment horizontal="center"/>
    </xf>
    <xf numFmtId="10" fontId="36" fillId="0" borderId="0" xfId="2" applyNumberFormat="1" applyFont="1"/>
    <xf numFmtId="10" fontId="31" fillId="0" borderId="0" xfId="0" applyNumberFormat="1" applyFont="1"/>
    <xf numFmtId="10" fontId="36" fillId="0" borderId="0" xfId="2" applyNumberFormat="1" applyFont="1" applyAlignment="1">
      <alignment horizontal="center"/>
    </xf>
    <xf numFmtId="10" fontId="33" fillId="0" borderId="0" xfId="0" applyNumberFormat="1" applyFont="1"/>
    <xf numFmtId="164" fontId="31" fillId="0" borderId="0" xfId="1" applyNumberFormat="1" applyFont="1" applyFill="1" applyAlignment="1"/>
    <xf numFmtId="49" fontId="32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38" fillId="0" borderId="0" xfId="0" applyFont="1" applyFill="1" applyAlignment="1">
      <alignment horizontal="center"/>
    </xf>
    <xf numFmtId="0" fontId="20" fillId="0" borderId="0" xfId="0" applyFont="1" applyAlignment="1">
      <alignment horizontal="center"/>
    </xf>
    <xf numFmtId="49" fontId="39" fillId="0" borderId="0" xfId="0" applyNumberFormat="1" applyFont="1" applyAlignment="1">
      <alignment horizontal="center"/>
    </xf>
    <xf numFmtId="164" fontId="31" fillId="0" borderId="2" xfId="1" applyNumberFormat="1" applyFont="1" applyFill="1" applyBorder="1" applyAlignment="1">
      <alignment horizontal="center"/>
    </xf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2" fillId="0" borderId="2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43" fillId="8" borderId="9" xfId="60" applyFont="1" applyFill="1" applyBorder="1" applyAlignment="1">
      <alignment vertical="center" wrapText="1" indent="1"/>
    </xf>
    <xf numFmtId="0" fontId="42" fillId="8" borderId="0" xfId="60" applyFont="1" applyFill="1" applyAlignment="1">
      <alignment vertical="center" wrapText="1" indent="1"/>
    </xf>
  </cellXfs>
  <cellStyles count="61">
    <cellStyle name="=C:\WINNT35\SYSTEM32\COMMAND.COM" xfId="56"/>
    <cellStyle name="Comma" xfId="29" builtinId="3"/>
    <cellStyle name="Comma 2" xfId="8"/>
    <cellStyle name="Comma 3" xfId="31"/>
    <cellStyle name="Comma 4" xfId="57"/>
    <cellStyle name="Currency" xfId="1" builtinId="4"/>
    <cellStyle name="Currency 10" xfId="9"/>
    <cellStyle name="Currency 11" xfId="10"/>
    <cellStyle name="Currency 2" xfId="7"/>
    <cellStyle name="Currency 3" xfId="11"/>
    <cellStyle name="Currency 4" xfId="12"/>
    <cellStyle name="Currency 5" xfId="13"/>
    <cellStyle name="Currency 6" xfId="4"/>
    <cellStyle name="Currency 7" xfId="32"/>
    <cellStyle name="Currency 8" xfId="54"/>
    <cellStyle name="Currency 9" xfId="59"/>
    <cellStyle name="HeadlineStyle" xfId="37"/>
    <cellStyle name="HeadlineStyleJustified" xfId="38"/>
    <cellStyle name="Lines" xfId="14"/>
    <cellStyle name="Normal" xfId="0" builtinId="0"/>
    <cellStyle name="Normal 2" xfId="15"/>
    <cellStyle name="Normal 2 2" xfId="16"/>
    <cellStyle name="Normal 2 3" xfId="27"/>
    <cellStyle name="Normal 2 4" xfId="34"/>
    <cellStyle name="Normal 3" xfId="17"/>
    <cellStyle name="Normal 4" xfId="3"/>
    <cellStyle name="Normal 5" xfId="30"/>
    <cellStyle name="Normal 6" xfId="58"/>
    <cellStyle name="Normal 7" xfId="60"/>
    <cellStyle name="Percent" xfId="2" builtinId="5"/>
    <cellStyle name="Percent 2" xfId="6"/>
    <cellStyle name="Percent 2 2" xfId="28"/>
    <cellStyle name="Percent 3" xfId="18"/>
    <cellStyle name="Percent 4" xfId="19"/>
    <cellStyle name="Percent 5" xfId="20"/>
    <cellStyle name="Percent 6" xfId="5"/>
    <cellStyle name="Percent 7" xfId="33"/>
    <cellStyle name="Percent 8" xfId="55"/>
    <cellStyle name="PSChar" xfId="21"/>
    <cellStyle name="PSDate" xfId="22"/>
    <cellStyle name="PSDec" xfId="23"/>
    <cellStyle name="PSHeading" xfId="24"/>
    <cellStyle name="PSInt" xfId="25"/>
    <cellStyle name="PSSpacer" xfId="26"/>
    <cellStyle name="Style 21" xfId="39"/>
    <cellStyle name="Style 22" xfId="35"/>
    <cellStyle name="Style 23" xfId="40"/>
    <cellStyle name="Style 24" xfId="36"/>
    <cellStyle name="Style 25" xfId="41"/>
    <cellStyle name="Style 26" xfId="42"/>
    <cellStyle name="Style 27" xfId="43"/>
    <cellStyle name="Style 28" xfId="44"/>
    <cellStyle name="Style 29" xfId="45"/>
    <cellStyle name="Style 30" xfId="46"/>
    <cellStyle name="Style 31" xfId="47"/>
    <cellStyle name="Style 32" xfId="48"/>
    <cellStyle name="Style 33" xfId="49"/>
    <cellStyle name="Style 34" xfId="50"/>
    <cellStyle name="Style 35" xfId="51"/>
    <cellStyle name="Style 36" xfId="52"/>
    <cellStyle name="Style 39" xfId="53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3"/>
  <sheetViews>
    <sheetView tabSelected="1" zoomScale="80" zoomScaleNormal="80" workbookViewId="0">
      <selection activeCell="A35" sqref="A35:A38"/>
    </sheetView>
  </sheetViews>
  <sheetFormatPr defaultRowHeight="13.8"/>
  <cols>
    <col min="1" max="1" width="6.3984375" customWidth="1"/>
    <col min="3" max="3" width="10.19921875" customWidth="1"/>
    <col min="4" max="4" width="14.59765625" bestFit="1" customWidth="1"/>
    <col min="5" max="5" width="13.69921875" bestFit="1" customWidth="1"/>
    <col min="6" max="6" width="14.3984375" bestFit="1" customWidth="1"/>
    <col min="7" max="7" width="14.69921875" bestFit="1" customWidth="1"/>
    <col min="10" max="10" width="9.19921875" bestFit="1" customWidth="1"/>
  </cols>
  <sheetData>
    <row r="1" spans="1:10" ht="24.6">
      <c r="A1" s="154" t="s">
        <v>77</v>
      </c>
      <c r="B1" s="154"/>
      <c r="C1" s="154"/>
      <c r="D1" s="154"/>
      <c r="E1" s="154"/>
      <c r="F1" s="154"/>
      <c r="G1" s="154"/>
      <c r="H1" s="154"/>
      <c r="I1" s="154"/>
      <c r="J1" s="154"/>
    </row>
    <row r="5" spans="1:10" ht="21">
      <c r="A5" s="155" t="s">
        <v>0</v>
      </c>
      <c r="B5" s="155"/>
      <c r="C5" s="155"/>
      <c r="D5" s="155"/>
      <c r="E5" s="155"/>
      <c r="F5" s="155"/>
      <c r="G5" s="155"/>
      <c r="H5" s="155"/>
      <c r="I5" s="155"/>
      <c r="J5" s="155"/>
    </row>
    <row r="6" spans="1:10" ht="17.399999999999999">
      <c r="A6" s="156" t="s">
        <v>56</v>
      </c>
      <c r="B6" s="156"/>
      <c r="C6" s="156"/>
      <c r="D6" s="156"/>
      <c r="E6" s="156"/>
      <c r="F6" s="156"/>
      <c r="G6" s="156"/>
      <c r="H6" s="156"/>
      <c r="I6" s="156"/>
      <c r="J6" s="156"/>
    </row>
    <row r="7" spans="1:10" ht="17.399999999999999">
      <c r="A7" s="157" t="s">
        <v>78</v>
      </c>
      <c r="B7" s="157"/>
      <c r="C7" s="157"/>
      <c r="D7" s="157"/>
      <c r="E7" s="157"/>
      <c r="F7" s="157"/>
      <c r="G7" s="157"/>
      <c r="H7" s="157"/>
      <c r="I7" s="157"/>
      <c r="J7" s="157"/>
    </row>
    <row r="9" spans="1:10">
      <c r="A9" s="20"/>
      <c r="B9" s="21"/>
      <c r="C9" s="21"/>
      <c r="D9" s="70"/>
      <c r="E9" s="20"/>
      <c r="F9" s="22"/>
      <c r="G9" s="22"/>
    </row>
    <row r="10" spans="1:10">
      <c r="A10" s="20"/>
      <c r="B10" s="21"/>
      <c r="C10" s="21"/>
      <c r="D10" s="70"/>
      <c r="E10" s="20"/>
      <c r="F10" s="22"/>
      <c r="G10" s="22"/>
    </row>
    <row r="11" spans="1:10">
      <c r="A11" s="20"/>
      <c r="B11" s="21"/>
      <c r="C11" s="21"/>
      <c r="D11" s="70"/>
      <c r="E11" s="20" t="s">
        <v>71</v>
      </c>
      <c r="F11" s="22" t="s">
        <v>72</v>
      </c>
      <c r="G11" s="22" t="s">
        <v>73</v>
      </c>
      <c r="J11" s="4" t="s">
        <v>6</v>
      </c>
    </row>
    <row r="12" spans="1:10">
      <c r="A12" s="95" t="s">
        <v>1</v>
      </c>
      <c r="B12" s="153" t="s">
        <v>2</v>
      </c>
      <c r="C12" s="153"/>
      <c r="D12" s="71" t="s">
        <v>47</v>
      </c>
      <c r="E12" s="95" t="s">
        <v>74</v>
      </c>
      <c r="F12" s="95" t="s">
        <v>74</v>
      </c>
      <c r="G12" s="23" t="s">
        <v>3</v>
      </c>
      <c r="H12" s="23" t="s">
        <v>4</v>
      </c>
      <c r="I12" s="95" t="s">
        <v>5</v>
      </c>
      <c r="J12" s="95" t="s">
        <v>5</v>
      </c>
    </row>
    <row r="13" spans="1:10">
      <c r="A13" s="20"/>
      <c r="B13" s="20"/>
      <c r="C13" s="20"/>
      <c r="D13" s="24" t="s">
        <v>36</v>
      </c>
      <c r="E13" s="24" t="s">
        <v>37</v>
      </c>
      <c r="F13" s="24" t="s">
        <v>38</v>
      </c>
      <c r="G13" s="24" t="s">
        <v>39</v>
      </c>
      <c r="H13" s="24" t="s">
        <v>63</v>
      </c>
      <c r="I13" s="24" t="s">
        <v>69</v>
      </c>
      <c r="J13" s="24" t="s">
        <v>70</v>
      </c>
    </row>
    <row r="14" spans="1:10">
      <c r="A14" s="20"/>
      <c r="B14" s="21"/>
      <c r="C14" s="21"/>
      <c r="D14" s="70"/>
      <c r="E14" s="20"/>
      <c r="F14" s="22"/>
      <c r="G14" s="22"/>
      <c r="J14" s="96"/>
    </row>
    <row r="15" spans="1:10">
      <c r="A15" s="49">
        <v>1</v>
      </c>
      <c r="B15" s="53" t="s">
        <v>42</v>
      </c>
      <c r="C15" s="21"/>
      <c r="D15" s="98">
        <v>1750463</v>
      </c>
      <c r="E15" s="109">
        <v>1104</v>
      </c>
      <c r="F15" s="98">
        <f>F35</f>
        <v>-287470.12739430531</v>
      </c>
      <c r="G15" s="98">
        <f>(D35+F35)*0.998166</f>
        <v>1461411.7189413358</v>
      </c>
      <c r="H15" s="110">
        <f t="shared" ref="H15:H20" si="0">G15/$G$21</f>
        <v>0.33777546491363297</v>
      </c>
      <c r="I15" s="111">
        <v>5.3999999999999999E-2</v>
      </c>
      <c r="J15" s="96">
        <f>H15*I15</f>
        <v>1.823987510533618E-2</v>
      </c>
    </row>
    <row r="16" spans="1:10">
      <c r="A16" s="49">
        <v>2</v>
      </c>
      <c r="B16" s="53" t="s">
        <v>53</v>
      </c>
      <c r="C16" s="21"/>
      <c r="D16" s="98">
        <v>129515</v>
      </c>
      <c r="E16" s="109">
        <v>82</v>
      </c>
      <c r="F16" s="98">
        <v>0</v>
      </c>
      <c r="G16" s="98">
        <f>SUM(D16:F16)*0.998166</f>
        <v>129359.31910199999</v>
      </c>
      <c r="H16" s="110">
        <f t="shared" si="0"/>
        <v>2.9898764040459318E-2</v>
      </c>
      <c r="I16" s="111">
        <v>2.1999999999999999E-2</v>
      </c>
      <c r="J16" s="96">
        <f>H16*I16</f>
        <v>6.577728088901049E-4</v>
      </c>
    </row>
    <row r="17" spans="1:10">
      <c r="A17" s="49">
        <v>3</v>
      </c>
      <c r="B17" s="53" t="s">
        <v>35</v>
      </c>
      <c r="C17" s="21"/>
      <c r="D17" s="98">
        <v>2091067</v>
      </c>
      <c r="E17" s="109">
        <v>1328</v>
      </c>
      <c r="F17" s="125">
        <f>F37</f>
        <v>-343407.39304246276</v>
      </c>
      <c r="G17" s="98">
        <f>(D37+F37)*0.998166</f>
        <v>1745779.963686377</v>
      </c>
      <c r="H17" s="112">
        <f t="shared" si="0"/>
        <v>0.40350137557282201</v>
      </c>
      <c r="I17" s="124">
        <v>9.2499999999999999E-2</v>
      </c>
      <c r="J17" s="113">
        <f>H17*I17</f>
        <v>3.7323877240486032E-2</v>
      </c>
    </row>
    <row r="18" spans="1:10">
      <c r="A18" s="49">
        <v>4</v>
      </c>
      <c r="B18" s="53" t="s">
        <v>59</v>
      </c>
      <c r="C18" s="21"/>
      <c r="D18" s="98">
        <v>31024</v>
      </c>
      <c r="E18" s="109">
        <f>-2742+17</f>
        <v>-2725</v>
      </c>
      <c r="F18" s="98">
        <f>F36</f>
        <v>-4644.4795632319201</v>
      </c>
      <c r="G18" s="98">
        <f>(D36+F36)*0.998166</f>
        <v>23611.138046287044</v>
      </c>
      <c r="H18" s="110">
        <f t="shared" si="0"/>
        <v>5.4572322278228008E-3</v>
      </c>
      <c r="I18" s="111">
        <v>1.47E-2</v>
      </c>
      <c r="J18" s="96">
        <f>H18*I18</f>
        <v>8.0221313748995171E-5</v>
      </c>
    </row>
    <row r="19" spans="1:10">
      <c r="A19" s="49">
        <v>5</v>
      </c>
      <c r="B19" s="53" t="s">
        <v>61</v>
      </c>
      <c r="C19" s="21"/>
      <c r="D19" s="98">
        <v>962726</v>
      </c>
      <c r="E19" s="109">
        <f>-1722-1997</f>
        <v>-3719</v>
      </c>
      <c r="F19" s="98">
        <v>0</v>
      </c>
      <c r="G19" s="141">
        <f>SUM(D19:F19)*0.998166</f>
        <v>957248.18116200005</v>
      </c>
      <c r="H19" s="110">
        <f t="shared" si="0"/>
        <v>0.22124836227805253</v>
      </c>
      <c r="I19" s="111">
        <v>0</v>
      </c>
      <c r="J19" s="96">
        <f t="shared" ref="J19:J20" si="1">H19*I19</f>
        <v>0</v>
      </c>
    </row>
    <row r="20" spans="1:10" ht="15.6">
      <c r="A20" s="49">
        <v>6</v>
      </c>
      <c r="B20" s="53" t="s">
        <v>62</v>
      </c>
      <c r="C20" s="21"/>
      <c r="D20" s="114">
        <v>9184</v>
      </c>
      <c r="E20" s="129">
        <v>0</v>
      </c>
      <c r="F20" s="114">
        <v>0</v>
      </c>
      <c r="G20" s="115">
        <f>SUM(D20:F20)*0.998166</f>
        <v>9167.1565439999995</v>
      </c>
      <c r="H20" s="116">
        <f t="shared" si="0"/>
        <v>2.1188009672104941E-3</v>
      </c>
      <c r="I20" s="117">
        <f>'Pre-Tax ROR (17.2)'!G17</f>
        <v>7.4516451964369151E-2</v>
      </c>
      <c r="J20" s="97">
        <f t="shared" si="1"/>
        <v>1.5788553049519969E-4</v>
      </c>
    </row>
    <row r="21" spans="1:10">
      <c r="A21" s="49">
        <v>7</v>
      </c>
      <c r="B21" s="47" t="s">
        <v>8</v>
      </c>
      <c r="C21" s="21"/>
      <c r="D21" s="70">
        <f>SUM(D15:D20)</f>
        <v>4973979</v>
      </c>
      <c r="E21" s="118">
        <f>SUM(E15:E20)</f>
        <v>-3930</v>
      </c>
      <c r="F21" s="118">
        <f>SUM(F15:F20)</f>
        <v>-635522</v>
      </c>
      <c r="G21" s="118">
        <f>SUM(G15:G20)</f>
        <v>4326577.4774819994</v>
      </c>
      <c r="H21" s="111">
        <f>SUM(H15:H20)</f>
        <v>1</v>
      </c>
      <c r="J21" s="119">
        <f>SUM(J15:J20)</f>
        <v>5.6459631998956518E-2</v>
      </c>
    </row>
    <row r="22" spans="1:10">
      <c r="A22" s="20"/>
      <c r="B22" s="21"/>
      <c r="C22" s="21"/>
      <c r="D22" s="70"/>
      <c r="E22" s="20"/>
      <c r="F22" s="22"/>
      <c r="G22" s="22"/>
    </row>
    <row r="23" spans="1:10">
      <c r="A23" s="20"/>
      <c r="B23" s="21"/>
      <c r="C23" s="21"/>
      <c r="D23" s="70"/>
      <c r="E23" s="20"/>
      <c r="F23" s="22"/>
      <c r="G23" s="22"/>
    </row>
    <row r="24" spans="1:10">
      <c r="A24" s="20"/>
      <c r="B24" s="21"/>
      <c r="C24" s="21"/>
      <c r="D24" s="70"/>
      <c r="E24" s="20"/>
      <c r="F24" s="22"/>
      <c r="G24" s="22" t="s">
        <v>75</v>
      </c>
    </row>
    <row r="25" spans="1:10">
      <c r="A25" s="20"/>
      <c r="B25" s="21"/>
      <c r="C25" s="21"/>
      <c r="D25" s="70"/>
      <c r="E25" s="20"/>
      <c r="F25" s="22"/>
      <c r="G25" s="22"/>
    </row>
    <row r="26" spans="1:10" ht="17.399999999999999">
      <c r="A26" s="158" t="s">
        <v>294</v>
      </c>
      <c r="B26" s="158"/>
      <c r="C26" s="158"/>
      <c r="D26" s="158"/>
      <c r="E26" s="158"/>
      <c r="F26" s="158"/>
      <c r="G26" s="158"/>
      <c r="H26" s="158"/>
      <c r="I26" s="158"/>
      <c r="J26" s="158"/>
    </row>
    <row r="27" spans="1:10" ht="4.5" customHeight="1">
      <c r="A27" s="20"/>
      <c r="B27" s="21"/>
      <c r="C27" s="21"/>
      <c r="D27" s="70"/>
      <c r="E27" s="20"/>
      <c r="F27" s="22"/>
      <c r="G27" s="22"/>
    </row>
    <row r="28" spans="1:10">
      <c r="A28" s="20"/>
      <c r="B28" s="21"/>
      <c r="C28" s="21"/>
      <c r="D28" s="70"/>
      <c r="E28" s="20"/>
      <c r="F28" s="22"/>
      <c r="G28" s="22"/>
    </row>
    <row r="29" spans="1:10">
      <c r="A29" s="20"/>
      <c r="B29" s="21"/>
      <c r="C29" s="21"/>
      <c r="D29" s="70"/>
      <c r="E29" s="20"/>
      <c r="F29" s="22"/>
      <c r="G29" s="22"/>
    </row>
    <row r="30" spans="1:10">
      <c r="A30" s="20"/>
      <c r="B30" s="21"/>
      <c r="C30" s="21"/>
      <c r="D30" s="152"/>
      <c r="E30" s="152"/>
      <c r="F30" s="22"/>
      <c r="G30" s="142"/>
      <c r="H30" s="143"/>
      <c r="I30" s="143"/>
      <c r="J30" s="143"/>
    </row>
    <row r="31" spans="1:10">
      <c r="A31" s="20"/>
      <c r="B31" s="21"/>
      <c r="C31" s="21"/>
      <c r="D31" s="159" t="s">
        <v>296</v>
      </c>
      <c r="E31" s="159"/>
      <c r="F31" s="22" t="s">
        <v>297</v>
      </c>
      <c r="G31" s="142"/>
      <c r="H31" s="143"/>
      <c r="I31" s="143"/>
      <c r="J31" s="144"/>
    </row>
    <row r="32" spans="1:10">
      <c r="A32" s="95" t="s">
        <v>1</v>
      </c>
      <c r="B32" s="153" t="s">
        <v>2</v>
      </c>
      <c r="C32" s="153"/>
      <c r="D32" s="71" t="s">
        <v>295</v>
      </c>
      <c r="E32" s="95" t="s">
        <v>4</v>
      </c>
      <c r="F32" s="23" t="s">
        <v>298</v>
      </c>
      <c r="G32" s="23"/>
      <c r="H32" s="139"/>
      <c r="I32" s="139"/>
      <c r="J32" s="139"/>
    </row>
    <row r="33" spans="1:10">
      <c r="A33" s="20"/>
      <c r="B33" s="20"/>
      <c r="C33" s="20"/>
      <c r="D33" s="24" t="s">
        <v>36</v>
      </c>
      <c r="E33" s="24" t="s">
        <v>37</v>
      </c>
      <c r="F33" s="24" t="s">
        <v>38</v>
      </c>
      <c r="G33" s="24"/>
      <c r="H33" s="24"/>
      <c r="I33" s="24"/>
      <c r="J33" s="24"/>
    </row>
    <row r="34" spans="1:10">
      <c r="A34" s="25"/>
      <c r="B34" s="26"/>
      <c r="C34" s="26"/>
      <c r="D34" s="72"/>
      <c r="E34" s="25"/>
      <c r="F34" s="28"/>
      <c r="G34" s="29"/>
      <c r="H34" s="26"/>
      <c r="I34" s="26"/>
      <c r="J34" s="26"/>
    </row>
    <row r="35" spans="1:10">
      <c r="A35" s="49">
        <f>MAX(A3:A34)+1</f>
        <v>8</v>
      </c>
      <c r="B35" s="126" t="s">
        <v>42</v>
      </c>
      <c r="C35" s="87"/>
      <c r="D35" s="88">
        <f>D15+E15</f>
        <v>1751567</v>
      </c>
      <c r="E35" s="127">
        <f>D35/D38</f>
        <v>0.45233701963788081</v>
      </c>
      <c r="F35" s="125">
        <f>$F$38*E35</f>
        <v>-287470.12739430531</v>
      </c>
      <c r="G35" s="128"/>
      <c r="H35" s="145"/>
      <c r="I35" s="146"/>
      <c r="J35" s="147"/>
    </row>
    <row r="36" spans="1:10">
      <c r="A36" s="49">
        <f t="shared" ref="A36:A38" si="2">MAX(A4:A35)+1</f>
        <v>9</v>
      </c>
      <c r="B36" s="126" t="s">
        <v>59</v>
      </c>
      <c r="C36" s="87"/>
      <c r="D36" s="88">
        <f>D18+E18</f>
        <v>28299</v>
      </c>
      <c r="E36" s="127">
        <f>D36/D38</f>
        <v>7.3081334135276519E-3</v>
      </c>
      <c r="F36" s="125">
        <f>$F$38*E36</f>
        <v>-4644.4795632319201</v>
      </c>
      <c r="G36" s="128"/>
      <c r="H36" s="145"/>
      <c r="I36" s="146"/>
      <c r="J36" s="147"/>
    </row>
    <row r="37" spans="1:10" ht="15.6">
      <c r="A37" s="49">
        <f t="shared" si="2"/>
        <v>10</v>
      </c>
      <c r="B37" s="53" t="s">
        <v>35</v>
      </c>
      <c r="C37" s="44"/>
      <c r="D37" s="120">
        <f>D17+E17</f>
        <v>2092395</v>
      </c>
      <c r="E37" s="55">
        <f>D37/D38</f>
        <v>0.54035484694859148</v>
      </c>
      <c r="F37" s="121">
        <f>$F$38*E37</f>
        <v>-343407.39304246276</v>
      </c>
      <c r="G37" s="120"/>
      <c r="H37" s="148"/>
      <c r="I37" s="149"/>
      <c r="J37" s="150"/>
    </row>
    <row r="38" spans="1:10" ht="21" customHeight="1">
      <c r="A38" s="49">
        <f t="shared" si="2"/>
        <v>11</v>
      </c>
      <c r="B38" s="47" t="s">
        <v>8</v>
      </c>
      <c r="C38" s="47"/>
      <c r="D38" s="73">
        <f>SUM(D35:D37)</f>
        <v>3872261</v>
      </c>
      <c r="E38" s="56">
        <f>SUM(E35:E37)</f>
        <v>1</v>
      </c>
      <c r="F38" s="122">
        <f>-(635522)</f>
        <v>-635522</v>
      </c>
      <c r="G38" s="123"/>
      <c r="H38" s="151"/>
      <c r="I38" s="26"/>
      <c r="J38" s="31"/>
    </row>
    <row r="39" spans="1:10">
      <c r="A39" s="30"/>
      <c r="B39" s="83"/>
      <c r="C39" s="26"/>
      <c r="D39" s="27"/>
      <c r="E39" s="31"/>
      <c r="F39" s="28"/>
      <c r="G39" s="32"/>
    </row>
    <row r="40" spans="1:10">
      <c r="A40" s="30"/>
      <c r="B40" s="3"/>
      <c r="C40" s="26"/>
      <c r="D40" s="27"/>
      <c r="E40" s="28"/>
      <c r="F40" s="28"/>
      <c r="G40" s="33"/>
    </row>
    <row r="41" spans="1:10">
      <c r="A41" s="30"/>
      <c r="B41" t="s">
        <v>43</v>
      </c>
      <c r="C41" s="26"/>
      <c r="D41" s="27"/>
      <c r="E41" s="28"/>
      <c r="F41" s="28"/>
      <c r="G41" s="33"/>
    </row>
    <row r="42" spans="1:10">
      <c r="B42" t="s">
        <v>60</v>
      </c>
    </row>
    <row r="43" spans="1:10">
      <c r="B43" t="s">
        <v>293</v>
      </c>
    </row>
  </sheetData>
  <mergeCells count="8">
    <mergeCell ref="B32:C32"/>
    <mergeCell ref="A1:J1"/>
    <mergeCell ref="A5:J5"/>
    <mergeCell ref="A6:J6"/>
    <mergeCell ref="A7:J7"/>
    <mergeCell ref="B12:C12"/>
    <mergeCell ref="A26:J26"/>
    <mergeCell ref="D31:E31"/>
  </mergeCells>
  <printOptions horizontalCentered="1"/>
  <pageMargins left="0.7" right="0.7" top="1.25" bottom="0.75" header="0.5" footer="0.3"/>
  <pageSetup scale="73" orientation="landscape" r:id="rId1"/>
  <headerFooter>
    <oddHeader>&amp;RDocket No. 130040-EI
Rate of Return
Exhibit MPG-1, Page 1 of 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>
    <pageSetUpPr fitToPage="1"/>
  </sheetPr>
  <dimension ref="A1:J38"/>
  <sheetViews>
    <sheetView zoomScale="80" zoomScaleNormal="80" workbookViewId="0">
      <selection activeCell="E31" sqref="E31"/>
    </sheetView>
  </sheetViews>
  <sheetFormatPr defaultRowHeight="13.8"/>
  <cols>
    <col min="1" max="1" width="6.09765625" customWidth="1"/>
    <col min="3" max="3" width="19.5" customWidth="1"/>
    <col min="4" max="4" width="17.8984375" bestFit="1" customWidth="1"/>
    <col min="5" max="6" width="13.5" customWidth="1"/>
    <col min="7" max="7" width="1.8984375" customWidth="1"/>
    <col min="8" max="8" width="37.3984375" customWidth="1"/>
    <col min="10" max="10" width="9.59765625" bestFit="1" customWidth="1"/>
  </cols>
  <sheetData>
    <row r="1" spans="1:10" ht="30">
      <c r="A1" s="160" t="str">
        <f>'ROR (1.1)'!A1:J1</f>
        <v>Tampa Electric Company</v>
      </c>
      <c r="B1" s="160"/>
      <c r="C1" s="160"/>
      <c r="D1" s="160"/>
      <c r="E1" s="160"/>
      <c r="F1" s="160"/>
      <c r="G1" s="160"/>
      <c r="H1" s="160"/>
    </row>
    <row r="5" spans="1:10" ht="22.8">
      <c r="A5" s="161" t="s">
        <v>45</v>
      </c>
      <c r="B5" s="161"/>
      <c r="C5" s="161"/>
      <c r="D5" s="161"/>
      <c r="E5" s="161"/>
      <c r="F5" s="161"/>
      <c r="G5" s="161"/>
      <c r="H5" s="161"/>
    </row>
    <row r="9" spans="1:10" ht="15.6">
      <c r="A9" s="6"/>
      <c r="B9" s="6"/>
      <c r="C9" s="6"/>
      <c r="D9" s="6" t="s">
        <v>49</v>
      </c>
      <c r="E9" s="7"/>
      <c r="F9" s="8"/>
      <c r="G9" s="6"/>
      <c r="H9" s="6"/>
    </row>
    <row r="10" spans="1:10" ht="18">
      <c r="A10" s="6"/>
      <c r="B10" s="6"/>
      <c r="C10" s="6"/>
      <c r="D10" s="6" t="s">
        <v>50</v>
      </c>
      <c r="E10" s="163" t="s">
        <v>40</v>
      </c>
      <c r="F10" s="163"/>
      <c r="G10" s="6"/>
      <c r="H10" s="6"/>
    </row>
    <row r="11" spans="1:10" ht="15.6">
      <c r="A11" s="9" t="s">
        <v>1</v>
      </c>
      <c r="B11" s="162" t="s">
        <v>2</v>
      </c>
      <c r="C11" s="162"/>
      <c r="D11" s="9" t="s">
        <v>3</v>
      </c>
      <c r="E11" s="140" t="s">
        <v>289</v>
      </c>
      <c r="F11" s="140" t="s">
        <v>9</v>
      </c>
      <c r="G11" s="9"/>
      <c r="H11" s="9" t="s">
        <v>10</v>
      </c>
    </row>
    <row r="12" spans="1:10" ht="15.6">
      <c r="A12" s="7"/>
      <c r="B12" s="7"/>
      <c r="C12" s="7"/>
      <c r="D12" s="10" t="s">
        <v>36</v>
      </c>
      <c r="E12" s="10" t="s">
        <v>37</v>
      </c>
      <c r="F12" s="10" t="s">
        <v>38</v>
      </c>
      <c r="G12" s="6"/>
      <c r="H12" s="10" t="s">
        <v>39</v>
      </c>
    </row>
    <row r="13" spans="1:10" ht="15">
      <c r="A13" s="7"/>
      <c r="B13" s="7"/>
      <c r="C13" s="7"/>
      <c r="D13" s="7"/>
      <c r="E13" s="7"/>
      <c r="F13" s="7"/>
      <c r="G13" s="7"/>
      <c r="H13" s="7"/>
    </row>
    <row r="14" spans="1:10" s="61" customFormat="1" ht="23.25" customHeight="1">
      <c r="A14" s="84">
        <f>MAX(A9:A13)+1</f>
        <v>1</v>
      </c>
      <c r="B14" s="15" t="s">
        <v>11</v>
      </c>
      <c r="C14" s="15"/>
      <c r="D14" s="35">
        <v>4339974</v>
      </c>
      <c r="E14" s="15"/>
      <c r="F14" s="15"/>
      <c r="G14" s="15"/>
      <c r="H14" s="80" t="s">
        <v>66</v>
      </c>
    </row>
    <row r="15" spans="1:10" ht="23.25" customHeight="1">
      <c r="A15" s="11">
        <f t="shared" ref="A15:A28" si="0">MAX(A10:A14)+1</f>
        <v>2</v>
      </c>
      <c r="B15" s="7" t="s">
        <v>12</v>
      </c>
      <c r="C15" s="7"/>
      <c r="D15" s="14">
        <f>'Pre-Tax ROR (17.2)'!G16</f>
        <v>4.9982823342744724E-2</v>
      </c>
      <c r="E15" s="7"/>
      <c r="F15" s="7"/>
      <c r="G15" s="7"/>
      <c r="H15" s="19" t="s">
        <v>55</v>
      </c>
    </row>
    <row r="16" spans="1:10" ht="23.25" customHeight="1">
      <c r="A16" s="11">
        <f t="shared" si="0"/>
        <v>3</v>
      </c>
      <c r="B16" s="7" t="s">
        <v>13</v>
      </c>
      <c r="C16" s="7"/>
      <c r="D16" s="14">
        <f>'Pre-Tax ROR (17.2)'!H17</f>
        <v>0.10616657536146196</v>
      </c>
      <c r="E16" s="7"/>
      <c r="F16" s="7"/>
      <c r="G16" s="7"/>
      <c r="H16" s="19" t="s">
        <v>54</v>
      </c>
      <c r="J16" s="92"/>
    </row>
    <row r="17" spans="1:10" ht="23.25" customHeight="1">
      <c r="A17" s="11">
        <f t="shared" si="0"/>
        <v>4</v>
      </c>
      <c r="B17" s="7" t="s">
        <v>14</v>
      </c>
      <c r="C17" s="7"/>
      <c r="D17" s="12">
        <f>D14*D15</f>
        <v>216924.15375410518</v>
      </c>
      <c r="E17" s="7"/>
      <c r="F17" s="7"/>
      <c r="G17" s="7"/>
      <c r="H17" s="18" t="s">
        <v>15</v>
      </c>
      <c r="J17" s="92"/>
    </row>
    <row r="18" spans="1:10" ht="23.25" customHeight="1">
      <c r="A18" s="11">
        <f t="shared" si="0"/>
        <v>5</v>
      </c>
      <c r="B18" s="7" t="s">
        <v>16</v>
      </c>
      <c r="C18" s="7"/>
      <c r="D18" s="12">
        <f>D14*D16</f>
        <v>460760.17673778551</v>
      </c>
      <c r="E18" s="7"/>
      <c r="F18" s="7"/>
      <c r="G18" s="7"/>
      <c r="H18" s="18" t="s">
        <v>17</v>
      </c>
    </row>
    <row r="19" spans="1:10" s="61" customFormat="1" ht="23.25" customHeight="1">
      <c r="A19" s="84">
        <f t="shared" si="0"/>
        <v>6</v>
      </c>
      <c r="B19" s="15" t="s">
        <v>18</v>
      </c>
      <c r="C19" s="15"/>
      <c r="D19" s="35">
        <v>233881</v>
      </c>
      <c r="E19" s="79"/>
      <c r="F19" s="15"/>
      <c r="G19" s="15"/>
      <c r="H19" s="80" t="s">
        <v>67</v>
      </c>
    </row>
    <row r="20" spans="1:10" ht="23.25" customHeight="1">
      <c r="A20" s="11">
        <f t="shared" si="0"/>
        <v>7</v>
      </c>
      <c r="B20" s="7" t="s">
        <v>19</v>
      </c>
      <c r="C20" s="7"/>
      <c r="D20" s="35">
        <v>1200</v>
      </c>
      <c r="E20" s="15"/>
      <c r="F20" s="15"/>
      <c r="G20" s="15"/>
      <c r="H20" s="19" t="s">
        <v>299</v>
      </c>
    </row>
    <row r="21" spans="1:10" s="61" customFormat="1" ht="23.25" customHeight="1">
      <c r="A21" s="84">
        <f t="shared" si="0"/>
        <v>8</v>
      </c>
      <c r="B21" s="15" t="s">
        <v>20</v>
      </c>
      <c r="C21" s="15"/>
      <c r="D21" s="35">
        <f>42165-343</f>
        <v>41822</v>
      </c>
      <c r="E21" s="15"/>
      <c r="F21" s="15"/>
      <c r="G21" s="15"/>
      <c r="H21" s="80" t="s">
        <v>288</v>
      </c>
    </row>
    <row r="22" spans="1:10" ht="23.25" customHeight="1">
      <c r="A22" s="11">
        <f t="shared" si="0"/>
        <v>9</v>
      </c>
      <c r="B22" s="7" t="s">
        <v>21</v>
      </c>
      <c r="C22" s="7"/>
      <c r="D22" s="12">
        <f>D17+SUM(D19:D21)</f>
        <v>493827.15375410521</v>
      </c>
      <c r="E22" s="7"/>
      <c r="F22" s="7"/>
      <c r="G22" s="7"/>
      <c r="H22" s="18" t="s">
        <v>22</v>
      </c>
    </row>
    <row r="23" spans="1:10" ht="23.25" customHeight="1">
      <c r="A23" s="11">
        <f t="shared" si="0"/>
        <v>10</v>
      </c>
      <c r="B23" s="7" t="s">
        <v>23</v>
      </c>
      <c r="C23" s="7"/>
      <c r="D23" s="35">
        <f>2355+1100</f>
        <v>3455</v>
      </c>
      <c r="E23" s="15"/>
      <c r="F23" s="15"/>
      <c r="G23" s="15"/>
      <c r="H23" s="19" t="s">
        <v>299</v>
      </c>
    </row>
    <row r="24" spans="1:10" ht="23.25" customHeight="1">
      <c r="A24" s="11">
        <f t="shared" si="0"/>
        <v>11</v>
      </c>
      <c r="B24" s="7" t="s">
        <v>24</v>
      </c>
      <c r="C24" s="7"/>
      <c r="D24" s="12">
        <f>SUM(D18:D20)+D23</f>
        <v>699296.17673778557</v>
      </c>
      <c r="E24" s="7"/>
      <c r="F24" s="7"/>
      <c r="G24" s="7"/>
      <c r="H24" s="18" t="s">
        <v>25</v>
      </c>
    </row>
    <row r="25" spans="1:10" ht="9.75" customHeight="1" thickBot="1">
      <c r="A25" s="11"/>
      <c r="B25" s="7"/>
      <c r="C25" s="7"/>
      <c r="D25" s="12"/>
      <c r="E25" s="7"/>
      <c r="F25" s="7"/>
      <c r="G25" s="7"/>
      <c r="H25" s="7"/>
    </row>
    <row r="26" spans="1:10" s="39" customFormat="1" ht="23.25" customHeight="1">
      <c r="A26" s="36">
        <f t="shared" si="0"/>
        <v>12</v>
      </c>
      <c r="B26" s="37" t="s">
        <v>26</v>
      </c>
      <c r="C26" s="37"/>
      <c r="D26" s="103">
        <f>'Fin. Cap. Str. (17.3)'!E16</f>
        <v>0.46886778863501843</v>
      </c>
      <c r="E26" s="104" t="s">
        <v>290</v>
      </c>
      <c r="F26" s="104" t="s">
        <v>27</v>
      </c>
      <c r="G26" s="37"/>
      <c r="H26" s="38" t="s">
        <v>300</v>
      </c>
    </row>
    <row r="27" spans="1:10" s="39" customFormat="1" ht="23.25" customHeight="1">
      <c r="A27" s="36">
        <f t="shared" si="0"/>
        <v>13</v>
      </c>
      <c r="B27" s="37" t="s">
        <v>28</v>
      </c>
      <c r="C27" s="37"/>
      <c r="D27" s="105">
        <f>(D14*D26)/D24</f>
        <v>2.909888656343234</v>
      </c>
      <c r="E27" s="106" t="s">
        <v>291</v>
      </c>
      <c r="F27" s="106" t="s">
        <v>29</v>
      </c>
      <c r="G27" s="37"/>
      <c r="H27" s="37" t="s">
        <v>30</v>
      </c>
    </row>
    <row r="28" spans="1:10" s="39" customFormat="1" ht="23.25" customHeight="1" thickBot="1">
      <c r="A28" s="36">
        <f t="shared" si="0"/>
        <v>14</v>
      </c>
      <c r="B28" s="37" t="s">
        <v>31</v>
      </c>
      <c r="C28" s="37"/>
      <c r="D28" s="107">
        <f>D22/(D14*D26)</f>
        <v>0.24268193058360546</v>
      </c>
      <c r="E28" s="108" t="s">
        <v>292</v>
      </c>
      <c r="F28" s="108" t="s">
        <v>32</v>
      </c>
      <c r="G28" s="38"/>
      <c r="H28" s="37" t="s">
        <v>33</v>
      </c>
    </row>
    <row r="29" spans="1:10" ht="15">
      <c r="A29" s="7"/>
      <c r="B29" s="7"/>
      <c r="C29" s="7"/>
      <c r="D29" s="7"/>
      <c r="E29" s="7"/>
      <c r="F29" s="7"/>
      <c r="G29" s="7"/>
      <c r="H29" s="7"/>
    </row>
    <row r="30" spans="1:10" ht="15">
      <c r="A30" s="7"/>
      <c r="B30" s="7"/>
      <c r="C30" s="7"/>
      <c r="D30" s="77"/>
      <c r="E30" s="7"/>
      <c r="F30" s="7"/>
      <c r="G30" s="7"/>
      <c r="H30" s="7"/>
    </row>
    <row r="31" spans="1:10" ht="15">
      <c r="A31" s="7"/>
      <c r="B31" s="16"/>
      <c r="C31" s="7"/>
      <c r="D31" s="77"/>
      <c r="E31" s="78"/>
      <c r="F31" s="7"/>
      <c r="G31" s="7"/>
      <c r="H31" s="7"/>
    </row>
    <row r="32" spans="1:10" ht="15">
      <c r="A32" s="7"/>
      <c r="B32" s="7" t="s">
        <v>34</v>
      </c>
      <c r="C32" s="7"/>
      <c r="D32" s="7"/>
      <c r="E32" s="7"/>
      <c r="F32" s="7"/>
      <c r="G32" s="7"/>
      <c r="H32" s="7"/>
    </row>
    <row r="33" spans="1:8" ht="17.399999999999999">
      <c r="A33" s="7"/>
      <c r="B33" s="13" t="s">
        <v>52</v>
      </c>
      <c r="C33" s="7"/>
      <c r="D33" s="7"/>
      <c r="E33" s="7"/>
      <c r="F33" s="7"/>
      <c r="G33" s="7"/>
      <c r="H33" s="7"/>
    </row>
    <row r="34" spans="1:8" ht="18">
      <c r="A34" s="7"/>
      <c r="B34" s="15" t="s">
        <v>68</v>
      </c>
      <c r="C34" s="7"/>
      <c r="D34" s="7"/>
      <c r="E34" s="7"/>
      <c r="F34" s="7"/>
      <c r="G34" s="7"/>
      <c r="H34" s="7"/>
    </row>
    <row r="35" spans="1:8" ht="15">
      <c r="A35" s="7"/>
      <c r="B35" s="7"/>
      <c r="C35" s="7"/>
      <c r="D35" s="7"/>
      <c r="E35" s="7"/>
      <c r="F35" s="7"/>
      <c r="G35" s="7"/>
      <c r="H35" s="7"/>
    </row>
    <row r="36" spans="1:8" ht="15">
      <c r="A36" s="15"/>
      <c r="B36" s="17"/>
      <c r="C36" s="15"/>
      <c r="D36" s="15"/>
      <c r="E36" s="15"/>
      <c r="F36" s="15"/>
      <c r="G36" s="15"/>
      <c r="H36" s="15"/>
    </row>
    <row r="37" spans="1:8" ht="15">
      <c r="A37" s="15"/>
      <c r="B37" s="15" t="s">
        <v>48</v>
      </c>
      <c r="C37" s="15"/>
      <c r="D37" s="15"/>
      <c r="E37" s="15"/>
      <c r="F37" s="15"/>
      <c r="G37" s="15"/>
      <c r="H37" s="15"/>
    </row>
    <row r="38" spans="1:8" ht="15">
      <c r="A38" s="15"/>
      <c r="B38" s="15" t="s">
        <v>301</v>
      </c>
      <c r="C38" s="15"/>
      <c r="D38" s="15"/>
      <c r="E38" s="15"/>
      <c r="F38" s="15"/>
      <c r="G38" s="15"/>
      <c r="H38" s="15"/>
    </row>
  </sheetData>
  <mergeCells count="4">
    <mergeCell ref="A1:H1"/>
    <mergeCell ref="A5:H5"/>
    <mergeCell ref="B11:C11"/>
    <mergeCell ref="E10:F10"/>
  </mergeCells>
  <printOptions horizontalCentered="1"/>
  <pageMargins left="0.7" right="0.7" top="1.25" bottom="0.75" header="0.3" footer="0.3"/>
  <pageSetup scale="70" orientation="portrait" r:id="rId1"/>
  <headerFooter>
    <oddHeader>&amp;RDocket No. 130040-EI
Standard  &amp;&amp; Poor's Credit Metrics
Exhibit MPG-17, Page 1 of 3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>
    <pageSetUpPr fitToPage="1"/>
  </sheetPr>
  <dimension ref="A1:N25"/>
  <sheetViews>
    <sheetView zoomScale="80" zoomScaleNormal="80" workbookViewId="0">
      <selection activeCell="A6" sqref="A6:H6"/>
    </sheetView>
  </sheetViews>
  <sheetFormatPr defaultRowHeight="13.8"/>
  <cols>
    <col min="1" max="1" width="9.09765625" bestFit="1" customWidth="1"/>
    <col min="3" max="3" width="11.5" customWidth="1"/>
    <col min="4" max="4" width="12.19921875" customWidth="1"/>
    <col min="5" max="5" width="9.3984375" customWidth="1"/>
    <col min="6" max="6" width="9" customWidth="1"/>
    <col min="7" max="8" width="12.5" customWidth="1"/>
    <col min="10" max="10" width="10.8984375" bestFit="1" customWidth="1"/>
    <col min="11" max="11" width="15.8984375" bestFit="1" customWidth="1"/>
    <col min="12" max="14" width="14.8984375" bestFit="1" customWidth="1"/>
  </cols>
  <sheetData>
    <row r="1" spans="1:8" ht="24.6">
      <c r="A1" s="154" t="str">
        <f>'ROR (1.1)'!A1:J1</f>
        <v>Tampa Electric Company</v>
      </c>
      <c r="B1" s="154"/>
      <c r="C1" s="154"/>
      <c r="D1" s="154"/>
      <c r="E1" s="154"/>
      <c r="F1" s="154"/>
      <c r="G1" s="154"/>
      <c r="H1" s="154"/>
    </row>
    <row r="5" spans="1:8" ht="21">
      <c r="A5" s="155" t="str">
        <f>'FFO (17.1)'!A5:H5</f>
        <v>Standard &amp; Poor's Credit Metrics</v>
      </c>
      <c r="B5" s="155"/>
      <c r="C5" s="155"/>
      <c r="D5" s="155"/>
      <c r="E5" s="155"/>
      <c r="F5" s="155"/>
      <c r="G5" s="155"/>
      <c r="H5" s="155"/>
    </row>
    <row r="6" spans="1:8" ht="17.399999999999999">
      <c r="A6" s="157" t="s">
        <v>46</v>
      </c>
      <c r="B6" s="157"/>
      <c r="C6" s="157"/>
      <c r="D6" s="157"/>
      <c r="E6" s="157"/>
      <c r="F6" s="157"/>
      <c r="G6" s="157"/>
      <c r="H6" s="157"/>
    </row>
    <row r="9" spans="1:8">
      <c r="A9" s="20"/>
      <c r="B9" s="21"/>
      <c r="C9" s="21"/>
      <c r="D9" s="70"/>
      <c r="E9" s="20"/>
      <c r="F9" s="22"/>
      <c r="G9" s="22"/>
      <c r="H9" s="20" t="s">
        <v>7</v>
      </c>
    </row>
    <row r="10" spans="1:8">
      <c r="A10" s="20"/>
      <c r="B10" s="21"/>
      <c r="C10" s="21"/>
      <c r="D10" s="70"/>
      <c r="E10" s="20"/>
      <c r="F10" s="22"/>
      <c r="G10" s="22" t="s">
        <v>6</v>
      </c>
      <c r="H10" s="20" t="s">
        <v>6</v>
      </c>
    </row>
    <row r="11" spans="1:8">
      <c r="A11" s="51" t="s">
        <v>1</v>
      </c>
      <c r="B11" s="153" t="s">
        <v>2</v>
      </c>
      <c r="C11" s="153"/>
      <c r="D11" s="71" t="s">
        <v>47</v>
      </c>
      <c r="E11" s="51" t="s">
        <v>4</v>
      </c>
      <c r="F11" s="23" t="s">
        <v>5</v>
      </c>
      <c r="G11" s="23" t="s">
        <v>5</v>
      </c>
      <c r="H11" s="51" t="s">
        <v>5</v>
      </c>
    </row>
    <row r="12" spans="1:8">
      <c r="A12" s="20"/>
      <c r="B12" s="20"/>
      <c r="C12" s="20"/>
      <c r="D12" s="24" t="s">
        <v>36</v>
      </c>
      <c r="E12" s="24" t="s">
        <v>37</v>
      </c>
      <c r="F12" s="24" t="s">
        <v>38</v>
      </c>
      <c r="G12" s="24" t="s">
        <v>39</v>
      </c>
      <c r="H12" s="24" t="s">
        <v>63</v>
      </c>
    </row>
    <row r="13" spans="1:8">
      <c r="A13" s="25"/>
      <c r="B13" s="26"/>
      <c r="C13" s="26"/>
      <c r="D13" s="72"/>
      <c r="E13" s="25"/>
      <c r="F13" s="28"/>
      <c r="G13" s="29"/>
      <c r="H13" s="25"/>
    </row>
    <row r="14" spans="1:8" ht="21" customHeight="1">
      <c r="A14" s="49">
        <f>MAX(A3:A13)+1</f>
        <v>1</v>
      </c>
      <c r="B14" s="53" t="str">
        <f>'ROR (1.1)'!B35</f>
        <v>Long-Term Debt</v>
      </c>
      <c r="C14" s="44"/>
      <c r="D14" s="88">
        <f>'ROR (1.1)'!G15</f>
        <v>1461411.7189413358</v>
      </c>
      <c r="E14" s="54">
        <f>D14/D17</f>
        <v>0.45233701963788081</v>
      </c>
      <c r="F14" s="54">
        <f>'ROR (1.1)'!I15</f>
        <v>5.3999999999999999E-2</v>
      </c>
      <c r="G14" s="54">
        <f>+E14*F14</f>
        <v>2.4426199060445564E-2</v>
      </c>
      <c r="H14" s="46">
        <f>G14</f>
        <v>2.4426199060445564E-2</v>
      </c>
    </row>
    <row r="15" spans="1:8" ht="21" customHeight="1">
      <c r="A15" s="49">
        <f t="shared" ref="A15:A17" si="0">MAX(A4:A14)+1</f>
        <v>2</v>
      </c>
      <c r="B15" s="53" t="str">
        <f>'ROR (1.1)'!B36</f>
        <v>Short-Term Debt</v>
      </c>
      <c r="C15" s="44"/>
      <c r="D15" s="88">
        <f>'ROR (1.1)'!G18</f>
        <v>23611.138046287044</v>
      </c>
      <c r="E15" s="54">
        <f>D15/D17</f>
        <v>7.3081334135276519E-3</v>
      </c>
      <c r="F15" s="54">
        <f>'ROR (1.1)'!I18</f>
        <v>1.47E-2</v>
      </c>
      <c r="G15" s="54">
        <f>+E15*F15</f>
        <v>1.0742956117885648E-4</v>
      </c>
      <c r="H15" s="46">
        <f>G15</f>
        <v>1.0742956117885648E-4</v>
      </c>
    </row>
    <row r="16" spans="1:8" ht="21" customHeight="1">
      <c r="A16" s="49">
        <f t="shared" si="0"/>
        <v>3</v>
      </c>
      <c r="B16" s="53" t="str">
        <f>'ROR (1.1)'!B37</f>
        <v>Common Equity</v>
      </c>
      <c r="C16" s="44"/>
      <c r="D16" s="120">
        <f>'ROR (1.1)'!G17</f>
        <v>1745779.963686377</v>
      </c>
      <c r="E16" s="55">
        <f>D16/D17</f>
        <v>0.54035484694859159</v>
      </c>
      <c r="F16" s="56">
        <f>'ROR (1.1)'!I17</f>
        <v>9.2499999999999999E-2</v>
      </c>
      <c r="G16" s="55">
        <f>+E16*F16</f>
        <v>4.9982823342744724E-2</v>
      </c>
      <c r="H16" s="57">
        <f>G16*$H$19</f>
        <v>8.1632946739837536E-2</v>
      </c>
    </row>
    <row r="17" spans="1:14" ht="21" customHeight="1">
      <c r="A17" s="49">
        <f t="shared" si="0"/>
        <v>4</v>
      </c>
      <c r="B17" s="47" t="s">
        <v>8</v>
      </c>
      <c r="C17" s="47"/>
      <c r="D17" s="73">
        <f>SUM(D14:D16)</f>
        <v>3230802.8206739998</v>
      </c>
      <c r="E17" s="56">
        <f>SUM(E14:E16)</f>
        <v>1</v>
      </c>
      <c r="F17" s="46"/>
      <c r="G17" s="48">
        <f>SUM(G14:G16)</f>
        <v>7.4516451964369151E-2</v>
      </c>
      <c r="H17" s="48">
        <f>SUM(H14:H16)</f>
        <v>0.10616657536146196</v>
      </c>
      <c r="K17" s="81"/>
      <c r="L17" s="68"/>
    </row>
    <row r="18" spans="1:14" ht="21" customHeight="1">
      <c r="A18" s="49"/>
      <c r="B18" s="44"/>
      <c r="C18" s="44"/>
      <c r="D18" s="45"/>
      <c r="E18" s="58"/>
      <c r="F18" s="46"/>
      <c r="G18" s="59"/>
      <c r="H18" s="48"/>
      <c r="K18" s="81"/>
      <c r="L18" s="68"/>
    </row>
    <row r="19" spans="1:14" s="61" customFormat="1" ht="21" customHeight="1">
      <c r="A19" s="86">
        <f>MAX(A10:A18)+1</f>
        <v>5</v>
      </c>
      <c r="B19" s="87" t="s">
        <v>44</v>
      </c>
      <c r="C19" s="87"/>
      <c r="D19" s="88"/>
      <c r="E19" s="89"/>
      <c r="F19" s="89"/>
      <c r="G19" s="90"/>
      <c r="H19" s="99">
        <v>1.6332199999999999</v>
      </c>
      <c r="K19" s="91"/>
    </row>
    <row r="20" spans="1:14">
      <c r="A20" s="49"/>
      <c r="C20" s="26"/>
      <c r="D20" s="27"/>
      <c r="E20" s="28"/>
      <c r="F20" s="28"/>
      <c r="G20" s="33"/>
      <c r="H20" s="62"/>
    </row>
    <row r="21" spans="1:14">
      <c r="B21" s="34"/>
      <c r="L21" s="65"/>
      <c r="M21" s="65"/>
      <c r="N21" s="65"/>
    </row>
    <row r="22" spans="1:14">
      <c r="B22" s="26" t="s">
        <v>34</v>
      </c>
      <c r="K22" s="82"/>
      <c r="L22" s="66"/>
      <c r="M22" s="66"/>
      <c r="N22" s="66"/>
    </row>
    <row r="23" spans="1:14">
      <c r="B23" s="63" t="s">
        <v>65</v>
      </c>
      <c r="L23" s="66"/>
      <c r="M23" s="66"/>
      <c r="N23" s="66"/>
    </row>
    <row r="24" spans="1:14" hidden="1">
      <c r="B24" s="60"/>
      <c r="C24" s="52"/>
      <c r="D24" s="52"/>
      <c r="E24" s="52"/>
      <c r="L24" s="66"/>
      <c r="M24" s="66"/>
      <c r="N24" s="66"/>
    </row>
    <row r="25" spans="1:14">
      <c r="A25" s="61"/>
      <c r="B25" s="63" t="s">
        <v>64</v>
      </c>
      <c r="C25" s="61"/>
      <c r="D25" s="61"/>
      <c r="E25" s="61"/>
      <c r="F25" s="61"/>
      <c r="G25" s="61"/>
      <c r="H25" s="61"/>
      <c r="K25" s="64"/>
      <c r="L25" s="67"/>
      <c r="M25" s="67"/>
      <c r="N25" s="67"/>
    </row>
  </sheetData>
  <mergeCells count="4">
    <mergeCell ref="B11:C11"/>
    <mergeCell ref="A1:H1"/>
    <mergeCell ref="A5:H5"/>
    <mergeCell ref="A6:H6"/>
  </mergeCells>
  <printOptions horizontalCentered="1"/>
  <pageMargins left="0.7" right="0.7" top="1.25" bottom="0.75" header="0.3" footer="0.3"/>
  <pageSetup scale="97" orientation="portrait" r:id="rId1"/>
  <headerFooter>
    <oddHeader>&amp;RDocket No. 130040-EI
Standard  &amp;&amp; Poor's Credit Metrics
Exhibit MPG-17, Page 2 of 3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5">
    <pageSetUpPr fitToPage="1"/>
  </sheetPr>
  <dimension ref="A1:I26"/>
  <sheetViews>
    <sheetView zoomScale="80" zoomScaleNormal="80" workbookViewId="0">
      <selection sqref="A1:E1"/>
    </sheetView>
  </sheetViews>
  <sheetFormatPr defaultRowHeight="13.8"/>
  <cols>
    <col min="2" max="2" width="11.5" customWidth="1"/>
    <col min="3" max="3" width="13.5" customWidth="1"/>
    <col min="4" max="4" width="12.19921875" customWidth="1"/>
    <col min="5" max="5" width="10.5" customWidth="1"/>
    <col min="8" max="8" width="13.69921875" style="1" bestFit="1" customWidth="1"/>
  </cols>
  <sheetData>
    <row r="1" spans="1:9" ht="24.6">
      <c r="A1" s="154" t="str">
        <f>'FFO (17.1)'!A1:H1</f>
        <v>Tampa Electric Company</v>
      </c>
      <c r="B1" s="154"/>
      <c r="C1" s="154"/>
      <c r="D1" s="154"/>
      <c r="E1" s="154"/>
    </row>
    <row r="5" spans="1:9" ht="21">
      <c r="A5" s="155" t="str">
        <f>'Pre-Tax ROR (17.2)'!A5:H5</f>
        <v>Standard &amp; Poor's Credit Metrics</v>
      </c>
      <c r="B5" s="155"/>
      <c r="C5" s="155"/>
      <c r="D5" s="155"/>
      <c r="E5" s="155"/>
    </row>
    <row r="6" spans="1:9" ht="17.399999999999999">
      <c r="A6" s="157" t="s">
        <v>41</v>
      </c>
      <c r="B6" s="157"/>
      <c r="C6" s="157"/>
      <c r="D6" s="157"/>
      <c r="E6" s="157"/>
    </row>
    <row r="8" spans="1:9">
      <c r="D8" s="70"/>
    </row>
    <row r="9" spans="1:9">
      <c r="A9" s="4"/>
      <c r="B9" s="4"/>
      <c r="C9" s="4"/>
      <c r="D9" s="70"/>
      <c r="E9" s="4"/>
    </row>
    <row r="10" spans="1:9">
      <c r="A10" s="5" t="s">
        <v>1</v>
      </c>
      <c r="B10" s="164" t="s">
        <v>2</v>
      </c>
      <c r="C10" s="164"/>
      <c r="D10" s="74" t="s">
        <v>47</v>
      </c>
      <c r="E10" s="69" t="s">
        <v>4</v>
      </c>
    </row>
    <row r="11" spans="1:9">
      <c r="A11" s="4"/>
      <c r="B11" s="4"/>
      <c r="C11" s="4"/>
      <c r="D11" s="75" t="s">
        <v>36</v>
      </c>
      <c r="E11" s="75" t="s">
        <v>37</v>
      </c>
    </row>
    <row r="12" spans="1:9">
      <c r="D12" s="61"/>
    </row>
    <row r="13" spans="1:9" ht="22.5" customHeight="1">
      <c r="A13" s="50">
        <v>1</v>
      </c>
      <c r="B13" s="39" t="str">
        <f>'Pre-Tax ROR (17.2)'!B14</f>
        <v>Long-Term Debt</v>
      </c>
      <c r="C13" s="39"/>
      <c r="D13" s="93">
        <f>'Pre-Tax ROR (17.2)'!D14</f>
        <v>1461411.7189413358</v>
      </c>
      <c r="E13" s="40">
        <f>D13/$D$19</f>
        <v>0.44461664937257384</v>
      </c>
      <c r="H13" s="1">
        <v>1525392</v>
      </c>
      <c r="I13" s="40">
        <f>H13/$H$19</f>
        <v>0.44342313759997348</v>
      </c>
    </row>
    <row r="14" spans="1:9" ht="22.5" customHeight="1">
      <c r="A14" s="50">
        <f>A13+1</f>
        <v>2</v>
      </c>
      <c r="B14" s="39" t="str">
        <f>'Pre-Tax ROR (17.2)'!B15</f>
        <v>Short-Term Debt</v>
      </c>
      <c r="C14" s="39"/>
      <c r="D14" s="93">
        <f>'Pre-Tax ROR (17.2)'!D15</f>
        <v>23611.138046287044</v>
      </c>
      <c r="E14" s="40">
        <f>D14/$D$19</f>
        <v>7.18340009865136E-3</v>
      </c>
      <c r="H14" s="1">
        <v>24646</v>
      </c>
      <c r="I14" s="40">
        <f>H14/$H$19</f>
        <v>7.1644578241454957E-3</v>
      </c>
    </row>
    <row r="15" spans="1:9" ht="22.5" customHeight="1">
      <c r="A15" s="50">
        <f t="shared" ref="A15:A19" si="0">A14+1</f>
        <v>3</v>
      </c>
      <c r="B15" s="94" t="s">
        <v>51</v>
      </c>
      <c r="C15" s="94"/>
      <c r="D15" s="101">
        <f>38100+18000</f>
        <v>56100</v>
      </c>
      <c r="E15" s="41">
        <f>D15/$D$19</f>
        <v>1.706773916379321E-2</v>
      </c>
      <c r="H15" s="138">
        <f>D15</f>
        <v>56100</v>
      </c>
      <c r="I15" s="41">
        <f>H15/$H$19</f>
        <v>1.6307964129455583E-2</v>
      </c>
    </row>
    <row r="16" spans="1:9" ht="22.5" customHeight="1">
      <c r="A16" s="50">
        <f t="shared" si="0"/>
        <v>4</v>
      </c>
      <c r="B16" s="42" t="s">
        <v>76</v>
      </c>
      <c r="C16" s="42"/>
      <c r="D16" s="76">
        <f>SUM(D13:D15)</f>
        <v>1541122.8569876228</v>
      </c>
      <c r="E16" s="43">
        <f>SUM(E13:E15)</f>
        <v>0.46886778863501843</v>
      </c>
      <c r="H16" s="1">
        <f>SUM(H13:H15)</f>
        <v>1606138</v>
      </c>
      <c r="I16" s="43">
        <f>SUM(I13:I15)</f>
        <v>0.46689555955357454</v>
      </c>
    </row>
    <row r="17" spans="1:9" ht="7.5" customHeight="1">
      <c r="A17" s="50"/>
      <c r="B17" s="39"/>
      <c r="C17" s="39"/>
      <c r="D17" s="93"/>
      <c r="E17" s="40"/>
      <c r="I17" s="40"/>
    </row>
    <row r="18" spans="1:9" ht="15.6">
      <c r="A18" s="50">
        <f>A16+1</f>
        <v>5</v>
      </c>
      <c r="B18" s="39" t="str">
        <f>'Pre-Tax ROR (17.2)'!B16</f>
        <v>Common Equity</v>
      </c>
      <c r="C18" s="39"/>
      <c r="D18" s="102">
        <f>'Pre-Tax ROR (17.2)'!D16</f>
        <v>1745779.963686377</v>
      </c>
      <c r="E18" s="41">
        <f>D18/$D$19</f>
        <v>0.53113221136498157</v>
      </c>
      <c r="H18" s="1">
        <v>1833899</v>
      </c>
      <c r="I18" s="41">
        <f>H18/$H$19</f>
        <v>0.53310444044642546</v>
      </c>
    </row>
    <row r="19" spans="1:9" ht="22.5" customHeight="1">
      <c r="A19" s="50">
        <f t="shared" si="0"/>
        <v>6</v>
      </c>
      <c r="B19" s="42" t="s">
        <v>8</v>
      </c>
      <c r="C19" s="42"/>
      <c r="D19" s="76">
        <f>SUM(D16:D18)</f>
        <v>3286902.8206739998</v>
      </c>
      <c r="E19" s="43">
        <f>SUM(E16:E18)</f>
        <v>1</v>
      </c>
      <c r="H19" s="85">
        <f>H16+H18</f>
        <v>3440037</v>
      </c>
      <c r="I19" s="43">
        <f>SUM(I16:I18)</f>
        <v>1</v>
      </c>
    </row>
    <row r="20" spans="1:9">
      <c r="E20" s="2"/>
    </row>
    <row r="22" spans="1:9">
      <c r="B22" s="3"/>
    </row>
    <row r="23" spans="1:9">
      <c r="B23" t="s">
        <v>34</v>
      </c>
    </row>
    <row r="24" spans="1:9">
      <c r="B24" s="63" t="str">
        <f>'Pre-Tax ROR (17.2)'!B23</f>
        <v>Exhibit MPG-1.</v>
      </c>
      <c r="C24" s="61"/>
      <c r="D24" s="61"/>
    </row>
    <row r="25" spans="1:9">
      <c r="B25" t="s">
        <v>302</v>
      </c>
    </row>
    <row r="26" spans="1:9">
      <c r="B26" s="100"/>
    </row>
  </sheetData>
  <mergeCells count="4">
    <mergeCell ref="B10:C10"/>
    <mergeCell ref="A1:E1"/>
    <mergeCell ref="A5:E5"/>
    <mergeCell ref="A6:E6"/>
  </mergeCells>
  <printOptions horizontalCentered="1"/>
  <pageMargins left="0.7" right="0.7" top="1.25" bottom="0.75" header="0.3" footer="0.3"/>
  <pageSetup orientation="portrait" r:id="rId1"/>
  <headerFooter>
    <oddHeader>&amp;RDocket No. 130040-EI
Standard  &amp;&amp; Poor's Credit Metrics
Exhibit MPG-17, Page 3 of 3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2:L94"/>
  <sheetViews>
    <sheetView showGridLines="0" workbookViewId="0">
      <selection activeCell="C13" sqref="C13"/>
    </sheetView>
  </sheetViews>
  <sheetFormatPr defaultRowHeight="13.2"/>
  <cols>
    <col min="1" max="1" width="29.09765625" style="130" customWidth="1"/>
    <col min="2" max="2" width="17.5" style="130" customWidth="1"/>
    <col min="3" max="3" width="17.5" style="136" customWidth="1"/>
    <col min="4" max="12" width="17.5" style="130" customWidth="1"/>
    <col min="13" max="256" width="9" style="130"/>
    <col min="257" max="257" width="29.09765625" style="130" customWidth="1"/>
    <col min="258" max="268" width="17.5" style="130" customWidth="1"/>
    <col min="269" max="512" width="9" style="130"/>
    <col min="513" max="513" width="29.09765625" style="130" customWidth="1"/>
    <col min="514" max="524" width="17.5" style="130" customWidth="1"/>
    <col min="525" max="768" width="9" style="130"/>
    <col min="769" max="769" width="29.09765625" style="130" customWidth="1"/>
    <col min="770" max="780" width="17.5" style="130" customWidth="1"/>
    <col min="781" max="1024" width="9" style="130"/>
    <col min="1025" max="1025" width="29.09765625" style="130" customWidth="1"/>
    <col min="1026" max="1036" width="17.5" style="130" customWidth="1"/>
    <col min="1037" max="1280" width="9" style="130"/>
    <col min="1281" max="1281" width="29.09765625" style="130" customWidth="1"/>
    <col min="1282" max="1292" width="17.5" style="130" customWidth="1"/>
    <col min="1293" max="1536" width="9" style="130"/>
    <col min="1537" max="1537" width="29.09765625" style="130" customWidth="1"/>
    <col min="1538" max="1548" width="17.5" style="130" customWidth="1"/>
    <col min="1549" max="1792" width="9" style="130"/>
    <col min="1793" max="1793" width="29.09765625" style="130" customWidth="1"/>
    <col min="1794" max="1804" width="17.5" style="130" customWidth="1"/>
    <col min="1805" max="2048" width="9" style="130"/>
    <col min="2049" max="2049" width="29.09765625" style="130" customWidth="1"/>
    <col min="2050" max="2060" width="17.5" style="130" customWidth="1"/>
    <col min="2061" max="2304" width="9" style="130"/>
    <col min="2305" max="2305" width="29.09765625" style="130" customWidth="1"/>
    <col min="2306" max="2316" width="17.5" style="130" customWidth="1"/>
    <col min="2317" max="2560" width="9" style="130"/>
    <col min="2561" max="2561" width="29.09765625" style="130" customWidth="1"/>
    <col min="2562" max="2572" width="17.5" style="130" customWidth="1"/>
    <col min="2573" max="2816" width="9" style="130"/>
    <col min="2817" max="2817" width="29.09765625" style="130" customWidth="1"/>
    <col min="2818" max="2828" width="17.5" style="130" customWidth="1"/>
    <col min="2829" max="3072" width="9" style="130"/>
    <col min="3073" max="3073" width="29.09765625" style="130" customWidth="1"/>
    <col min="3074" max="3084" width="17.5" style="130" customWidth="1"/>
    <col min="3085" max="3328" width="9" style="130"/>
    <col min="3329" max="3329" width="29.09765625" style="130" customWidth="1"/>
    <col min="3330" max="3340" width="17.5" style="130" customWidth="1"/>
    <col min="3341" max="3584" width="9" style="130"/>
    <col min="3585" max="3585" width="29.09765625" style="130" customWidth="1"/>
    <col min="3586" max="3596" width="17.5" style="130" customWidth="1"/>
    <col min="3597" max="3840" width="9" style="130"/>
    <col min="3841" max="3841" width="29.09765625" style="130" customWidth="1"/>
    <col min="3842" max="3852" width="17.5" style="130" customWidth="1"/>
    <col min="3853" max="4096" width="9" style="130"/>
    <col min="4097" max="4097" width="29.09765625" style="130" customWidth="1"/>
    <col min="4098" max="4108" width="17.5" style="130" customWidth="1"/>
    <col min="4109" max="4352" width="9" style="130"/>
    <col min="4353" max="4353" width="29.09765625" style="130" customWidth="1"/>
    <col min="4354" max="4364" width="17.5" style="130" customWidth="1"/>
    <col min="4365" max="4608" width="9" style="130"/>
    <col min="4609" max="4609" width="29.09765625" style="130" customWidth="1"/>
    <col min="4610" max="4620" width="17.5" style="130" customWidth="1"/>
    <col min="4621" max="4864" width="9" style="130"/>
    <col min="4865" max="4865" width="29.09765625" style="130" customWidth="1"/>
    <col min="4866" max="4876" width="17.5" style="130" customWidth="1"/>
    <col min="4877" max="5120" width="9" style="130"/>
    <col min="5121" max="5121" width="29.09765625" style="130" customWidth="1"/>
    <col min="5122" max="5132" width="17.5" style="130" customWidth="1"/>
    <col min="5133" max="5376" width="9" style="130"/>
    <col min="5377" max="5377" width="29.09765625" style="130" customWidth="1"/>
    <col min="5378" max="5388" width="17.5" style="130" customWidth="1"/>
    <col min="5389" max="5632" width="9" style="130"/>
    <col min="5633" max="5633" width="29.09765625" style="130" customWidth="1"/>
    <col min="5634" max="5644" width="17.5" style="130" customWidth="1"/>
    <col min="5645" max="5888" width="9" style="130"/>
    <col min="5889" max="5889" width="29.09765625" style="130" customWidth="1"/>
    <col min="5890" max="5900" width="17.5" style="130" customWidth="1"/>
    <col min="5901" max="6144" width="9" style="130"/>
    <col min="6145" max="6145" width="29.09765625" style="130" customWidth="1"/>
    <col min="6146" max="6156" width="17.5" style="130" customWidth="1"/>
    <col min="6157" max="6400" width="9" style="130"/>
    <col min="6401" max="6401" width="29.09765625" style="130" customWidth="1"/>
    <col min="6402" max="6412" width="17.5" style="130" customWidth="1"/>
    <col min="6413" max="6656" width="9" style="130"/>
    <col min="6657" max="6657" width="29.09765625" style="130" customWidth="1"/>
    <col min="6658" max="6668" width="17.5" style="130" customWidth="1"/>
    <col min="6669" max="6912" width="9" style="130"/>
    <col min="6913" max="6913" width="29.09765625" style="130" customWidth="1"/>
    <col min="6914" max="6924" width="17.5" style="130" customWidth="1"/>
    <col min="6925" max="7168" width="9" style="130"/>
    <col min="7169" max="7169" width="29.09765625" style="130" customWidth="1"/>
    <col min="7170" max="7180" width="17.5" style="130" customWidth="1"/>
    <col min="7181" max="7424" width="9" style="130"/>
    <col min="7425" max="7425" width="29.09765625" style="130" customWidth="1"/>
    <col min="7426" max="7436" width="17.5" style="130" customWidth="1"/>
    <col min="7437" max="7680" width="9" style="130"/>
    <col min="7681" max="7681" width="29.09765625" style="130" customWidth="1"/>
    <col min="7682" max="7692" width="17.5" style="130" customWidth="1"/>
    <col min="7693" max="7936" width="9" style="130"/>
    <col min="7937" max="7937" width="29.09765625" style="130" customWidth="1"/>
    <col min="7938" max="7948" width="17.5" style="130" customWidth="1"/>
    <col min="7949" max="8192" width="9" style="130"/>
    <col min="8193" max="8193" width="29.09765625" style="130" customWidth="1"/>
    <col min="8194" max="8204" width="17.5" style="130" customWidth="1"/>
    <col min="8205" max="8448" width="9" style="130"/>
    <col min="8449" max="8449" width="29.09765625" style="130" customWidth="1"/>
    <col min="8450" max="8460" width="17.5" style="130" customWidth="1"/>
    <col min="8461" max="8704" width="9" style="130"/>
    <col min="8705" max="8705" width="29.09765625" style="130" customWidth="1"/>
    <col min="8706" max="8716" width="17.5" style="130" customWidth="1"/>
    <col min="8717" max="8960" width="9" style="130"/>
    <col min="8961" max="8961" width="29.09765625" style="130" customWidth="1"/>
    <col min="8962" max="8972" width="17.5" style="130" customWidth="1"/>
    <col min="8973" max="9216" width="9" style="130"/>
    <col min="9217" max="9217" width="29.09765625" style="130" customWidth="1"/>
    <col min="9218" max="9228" width="17.5" style="130" customWidth="1"/>
    <col min="9229" max="9472" width="9" style="130"/>
    <col min="9473" max="9473" width="29.09765625" style="130" customWidth="1"/>
    <col min="9474" max="9484" width="17.5" style="130" customWidth="1"/>
    <col min="9485" max="9728" width="9" style="130"/>
    <col min="9729" max="9729" width="29.09765625" style="130" customWidth="1"/>
    <col min="9730" max="9740" width="17.5" style="130" customWidth="1"/>
    <col min="9741" max="9984" width="9" style="130"/>
    <col min="9985" max="9985" width="29.09765625" style="130" customWidth="1"/>
    <col min="9986" max="9996" width="17.5" style="130" customWidth="1"/>
    <col min="9997" max="10240" width="9" style="130"/>
    <col min="10241" max="10241" width="29.09765625" style="130" customWidth="1"/>
    <col min="10242" max="10252" width="17.5" style="130" customWidth="1"/>
    <col min="10253" max="10496" width="9" style="130"/>
    <col min="10497" max="10497" width="29.09765625" style="130" customWidth="1"/>
    <col min="10498" max="10508" width="17.5" style="130" customWidth="1"/>
    <col min="10509" max="10752" width="9" style="130"/>
    <col min="10753" max="10753" width="29.09765625" style="130" customWidth="1"/>
    <col min="10754" max="10764" width="17.5" style="130" customWidth="1"/>
    <col min="10765" max="11008" width="9" style="130"/>
    <col min="11009" max="11009" width="29.09765625" style="130" customWidth="1"/>
    <col min="11010" max="11020" width="17.5" style="130" customWidth="1"/>
    <col min="11021" max="11264" width="9" style="130"/>
    <col min="11265" max="11265" width="29.09765625" style="130" customWidth="1"/>
    <col min="11266" max="11276" width="17.5" style="130" customWidth="1"/>
    <col min="11277" max="11520" width="9" style="130"/>
    <col min="11521" max="11521" width="29.09765625" style="130" customWidth="1"/>
    <col min="11522" max="11532" width="17.5" style="130" customWidth="1"/>
    <col min="11533" max="11776" width="9" style="130"/>
    <col min="11777" max="11777" width="29.09765625" style="130" customWidth="1"/>
    <col min="11778" max="11788" width="17.5" style="130" customWidth="1"/>
    <col min="11789" max="12032" width="9" style="130"/>
    <col min="12033" max="12033" width="29.09765625" style="130" customWidth="1"/>
    <col min="12034" max="12044" width="17.5" style="130" customWidth="1"/>
    <col min="12045" max="12288" width="9" style="130"/>
    <col min="12289" max="12289" width="29.09765625" style="130" customWidth="1"/>
    <col min="12290" max="12300" width="17.5" style="130" customWidth="1"/>
    <col min="12301" max="12544" width="9" style="130"/>
    <col min="12545" max="12545" width="29.09765625" style="130" customWidth="1"/>
    <col min="12546" max="12556" width="17.5" style="130" customWidth="1"/>
    <col min="12557" max="12800" width="9" style="130"/>
    <col min="12801" max="12801" width="29.09765625" style="130" customWidth="1"/>
    <col min="12802" max="12812" width="17.5" style="130" customWidth="1"/>
    <col min="12813" max="13056" width="9" style="130"/>
    <col min="13057" max="13057" width="29.09765625" style="130" customWidth="1"/>
    <col min="13058" max="13068" width="17.5" style="130" customWidth="1"/>
    <col min="13069" max="13312" width="9" style="130"/>
    <col min="13313" max="13313" width="29.09765625" style="130" customWidth="1"/>
    <col min="13314" max="13324" width="17.5" style="130" customWidth="1"/>
    <col min="13325" max="13568" width="9" style="130"/>
    <col min="13569" max="13569" width="29.09765625" style="130" customWidth="1"/>
    <col min="13570" max="13580" width="17.5" style="130" customWidth="1"/>
    <col min="13581" max="13824" width="9" style="130"/>
    <col min="13825" max="13825" width="29.09765625" style="130" customWidth="1"/>
    <col min="13826" max="13836" width="17.5" style="130" customWidth="1"/>
    <col min="13837" max="14080" width="9" style="130"/>
    <col min="14081" max="14081" width="29.09765625" style="130" customWidth="1"/>
    <col min="14082" max="14092" width="17.5" style="130" customWidth="1"/>
    <col min="14093" max="14336" width="9" style="130"/>
    <col min="14337" max="14337" width="29.09765625" style="130" customWidth="1"/>
    <col min="14338" max="14348" width="17.5" style="130" customWidth="1"/>
    <col min="14349" max="14592" width="9" style="130"/>
    <col min="14593" max="14593" width="29.09765625" style="130" customWidth="1"/>
    <col min="14594" max="14604" width="17.5" style="130" customWidth="1"/>
    <col min="14605" max="14848" width="9" style="130"/>
    <col min="14849" max="14849" width="29.09765625" style="130" customWidth="1"/>
    <col min="14850" max="14860" width="17.5" style="130" customWidth="1"/>
    <col min="14861" max="15104" width="9" style="130"/>
    <col min="15105" max="15105" width="29.09765625" style="130" customWidth="1"/>
    <col min="15106" max="15116" width="17.5" style="130" customWidth="1"/>
    <col min="15117" max="15360" width="9" style="130"/>
    <col min="15361" max="15361" width="29.09765625" style="130" customWidth="1"/>
    <col min="15362" max="15372" width="17.5" style="130" customWidth="1"/>
    <col min="15373" max="15616" width="9" style="130"/>
    <col min="15617" max="15617" width="29.09765625" style="130" customWidth="1"/>
    <col min="15618" max="15628" width="17.5" style="130" customWidth="1"/>
    <col min="15629" max="15872" width="9" style="130"/>
    <col min="15873" max="15873" width="29.09765625" style="130" customWidth="1"/>
    <col min="15874" max="15884" width="17.5" style="130" customWidth="1"/>
    <col min="15885" max="16128" width="9" style="130"/>
    <col min="16129" max="16129" width="29.09765625" style="130" customWidth="1"/>
    <col min="16130" max="16140" width="17.5" style="130" customWidth="1"/>
    <col min="16141" max="16384" width="9" style="130"/>
  </cols>
  <sheetData>
    <row r="2" spans="1:12">
      <c r="A2" s="166" t="s">
        <v>79</v>
      </c>
      <c r="B2" s="166"/>
      <c r="C2" s="166"/>
      <c r="D2" s="166"/>
      <c r="E2" s="166"/>
      <c r="F2" s="166"/>
      <c r="G2" s="166"/>
      <c r="H2" s="166"/>
      <c r="I2" s="166"/>
      <c r="J2" s="166"/>
    </row>
    <row r="3" spans="1:12">
      <c r="A3" s="131" t="s">
        <v>80</v>
      </c>
      <c r="B3" s="165" t="s">
        <v>81</v>
      </c>
      <c r="C3" s="165"/>
      <c r="D3" s="165"/>
      <c r="E3" s="165"/>
      <c r="F3" s="165"/>
      <c r="G3" s="165"/>
      <c r="H3" s="165"/>
      <c r="I3" s="165"/>
      <c r="J3" s="165"/>
      <c r="K3" s="165"/>
    </row>
    <row r="4" spans="1:12">
      <c r="A4" s="131" t="s">
        <v>82</v>
      </c>
      <c r="B4" s="165" t="s">
        <v>83</v>
      </c>
      <c r="C4" s="165"/>
      <c r="D4" s="165"/>
      <c r="E4" s="165"/>
      <c r="F4" s="165"/>
      <c r="G4" s="165"/>
      <c r="H4" s="165"/>
      <c r="I4" s="165"/>
      <c r="J4" s="165"/>
      <c r="K4" s="165"/>
    </row>
    <row r="5" spans="1:12">
      <c r="A5" s="131" t="s">
        <v>84</v>
      </c>
      <c r="B5" s="165" t="s">
        <v>57</v>
      </c>
      <c r="C5" s="165"/>
      <c r="D5" s="165"/>
      <c r="E5" s="165"/>
      <c r="F5" s="165"/>
      <c r="G5" s="165"/>
      <c r="H5" s="165"/>
      <c r="I5" s="165"/>
      <c r="J5" s="165"/>
      <c r="K5" s="165"/>
    </row>
    <row r="6" spans="1:12">
      <c r="A6" s="131" t="s">
        <v>85</v>
      </c>
      <c r="B6" s="165" t="s">
        <v>58</v>
      </c>
      <c r="C6" s="165"/>
      <c r="D6" s="165"/>
      <c r="E6" s="165"/>
      <c r="F6" s="165"/>
      <c r="G6" s="165"/>
      <c r="H6" s="165"/>
      <c r="I6" s="165"/>
      <c r="J6" s="165"/>
      <c r="K6" s="165"/>
    </row>
    <row r="7" spans="1:12">
      <c r="A7" s="131" t="s">
        <v>86</v>
      </c>
      <c r="B7" s="165" t="s">
        <v>87</v>
      </c>
      <c r="C7" s="165"/>
      <c r="D7" s="165"/>
      <c r="E7" s="165"/>
      <c r="F7" s="165"/>
      <c r="G7" s="165"/>
      <c r="H7" s="165"/>
      <c r="I7" s="165"/>
      <c r="J7" s="165"/>
      <c r="K7" s="165"/>
    </row>
    <row r="8" spans="1:12">
      <c r="A8" s="131" t="s">
        <v>88</v>
      </c>
      <c r="B8" s="165" t="s">
        <v>89</v>
      </c>
      <c r="C8" s="165"/>
      <c r="D8" s="165"/>
      <c r="E8" s="165"/>
      <c r="F8" s="165"/>
      <c r="G8" s="165"/>
      <c r="H8" s="165"/>
      <c r="I8" s="165"/>
      <c r="J8" s="165"/>
      <c r="K8" s="165"/>
    </row>
    <row r="9" spans="1:12">
      <c r="A9" s="131" t="s">
        <v>90</v>
      </c>
      <c r="B9" s="165" t="s">
        <v>91</v>
      </c>
      <c r="C9" s="165"/>
      <c r="D9" s="165"/>
      <c r="E9" s="165"/>
      <c r="F9" s="165"/>
      <c r="G9" s="165"/>
      <c r="H9" s="165"/>
      <c r="I9" s="165"/>
      <c r="J9" s="165"/>
      <c r="K9" s="165"/>
    </row>
    <row r="11" spans="1:12">
      <c r="C11" s="132" t="s">
        <v>58</v>
      </c>
      <c r="D11" s="131" t="s">
        <v>58</v>
      </c>
      <c r="E11" s="131" t="s">
        <v>58</v>
      </c>
      <c r="F11" s="131" t="s">
        <v>58</v>
      </c>
      <c r="G11" s="131" t="s">
        <v>58</v>
      </c>
      <c r="H11" s="131" t="s">
        <v>58</v>
      </c>
      <c r="I11" s="131" t="s">
        <v>58</v>
      </c>
      <c r="J11" s="131" t="s">
        <v>58</v>
      </c>
      <c r="K11" s="131" t="s">
        <v>58</v>
      </c>
      <c r="L11" s="131" t="s">
        <v>58</v>
      </c>
    </row>
    <row r="12" spans="1:12">
      <c r="C12" s="132" t="s">
        <v>92</v>
      </c>
      <c r="D12" s="131" t="s">
        <v>93</v>
      </c>
      <c r="E12" s="131" t="s">
        <v>94</v>
      </c>
      <c r="F12" s="131" t="s">
        <v>95</v>
      </c>
      <c r="G12" s="131" t="s">
        <v>96</v>
      </c>
      <c r="H12" s="131" t="s">
        <v>97</v>
      </c>
      <c r="I12" s="131" t="s">
        <v>98</v>
      </c>
      <c r="J12" s="131" t="s">
        <v>99</v>
      </c>
      <c r="K12" s="131" t="s">
        <v>100</v>
      </c>
      <c r="L12" s="131" t="s">
        <v>101</v>
      </c>
    </row>
    <row r="13" spans="1:12" ht="16.8">
      <c r="A13" s="131" t="s">
        <v>102</v>
      </c>
      <c r="B13" s="131" t="s">
        <v>103</v>
      </c>
      <c r="C13" s="132" t="s">
        <v>104</v>
      </c>
      <c r="D13" s="131" t="s">
        <v>104</v>
      </c>
      <c r="E13" s="131" t="s">
        <v>104</v>
      </c>
      <c r="F13" s="131" t="s">
        <v>104</v>
      </c>
      <c r="G13" s="131" t="s">
        <v>104</v>
      </c>
      <c r="H13" s="131" t="s">
        <v>104</v>
      </c>
      <c r="I13" s="131" t="s">
        <v>104</v>
      </c>
      <c r="J13" s="131" t="s">
        <v>104</v>
      </c>
      <c r="K13" s="131" t="s">
        <v>104</v>
      </c>
      <c r="L13" s="131" t="s">
        <v>104</v>
      </c>
    </row>
    <row r="14" spans="1:12">
      <c r="A14" s="133" t="s">
        <v>105</v>
      </c>
      <c r="B14" s="133">
        <v>20.933333333333334</v>
      </c>
      <c r="C14" s="134">
        <v>45.2</v>
      </c>
      <c r="D14" s="133">
        <v>13.9</v>
      </c>
      <c r="E14" s="133">
        <v>3.7</v>
      </c>
      <c r="F14" s="133">
        <v>5.5</v>
      </c>
      <c r="G14" s="133">
        <v>3.6</v>
      </c>
      <c r="H14" s="133">
        <v>11.9</v>
      </c>
      <c r="I14" s="133">
        <v>5.0999999999999996</v>
      </c>
      <c r="J14" s="133">
        <v>17.399999999999999</v>
      </c>
      <c r="K14" s="133">
        <v>1.3</v>
      </c>
      <c r="L14" s="133">
        <v>33.6</v>
      </c>
    </row>
    <row r="15" spans="1:12">
      <c r="A15" s="135" t="s">
        <v>106</v>
      </c>
      <c r="B15" s="135">
        <v>0</v>
      </c>
      <c r="C15" s="134">
        <v>0</v>
      </c>
      <c r="D15" s="135">
        <v>0</v>
      </c>
      <c r="E15" s="135">
        <v>0</v>
      </c>
      <c r="F15" s="135">
        <v>0</v>
      </c>
      <c r="G15" s="135">
        <v>0</v>
      </c>
      <c r="H15" s="135">
        <v>0</v>
      </c>
      <c r="I15" s="135">
        <v>0</v>
      </c>
      <c r="J15" s="135">
        <v>0</v>
      </c>
      <c r="K15" s="135">
        <v>0</v>
      </c>
      <c r="L15" s="135">
        <v>0</v>
      </c>
    </row>
    <row r="16" spans="1:12" ht="20.399999999999999">
      <c r="A16" s="133" t="s">
        <v>107</v>
      </c>
      <c r="B16" s="133">
        <v>0</v>
      </c>
      <c r="C16" s="134">
        <v>0</v>
      </c>
      <c r="D16" s="133">
        <v>0</v>
      </c>
      <c r="E16" s="133">
        <v>0</v>
      </c>
      <c r="F16" s="133">
        <v>0</v>
      </c>
      <c r="G16" s="133">
        <v>0</v>
      </c>
      <c r="H16" s="133">
        <v>0</v>
      </c>
      <c r="I16" s="133">
        <v>0</v>
      </c>
      <c r="J16" s="133">
        <v>0</v>
      </c>
      <c r="K16" s="133">
        <v>0</v>
      </c>
      <c r="L16" s="133">
        <v>0</v>
      </c>
    </row>
    <row r="17" spans="1:12">
      <c r="A17" s="135" t="s">
        <v>108</v>
      </c>
      <c r="B17" s="135" t="s">
        <v>109</v>
      </c>
      <c r="C17" s="134" t="s">
        <v>109</v>
      </c>
      <c r="D17" s="135" t="s">
        <v>109</v>
      </c>
      <c r="E17" s="135" t="s">
        <v>109</v>
      </c>
      <c r="F17" s="135" t="s">
        <v>109</v>
      </c>
      <c r="G17" s="135" t="s">
        <v>109</v>
      </c>
      <c r="H17" s="135" t="s">
        <v>109</v>
      </c>
      <c r="I17" s="135" t="s">
        <v>109</v>
      </c>
      <c r="J17" s="135" t="s">
        <v>109</v>
      </c>
      <c r="K17" s="135" t="s">
        <v>109</v>
      </c>
      <c r="L17" s="135" t="s">
        <v>109</v>
      </c>
    </row>
    <row r="18" spans="1:12">
      <c r="A18" s="133" t="s">
        <v>110</v>
      </c>
      <c r="B18" s="133">
        <v>20.933333333333334</v>
      </c>
      <c r="C18" s="134">
        <v>45.2</v>
      </c>
      <c r="D18" s="133">
        <v>13.9</v>
      </c>
      <c r="E18" s="133">
        <v>3.7</v>
      </c>
      <c r="F18" s="133">
        <v>5.5</v>
      </c>
      <c r="G18" s="133">
        <v>3.6</v>
      </c>
      <c r="H18" s="133">
        <v>11.9</v>
      </c>
      <c r="I18" s="133">
        <v>5.0999999999999996</v>
      </c>
      <c r="J18" s="133">
        <v>17.399999999999999</v>
      </c>
      <c r="K18" s="133">
        <v>1.3</v>
      </c>
      <c r="L18" s="133">
        <v>33.6</v>
      </c>
    </row>
    <row r="19" spans="1:12">
      <c r="A19" s="135" t="s">
        <v>111</v>
      </c>
      <c r="B19" s="135">
        <v>231.73333333333332</v>
      </c>
      <c r="C19" s="134">
        <v>213.8</v>
      </c>
      <c r="D19" s="135">
        <v>216.8</v>
      </c>
      <c r="E19" s="135">
        <v>264.60000000000002</v>
      </c>
      <c r="F19" s="135">
        <v>228.6</v>
      </c>
      <c r="G19" s="135">
        <v>236.1</v>
      </c>
      <c r="H19" s="135">
        <v>238.8</v>
      </c>
      <c r="I19" s="135">
        <v>234.9</v>
      </c>
      <c r="J19" s="135">
        <v>232.5</v>
      </c>
      <c r="K19" s="135">
        <v>197.6</v>
      </c>
      <c r="L19" s="135">
        <v>186</v>
      </c>
    </row>
    <row r="20" spans="1:12">
      <c r="A20" s="133" t="s">
        <v>112</v>
      </c>
      <c r="B20" s="133" t="s">
        <v>109</v>
      </c>
      <c r="C20" s="134" t="s">
        <v>109</v>
      </c>
      <c r="D20" s="133" t="s">
        <v>109</v>
      </c>
      <c r="E20" s="133" t="s">
        <v>109</v>
      </c>
      <c r="F20" s="133" t="s">
        <v>109</v>
      </c>
      <c r="G20" s="133" t="s">
        <v>109</v>
      </c>
      <c r="H20" s="133" t="s">
        <v>109</v>
      </c>
      <c r="I20" s="133" t="s">
        <v>109</v>
      </c>
      <c r="J20" s="133" t="s">
        <v>109</v>
      </c>
      <c r="K20" s="133" t="s">
        <v>109</v>
      </c>
      <c r="L20" s="133" t="s">
        <v>109</v>
      </c>
    </row>
    <row r="21" spans="1:12">
      <c r="A21" s="135" t="s">
        <v>113</v>
      </c>
      <c r="B21" s="135" t="s">
        <v>109</v>
      </c>
      <c r="C21" s="134" t="s">
        <v>109</v>
      </c>
      <c r="D21" s="135" t="s">
        <v>109</v>
      </c>
      <c r="E21" s="135" t="s">
        <v>109</v>
      </c>
      <c r="F21" s="135" t="s">
        <v>109</v>
      </c>
      <c r="G21" s="135" t="s">
        <v>109</v>
      </c>
      <c r="H21" s="135" t="s">
        <v>109</v>
      </c>
      <c r="I21" s="135" t="s">
        <v>109</v>
      </c>
      <c r="J21" s="135" t="s">
        <v>109</v>
      </c>
      <c r="K21" s="135" t="s">
        <v>109</v>
      </c>
      <c r="L21" s="135" t="s">
        <v>109</v>
      </c>
    </row>
    <row r="22" spans="1:12">
      <c r="A22" s="133" t="s">
        <v>114</v>
      </c>
      <c r="B22" s="133">
        <v>0</v>
      </c>
      <c r="C22" s="134">
        <v>0</v>
      </c>
      <c r="D22" s="133">
        <v>0</v>
      </c>
      <c r="E22" s="133">
        <v>0</v>
      </c>
      <c r="F22" s="133">
        <v>0</v>
      </c>
      <c r="G22" s="133">
        <v>0</v>
      </c>
      <c r="H22" s="133">
        <v>0</v>
      </c>
      <c r="I22" s="133">
        <v>0</v>
      </c>
      <c r="J22" s="133">
        <v>0</v>
      </c>
      <c r="K22" s="133">
        <v>0</v>
      </c>
      <c r="L22" s="133">
        <v>0</v>
      </c>
    </row>
    <row r="23" spans="1:12">
      <c r="A23" s="135" t="s">
        <v>115</v>
      </c>
      <c r="B23" s="135">
        <v>231.73333333333332</v>
      </c>
      <c r="C23" s="134">
        <v>213.8</v>
      </c>
      <c r="D23" s="135">
        <v>216.8</v>
      </c>
      <c r="E23" s="135">
        <v>264.60000000000002</v>
      </c>
      <c r="F23" s="135">
        <v>228.6</v>
      </c>
      <c r="G23" s="135">
        <v>236.1</v>
      </c>
      <c r="H23" s="135">
        <v>238.8</v>
      </c>
      <c r="I23" s="135">
        <v>234.9</v>
      </c>
      <c r="J23" s="135">
        <v>232.5</v>
      </c>
      <c r="K23" s="135">
        <v>197.6</v>
      </c>
      <c r="L23" s="135">
        <v>186</v>
      </c>
    </row>
    <row r="24" spans="1:12">
      <c r="A24" s="133" t="s">
        <v>116</v>
      </c>
      <c r="B24" s="133">
        <v>168.4</v>
      </c>
      <c r="C24" s="134">
        <v>161.5</v>
      </c>
      <c r="D24" s="133">
        <v>165.6</v>
      </c>
      <c r="E24" s="133">
        <v>178.1</v>
      </c>
      <c r="F24" s="133">
        <v>141.6</v>
      </c>
      <c r="G24" s="133">
        <v>138.6</v>
      </c>
      <c r="H24" s="133">
        <v>124.2</v>
      </c>
      <c r="I24" s="133">
        <v>115</v>
      </c>
      <c r="J24" s="133">
        <v>113.8</v>
      </c>
      <c r="K24" s="133">
        <v>81.8</v>
      </c>
      <c r="L24" s="133">
        <v>115</v>
      </c>
    </row>
    <row r="25" spans="1:12">
      <c r="A25" s="135" t="s">
        <v>117</v>
      </c>
      <c r="B25" s="135">
        <v>122.2</v>
      </c>
      <c r="C25" s="134">
        <v>123.9</v>
      </c>
      <c r="D25" s="135">
        <v>142.80000000000001</v>
      </c>
      <c r="E25" s="135">
        <v>99.9</v>
      </c>
      <c r="F25" s="135">
        <v>138.80000000000001</v>
      </c>
      <c r="G25" s="135">
        <v>286.89999999999998</v>
      </c>
      <c r="H25" s="135">
        <v>82.2</v>
      </c>
      <c r="I25" s="135">
        <v>282</v>
      </c>
      <c r="J25" s="135">
        <v>397.5</v>
      </c>
      <c r="K25" s="135">
        <v>61.1</v>
      </c>
      <c r="L25" s="135">
        <v>22.8</v>
      </c>
    </row>
    <row r="26" spans="1:12">
      <c r="A26" s="133" t="s">
        <v>118</v>
      </c>
      <c r="B26" s="133">
        <v>543.26666666666665</v>
      </c>
      <c r="C26" s="134">
        <v>544.4</v>
      </c>
      <c r="D26" s="133">
        <v>539.1</v>
      </c>
      <c r="E26" s="133">
        <v>546.29999999999995</v>
      </c>
      <c r="F26" s="133">
        <v>514.5</v>
      </c>
      <c r="G26" s="133">
        <v>665.2</v>
      </c>
      <c r="H26" s="133">
        <v>457.1</v>
      </c>
      <c r="I26" s="133">
        <v>637</v>
      </c>
      <c r="J26" s="133">
        <v>761.2</v>
      </c>
      <c r="K26" s="133">
        <v>341.8</v>
      </c>
      <c r="L26" s="133">
        <v>357.4</v>
      </c>
    </row>
    <row r="27" spans="1:12">
      <c r="A27" s="135" t="s">
        <v>119</v>
      </c>
      <c r="B27" s="135">
        <v>6592.0333333333338</v>
      </c>
      <c r="C27" s="134">
        <v>6766.2</v>
      </c>
      <c r="D27" s="135">
        <v>6571.4</v>
      </c>
      <c r="E27" s="135">
        <v>6438.5</v>
      </c>
      <c r="F27" s="135">
        <v>6273.8</v>
      </c>
      <c r="G27" s="135">
        <v>6108.6</v>
      </c>
      <c r="H27" s="135">
        <v>5419.3</v>
      </c>
      <c r="I27" s="135">
        <v>5365.1</v>
      </c>
      <c r="J27" s="135">
        <v>5156.2</v>
      </c>
      <c r="K27" s="135">
        <v>4845.8</v>
      </c>
      <c r="L27" s="135">
        <v>4836</v>
      </c>
    </row>
    <row r="28" spans="1:12" ht="20.399999999999999">
      <c r="A28" s="133" t="s">
        <v>107</v>
      </c>
      <c r="B28" s="133">
        <v>0</v>
      </c>
      <c r="C28" s="134">
        <v>0</v>
      </c>
      <c r="D28" s="133">
        <v>0</v>
      </c>
      <c r="E28" s="133">
        <v>0</v>
      </c>
      <c r="F28" s="133">
        <v>0</v>
      </c>
      <c r="G28" s="133">
        <v>0</v>
      </c>
      <c r="H28" s="133">
        <v>0</v>
      </c>
      <c r="I28" s="133">
        <v>0</v>
      </c>
      <c r="J28" s="133">
        <v>0</v>
      </c>
      <c r="K28" s="133">
        <v>0</v>
      </c>
      <c r="L28" s="133">
        <v>0</v>
      </c>
    </row>
    <row r="29" spans="1:12">
      <c r="A29" s="135" t="s">
        <v>112</v>
      </c>
      <c r="B29" s="135" t="s">
        <v>109</v>
      </c>
      <c r="C29" s="134" t="s">
        <v>109</v>
      </c>
      <c r="D29" s="135" t="s">
        <v>109</v>
      </c>
      <c r="E29" s="135" t="s">
        <v>109</v>
      </c>
      <c r="F29" s="135" t="s">
        <v>109</v>
      </c>
      <c r="G29" s="135" t="s">
        <v>109</v>
      </c>
      <c r="H29" s="135" t="s">
        <v>109</v>
      </c>
      <c r="I29" s="135" t="s">
        <v>109</v>
      </c>
      <c r="J29" s="135" t="s">
        <v>109</v>
      </c>
      <c r="K29" s="135" t="s">
        <v>109</v>
      </c>
      <c r="L29" s="135" t="s">
        <v>109</v>
      </c>
    </row>
    <row r="30" spans="1:12">
      <c r="A30" s="133" t="s">
        <v>120</v>
      </c>
      <c r="B30" s="133">
        <v>0</v>
      </c>
      <c r="C30" s="134">
        <v>0</v>
      </c>
      <c r="D30" s="133">
        <v>0</v>
      </c>
      <c r="E30" s="133">
        <v>0</v>
      </c>
      <c r="F30" s="133">
        <v>0</v>
      </c>
      <c r="G30" s="133">
        <v>0</v>
      </c>
      <c r="H30" s="133">
        <v>0</v>
      </c>
      <c r="I30" s="133">
        <v>0</v>
      </c>
      <c r="J30" s="133">
        <v>0</v>
      </c>
      <c r="K30" s="133">
        <v>0</v>
      </c>
      <c r="L30" s="133">
        <v>0</v>
      </c>
    </row>
    <row r="31" spans="1:12" ht="20.399999999999999">
      <c r="A31" s="135" t="s">
        <v>121</v>
      </c>
      <c r="B31" s="135" t="s">
        <v>109</v>
      </c>
      <c r="C31" s="134" t="s">
        <v>109</v>
      </c>
      <c r="D31" s="135" t="s">
        <v>109</v>
      </c>
      <c r="E31" s="135" t="s">
        <v>109</v>
      </c>
      <c r="F31" s="135" t="s">
        <v>109</v>
      </c>
      <c r="G31" s="135" t="s">
        <v>109</v>
      </c>
      <c r="H31" s="135" t="s">
        <v>109</v>
      </c>
      <c r="I31" s="135" t="s">
        <v>109</v>
      </c>
      <c r="J31" s="135" t="s">
        <v>109</v>
      </c>
      <c r="K31" s="135" t="s">
        <v>109</v>
      </c>
      <c r="L31" s="135" t="s">
        <v>109</v>
      </c>
    </row>
    <row r="32" spans="1:12">
      <c r="A32" s="133" t="s">
        <v>113</v>
      </c>
      <c r="B32" s="133" t="s">
        <v>109</v>
      </c>
      <c r="C32" s="134" t="s">
        <v>109</v>
      </c>
      <c r="D32" s="133" t="s">
        <v>109</v>
      </c>
      <c r="E32" s="133" t="s">
        <v>109</v>
      </c>
      <c r="F32" s="133" t="s">
        <v>109</v>
      </c>
      <c r="G32" s="133" t="s">
        <v>109</v>
      </c>
      <c r="H32" s="133" t="s">
        <v>109</v>
      </c>
      <c r="I32" s="133" t="s">
        <v>109</v>
      </c>
      <c r="J32" s="133" t="s">
        <v>109</v>
      </c>
      <c r="K32" s="133" t="s">
        <v>109</v>
      </c>
      <c r="L32" s="133" t="s">
        <v>109</v>
      </c>
    </row>
    <row r="33" spans="1:12">
      <c r="A33" s="135" t="s">
        <v>122</v>
      </c>
      <c r="B33" s="135">
        <v>18.805164600088908</v>
      </c>
      <c r="C33" s="134">
        <v>18.175751061148233</v>
      </c>
      <c r="D33" s="135">
        <v>19.284170544515476</v>
      </c>
      <c r="E33" s="135">
        <v>18.955572194603018</v>
      </c>
      <c r="F33" s="135">
        <v>20.235137677433134</v>
      </c>
      <c r="G33" s="135">
        <v>81.680112954926258</v>
      </c>
      <c r="H33" s="135">
        <v>81.817967956742635</v>
      </c>
      <c r="I33" s="135">
        <v>20.137106206915263</v>
      </c>
      <c r="J33" s="135">
        <v>21.562645413533581</v>
      </c>
      <c r="K33" s="135">
        <v>10.455412060992956</v>
      </c>
      <c r="L33" s="135">
        <v>13.944944490993583</v>
      </c>
    </row>
    <row r="34" spans="1:12">
      <c r="A34" s="133" t="s">
        <v>123</v>
      </c>
      <c r="B34" s="133" t="s">
        <v>109</v>
      </c>
      <c r="C34" s="134" t="s">
        <v>109</v>
      </c>
      <c r="D34" s="133" t="s">
        <v>109</v>
      </c>
      <c r="E34" s="133" t="s">
        <v>109</v>
      </c>
      <c r="F34" s="133" t="s">
        <v>109</v>
      </c>
      <c r="G34" s="133" t="s">
        <v>109</v>
      </c>
      <c r="H34" s="133" t="s">
        <v>109</v>
      </c>
      <c r="I34" s="133" t="s">
        <v>109</v>
      </c>
      <c r="J34" s="133" t="s">
        <v>109</v>
      </c>
      <c r="K34" s="133" t="s">
        <v>109</v>
      </c>
      <c r="L34" s="133" t="s">
        <v>109</v>
      </c>
    </row>
    <row r="35" spans="1:12">
      <c r="A35" s="135" t="s">
        <v>124</v>
      </c>
      <c r="B35" s="135" t="s">
        <v>109</v>
      </c>
      <c r="C35" s="134" t="s">
        <v>109</v>
      </c>
      <c r="D35" s="135" t="s">
        <v>109</v>
      </c>
      <c r="E35" s="135" t="s">
        <v>109</v>
      </c>
      <c r="F35" s="135" t="s">
        <v>109</v>
      </c>
      <c r="G35" s="135" t="s">
        <v>109</v>
      </c>
      <c r="H35" s="135" t="s">
        <v>109</v>
      </c>
      <c r="I35" s="135" t="s">
        <v>109</v>
      </c>
      <c r="J35" s="135" t="s">
        <v>109</v>
      </c>
      <c r="K35" s="135" t="s">
        <v>109</v>
      </c>
      <c r="L35" s="135" t="s">
        <v>109</v>
      </c>
    </row>
    <row r="36" spans="1:12">
      <c r="A36" s="133" t="s">
        <v>125</v>
      </c>
      <c r="B36" s="133">
        <v>6610.8384979334223</v>
      </c>
      <c r="C36" s="134">
        <v>6784.3757510611485</v>
      </c>
      <c r="D36" s="133">
        <v>6590.6841705445158</v>
      </c>
      <c r="E36" s="133">
        <v>6457.4555721946026</v>
      </c>
      <c r="F36" s="133">
        <v>6294.0351376774333</v>
      </c>
      <c r="G36" s="133">
        <v>6190.2801129549262</v>
      </c>
      <c r="H36" s="133">
        <v>5501.1179679567422</v>
      </c>
      <c r="I36" s="133">
        <v>5385.2371062069151</v>
      </c>
      <c r="J36" s="133">
        <v>5177.7626454135334</v>
      </c>
      <c r="K36" s="133">
        <v>4856.255412060993</v>
      </c>
      <c r="L36" s="133">
        <v>4849.9449444909933</v>
      </c>
    </row>
    <row r="37" spans="1:12">
      <c r="A37" s="135" t="s">
        <v>126</v>
      </c>
      <c r="B37" s="135" t="s">
        <v>109</v>
      </c>
      <c r="C37" s="134" t="s">
        <v>109</v>
      </c>
      <c r="D37" s="135" t="s">
        <v>109</v>
      </c>
      <c r="E37" s="135" t="s">
        <v>109</v>
      </c>
      <c r="F37" s="135" t="s">
        <v>109</v>
      </c>
      <c r="G37" s="135" t="s">
        <v>109</v>
      </c>
      <c r="H37" s="135" t="s">
        <v>109</v>
      </c>
      <c r="I37" s="135" t="s">
        <v>109</v>
      </c>
      <c r="J37" s="135" t="s">
        <v>109</v>
      </c>
      <c r="K37" s="135" t="s">
        <v>109</v>
      </c>
      <c r="L37" s="135" t="s">
        <v>109</v>
      </c>
    </row>
    <row r="38" spans="1:12">
      <c r="A38" s="133" t="s">
        <v>127</v>
      </c>
      <c r="B38" s="133" t="s">
        <v>109</v>
      </c>
      <c r="C38" s="134" t="s">
        <v>109</v>
      </c>
      <c r="D38" s="133">
        <v>374.9</v>
      </c>
      <c r="E38" s="133">
        <v>15.4</v>
      </c>
      <c r="F38" s="133">
        <v>58.7</v>
      </c>
      <c r="G38" s="133">
        <v>34.5</v>
      </c>
      <c r="H38" s="133">
        <v>30.7</v>
      </c>
      <c r="I38" s="133">
        <v>204.1</v>
      </c>
      <c r="J38" s="133">
        <v>220.9</v>
      </c>
      <c r="K38" s="133">
        <v>120.5</v>
      </c>
      <c r="L38" s="133">
        <v>6.1</v>
      </c>
    </row>
    <row r="39" spans="1:12">
      <c r="A39" s="135" t="s">
        <v>128</v>
      </c>
      <c r="B39" s="135">
        <v>1871.6666666666667</v>
      </c>
      <c r="C39" s="134">
        <v>1932.6</v>
      </c>
      <c r="D39" s="135">
        <v>1616.3</v>
      </c>
      <c r="E39" s="135">
        <v>2066.1</v>
      </c>
      <c r="F39" s="135">
        <v>1994.4</v>
      </c>
      <c r="G39" s="135">
        <v>1894.8</v>
      </c>
      <c r="H39" s="135">
        <v>1844.8</v>
      </c>
      <c r="I39" s="135">
        <v>1601.4</v>
      </c>
      <c r="J39" s="135">
        <v>1508.5</v>
      </c>
      <c r="K39" s="135">
        <v>1513.9</v>
      </c>
      <c r="L39" s="135">
        <v>1590.9</v>
      </c>
    </row>
    <row r="40" spans="1:12">
      <c r="A40" s="133" t="s">
        <v>129</v>
      </c>
      <c r="B40" s="133">
        <v>2001.7666666666667</v>
      </c>
      <c r="C40" s="134">
        <v>1932.6</v>
      </c>
      <c r="D40" s="133">
        <v>1991.2</v>
      </c>
      <c r="E40" s="133">
        <v>2081.5</v>
      </c>
      <c r="F40" s="133">
        <v>2053.1</v>
      </c>
      <c r="G40" s="133">
        <v>1929.3</v>
      </c>
      <c r="H40" s="133">
        <v>1875.5</v>
      </c>
      <c r="I40" s="133">
        <v>1805.5</v>
      </c>
      <c r="J40" s="133">
        <v>1729.4</v>
      </c>
      <c r="K40" s="133">
        <v>1634.4</v>
      </c>
      <c r="L40" s="133">
        <v>1597</v>
      </c>
    </row>
    <row r="41" spans="1:12">
      <c r="A41" s="135" t="s">
        <v>113</v>
      </c>
      <c r="B41" s="135" t="s">
        <v>109</v>
      </c>
      <c r="C41" s="134" t="s">
        <v>109</v>
      </c>
      <c r="D41" s="135" t="s">
        <v>109</v>
      </c>
      <c r="E41" s="135" t="s">
        <v>109</v>
      </c>
      <c r="F41" s="135" t="s">
        <v>109</v>
      </c>
      <c r="G41" s="135" t="s">
        <v>109</v>
      </c>
      <c r="H41" s="135" t="s">
        <v>109</v>
      </c>
      <c r="I41" s="135" t="s">
        <v>109</v>
      </c>
      <c r="J41" s="135" t="s">
        <v>109</v>
      </c>
      <c r="K41" s="135" t="s">
        <v>109</v>
      </c>
      <c r="L41" s="135" t="s">
        <v>109</v>
      </c>
    </row>
    <row r="42" spans="1:12" s="136" customFormat="1">
      <c r="A42" s="134" t="s">
        <v>130</v>
      </c>
      <c r="B42" s="134">
        <v>18.805164600088908</v>
      </c>
      <c r="C42" s="134">
        <v>18.175751061148233</v>
      </c>
      <c r="D42" s="134">
        <v>19.284170544515476</v>
      </c>
      <c r="E42" s="134">
        <v>18.955572194603018</v>
      </c>
      <c r="F42" s="134">
        <v>20.235137677433134</v>
      </c>
      <c r="G42" s="134">
        <v>81.680112954926258</v>
      </c>
      <c r="H42" s="134">
        <v>81.817967956742635</v>
      </c>
      <c r="I42" s="134">
        <v>20.137106206915263</v>
      </c>
      <c r="J42" s="134">
        <v>21.562645413533581</v>
      </c>
      <c r="K42" s="134">
        <v>10.455412060992956</v>
      </c>
      <c r="L42" s="134">
        <v>13.944944490993583</v>
      </c>
    </row>
    <row r="43" spans="1:12">
      <c r="A43" s="135" t="s">
        <v>131</v>
      </c>
      <c r="B43" s="135">
        <v>0</v>
      </c>
      <c r="C43" s="134">
        <v>0</v>
      </c>
      <c r="D43" s="135">
        <v>0</v>
      </c>
      <c r="E43" s="135">
        <v>0</v>
      </c>
      <c r="F43" s="135">
        <v>0</v>
      </c>
      <c r="G43" s="135">
        <v>0</v>
      </c>
      <c r="H43" s="135">
        <v>0</v>
      </c>
      <c r="I43" s="135">
        <v>0</v>
      </c>
      <c r="J43" s="135">
        <v>0</v>
      </c>
      <c r="K43" s="135">
        <v>0</v>
      </c>
      <c r="L43" s="135">
        <v>0</v>
      </c>
    </row>
    <row r="44" spans="1:12">
      <c r="A44" s="133" t="s">
        <v>112</v>
      </c>
      <c r="B44" s="133" t="s">
        <v>109</v>
      </c>
      <c r="C44" s="134" t="s">
        <v>109</v>
      </c>
      <c r="D44" s="133" t="s">
        <v>109</v>
      </c>
      <c r="E44" s="133" t="s">
        <v>109</v>
      </c>
      <c r="F44" s="133" t="s">
        <v>109</v>
      </c>
      <c r="G44" s="133" t="s">
        <v>109</v>
      </c>
      <c r="H44" s="133" t="s">
        <v>109</v>
      </c>
      <c r="I44" s="133" t="s">
        <v>109</v>
      </c>
      <c r="J44" s="133" t="s">
        <v>109</v>
      </c>
      <c r="K44" s="133" t="s">
        <v>109</v>
      </c>
      <c r="L44" s="133" t="s">
        <v>109</v>
      </c>
    </row>
    <row r="45" spans="1:12">
      <c r="A45" s="135" t="s">
        <v>132</v>
      </c>
      <c r="B45" s="135" t="s">
        <v>109</v>
      </c>
      <c r="C45" s="134" t="s">
        <v>109</v>
      </c>
      <c r="D45" s="135" t="s">
        <v>109</v>
      </c>
      <c r="E45" s="135" t="s">
        <v>109</v>
      </c>
      <c r="F45" s="135" t="s">
        <v>109</v>
      </c>
      <c r="G45" s="135" t="s">
        <v>109</v>
      </c>
      <c r="H45" s="135" t="s">
        <v>109</v>
      </c>
      <c r="I45" s="135" t="s">
        <v>109</v>
      </c>
      <c r="J45" s="135" t="s">
        <v>109</v>
      </c>
      <c r="K45" s="135" t="s">
        <v>109</v>
      </c>
      <c r="L45" s="135" t="s">
        <v>109</v>
      </c>
    </row>
    <row r="46" spans="1:12" ht="20.399999999999999">
      <c r="A46" s="133" t="s">
        <v>107</v>
      </c>
      <c r="B46" s="133">
        <v>0</v>
      </c>
      <c r="C46" s="134">
        <v>0</v>
      </c>
      <c r="D46" s="133">
        <v>0</v>
      </c>
      <c r="E46" s="133">
        <v>0</v>
      </c>
      <c r="F46" s="133">
        <v>0</v>
      </c>
      <c r="G46" s="133">
        <v>0</v>
      </c>
      <c r="H46" s="133">
        <v>0</v>
      </c>
      <c r="I46" s="133">
        <v>0</v>
      </c>
      <c r="J46" s="133">
        <v>0</v>
      </c>
      <c r="K46" s="133">
        <v>0</v>
      </c>
      <c r="L46" s="133">
        <v>0</v>
      </c>
    </row>
    <row r="47" spans="1:12">
      <c r="A47" s="135" t="s">
        <v>133</v>
      </c>
      <c r="B47" s="135">
        <v>0</v>
      </c>
      <c r="C47" s="134">
        <v>0</v>
      </c>
      <c r="D47" s="135">
        <v>0</v>
      </c>
      <c r="E47" s="135">
        <v>0</v>
      </c>
      <c r="F47" s="135">
        <v>0</v>
      </c>
      <c r="G47" s="135">
        <v>0</v>
      </c>
      <c r="H47" s="135">
        <v>0</v>
      </c>
      <c r="I47" s="135">
        <v>0</v>
      </c>
      <c r="J47" s="135">
        <v>0</v>
      </c>
      <c r="K47" s="135">
        <v>0</v>
      </c>
      <c r="L47" s="135">
        <v>0</v>
      </c>
    </row>
    <row r="48" spans="1:12">
      <c r="A48" s="133" t="s">
        <v>134</v>
      </c>
      <c r="B48" s="133">
        <v>0</v>
      </c>
      <c r="C48" s="134">
        <v>0</v>
      </c>
      <c r="D48" s="133">
        <v>0</v>
      </c>
      <c r="E48" s="133">
        <v>0</v>
      </c>
      <c r="F48" s="133">
        <v>0</v>
      </c>
      <c r="G48" s="133">
        <v>0</v>
      </c>
      <c r="H48" s="133">
        <v>0</v>
      </c>
      <c r="I48" s="133">
        <v>0</v>
      </c>
      <c r="J48" s="133">
        <v>0</v>
      </c>
      <c r="K48" s="133">
        <v>0</v>
      </c>
      <c r="L48" s="133">
        <v>0</v>
      </c>
    </row>
    <row r="49" spans="1:12" s="136" customFormat="1">
      <c r="A49" s="134" t="s">
        <v>135</v>
      </c>
      <c r="B49" s="134">
        <v>74</v>
      </c>
      <c r="C49" s="134">
        <v>74</v>
      </c>
      <c r="D49" s="134">
        <v>74</v>
      </c>
      <c r="E49" s="134">
        <v>74</v>
      </c>
      <c r="F49" s="134">
        <v>74</v>
      </c>
      <c r="G49" s="134">
        <v>74</v>
      </c>
      <c r="H49" s="134">
        <v>74</v>
      </c>
      <c r="I49" s="134">
        <v>74</v>
      </c>
      <c r="J49" s="134">
        <v>81.8</v>
      </c>
      <c r="K49" s="134">
        <v>78.3</v>
      </c>
      <c r="L49" s="134">
        <v>82.5</v>
      </c>
    </row>
    <row r="50" spans="1:12">
      <c r="A50" s="133" t="s">
        <v>136</v>
      </c>
      <c r="B50" s="133">
        <v>14.516666666666667</v>
      </c>
      <c r="C50" s="134">
        <v>3.25</v>
      </c>
      <c r="D50" s="133">
        <v>20.02</v>
      </c>
      <c r="E50" s="133">
        <v>20.28</v>
      </c>
      <c r="F50" s="133">
        <v>20.475000000000001</v>
      </c>
      <c r="G50" s="133">
        <v>19.5</v>
      </c>
      <c r="H50" s="133">
        <v>17.614999999999998</v>
      </c>
      <c r="I50" s="133">
        <v>17.225000000000001</v>
      </c>
      <c r="J50" s="133">
        <v>12.09</v>
      </c>
      <c r="K50" s="133">
        <v>0</v>
      </c>
      <c r="L50" s="133">
        <v>0</v>
      </c>
    </row>
    <row r="51" spans="1:12">
      <c r="A51" s="135" t="s">
        <v>137</v>
      </c>
      <c r="B51" s="135" t="s">
        <v>109</v>
      </c>
      <c r="C51" s="134" t="s">
        <v>109</v>
      </c>
      <c r="D51" s="135" t="s">
        <v>109</v>
      </c>
      <c r="E51" s="135" t="s">
        <v>109</v>
      </c>
      <c r="F51" s="135" t="s">
        <v>109</v>
      </c>
      <c r="G51" s="135" t="s">
        <v>109</v>
      </c>
      <c r="H51" s="135" t="s">
        <v>109</v>
      </c>
      <c r="I51" s="135" t="s">
        <v>109</v>
      </c>
      <c r="J51" s="135" t="s">
        <v>109</v>
      </c>
      <c r="K51" s="135" t="s">
        <v>109</v>
      </c>
      <c r="L51" s="135" t="s">
        <v>109</v>
      </c>
    </row>
    <row r="52" spans="1:12">
      <c r="A52" s="133" t="s">
        <v>138</v>
      </c>
      <c r="B52" s="133">
        <v>0</v>
      </c>
      <c r="C52" s="134">
        <v>0</v>
      </c>
      <c r="D52" s="133">
        <v>0</v>
      </c>
      <c r="E52" s="133">
        <v>0</v>
      </c>
      <c r="F52" s="133">
        <v>0</v>
      </c>
      <c r="G52" s="133">
        <v>0</v>
      </c>
      <c r="H52" s="133">
        <v>0</v>
      </c>
      <c r="I52" s="133">
        <v>0</v>
      </c>
      <c r="J52" s="133">
        <v>0</v>
      </c>
      <c r="K52" s="133">
        <v>0</v>
      </c>
      <c r="L52" s="133">
        <v>0</v>
      </c>
    </row>
    <row r="53" spans="1:12" ht="20.399999999999999">
      <c r="A53" s="135" t="s">
        <v>139</v>
      </c>
      <c r="B53" s="135">
        <v>0</v>
      </c>
      <c r="C53" s="134">
        <v>0</v>
      </c>
      <c r="D53" s="135">
        <v>0</v>
      </c>
      <c r="E53" s="135">
        <v>0</v>
      </c>
      <c r="F53" s="135">
        <v>0</v>
      </c>
      <c r="G53" s="135">
        <v>0</v>
      </c>
      <c r="H53" s="135">
        <v>0</v>
      </c>
      <c r="I53" s="135">
        <v>0</v>
      </c>
      <c r="J53" s="135">
        <v>0</v>
      </c>
      <c r="K53" s="135">
        <v>0</v>
      </c>
      <c r="L53" s="135">
        <v>0</v>
      </c>
    </row>
    <row r="54" spans="1:12" ht="20.399999999999999">
      <c r="A54" s="133" t="s">
        <v>140</v>
      </c>
      <c r="B54" s="133">
        <v>0</v>
      </c>
      <c r="C54" s="134">
        <v>0</v>
      </c>
      <c r="D54" s="133">
        <v>0</v>
      </c>
      <c r="E54" s="133">
        <v>0</v>
      </c>
      <c r="F54" s="133">
        <v>0</v>
      </c>
      <c r="G54" s="133">
        <v>0</v>
      </c>
      <c r="H54" s="133">
        <v>0</v>
      </c>
      <c r="I54" s="133">
        <v>0</v>
      </c>
      <c r="J54" s="133">
        <v>0</v>
      </c>
      <c r="K54" s="133">
        <v>0</v>
      </c>
      <c r="L54" s="133">
        <v>0</v>
      </c>
    </row>
    <row r="55" spans="1:12" ht="20.399999999999999">
      <c r="A55" s="135" t="s">
        <v>141</v>
      </c>
      <c r="B55" s="135">
        <v>0</v>
      </c>
      <c r="C55" s="134">
        <v>0</v>
      </c>
      <c r="D55" s="135">
        <v>0</v>
      </c>
      <c r="E55" s="135">
        <v>0</v>
      </c>
      <c r="F55" s="135">
        <v>0</v>
      </c>
      <c r="G55" s="135">
        <v>0</v>
      </c>
      <c r="H55" s="135">
        <v>0</v>
      </c>
      <c r="I55" s="135">
        <v>0</v>
      </c>
      <c r="J55" s="135">
        <v>0</v>
      </c>
      <c r="K55" s="135">
        <v>0</v>
      </c>
      <c r="L55" s="135">
        <v>0</v>
      </c>
    </row>
    <row r="56" spans="1:12" ht="20.399999999999999">
      <c r="A56" s="133" t="s">
        <v>142</v>
      </c>
      <c r="B56" s="133" t="s">
        <v>109</v>
      </c>
      <c r="C56" s="134" t="s">
        <v>109</v>
      </c>
      <c r="D56" s="133" t="s">
        <v>109</v>
      </c>
      <c r="E56" s="133" t="s">
        <v>109</v>
      </c>
      <c r="F56" s="133" t="s">
        <v>109</v>
      </c>
      <c r="G56" s="133" t="s">
        <v>109</v>
      </c>
      <c r="H56" s="133" t="s">
        <v>109</v>
      </c>
      <c r="I56" s="133" t="s">
        <v>109</v>
      </c>
      <c r="J56" s="133" t="s">
        <v>109</v>
      </c>
      <c r="K56" s="133" t="s">
        <v>109</v>
      </c>
      <c r="L56" s="133" t="s">
        <v>109</v>
      </c>
    </row>
    <row r="57" spans="1:12" ht="20.399999999999999">
      <c r="A57" s="135" t="s">
        <v>143</v>
      </c>
      <c r="B57" s="135">
        <v>22.5</v>
      </c>
      <c r="C57" s="134">
        <v>17.3</v>
      </c>
      <c r="D57" s="135">
        <v>25.6</v>
      </c>
      <c r="E57" s="135">
        <v>24.6</v>
      </c>
      <c r="F57" s="135">
        <v>27.7</v>
      </c>
      <c r="G57" s="135">
        <v>27.1</v>
      </c>
      <c r="H57" s="135">
        <v>23.5</v>
      </c>
      <c r="I57" s="135" t="s">
        <v>109</v>
      </c>
      <c r="J57" s="135" t="s">
        <v>109</v>
      </c>
      <c r="K57" s="135" t="s">
        <v>109</v>
      </c>
      <c r="L57" s="135" t="s">
        <v>109</v>
      </c>
    </row>
    <row r="58" spans="1:12">
      <c r="A58" s="133" t="s">
        <v>144</v>
      </c>
      <c r="B58" s="133" t="s">
        <v>109</v>
      </c>
      <c r="C58" s="134" t="s">
        <v>109</v>
      </c>
      <c r="D58" s="133" t="s">
        <v>109</v>
      </c>
      <c r="E58" s="133" t="s">
        <v>109</v>
      </c>
      <c r="F58" s="133" t="s">
        <v>109</v>
      </c>
      <c r="G58" s="133" t="s">
        <v>109</v>
      </c>
      <c r="H58" s="133" t="s">
        <v>109</v>
      </c>
      <c r="I58" s="133" t="s">
        <v>109</v>
      </c>
      <c r="J58" s="133" t="s">
        <v>109</v>
      </c>
      <c r="K58" s="133" t="s">
        <v>109</v>
      </c>
      <c r="L58" s="133" t="s">
        <v>109</v>
      </c>
    </row>
    <row r="59" spans="1:12" ht="20.399999999999999">
      <c r="A59" s="135" t="s">
        <v>145</v>
      </c>
      <c r="B59" s="135" t="s">
        <v>109</v>
      </c>
      <c r="C59" s="134" t="s">
        <v>109</v>
      </c>
      <c r="D59" s="135" t="s">
        <v>109</v>
      </c>
      <c r="E59" s="135" t="s">
        <v>109</v>
      </c>
      <c r="F59" s="135" t="s">
        <v>109</v>
      </c>
      <c r="G59" s="135" t="s">
        <v>109</v>
      </c>
      <c r="H59" s="135" t="s">
        <v>109</v>
      </c>
      <c r="I59" s="135" t="s">
        <v>109</v>
      </c>
      <c r="J59" s="135" t="s">
        <v>109</v>
      </c>
      <c r="K59" s="135" t="s">
        <v>109</v>
      </c>
      <c r="L59" s="135" t="s">
        <v>109</v>
      </c>
    </row>
    <row r="60" spans="1:12">
      <c r="A60" s="133" t="s">
        <v>146</v>
      </c>
      <c r="B60" s="133" t="s">
        <v>109</v>
      </c>
      <c r="C60" s="134" t="s">
        <v>109</v>
      </c>
      <c r="D60" s="133" t="s">
        <v>109</v>
      </c>
      <c r="E60" s="133" t="s">
        <v>109</v>
      </c>
      <c r="F60" s="133" t="s">
        <v>109</v>
      </c>
      <c r="G60" s="133" t="s">
        <v>109</v>
      </c>
      <c r="H60" s="133" t="s">
        <v>109</v>
      </c>
      <c r="I60" s="133" t="s">
        <v>109</v>
      </c>
      <c r="J60" s="133" t="s">
        <v>109</v>
      </c>
      <c r="K60" s="133" t="s">
        <v>109</v>
      </c>
      <c r="L60" s="133" t="s">
        <v>109</v>
      </c>
    </row>
    <row r="61" spans="1:12" ht="20.399999999999999">
      <c r="A61" s="135" t="s">
        <v>147</v>
      </c>
      <c r="B61" s="135" t="s">
        <v>109</v>
      </c>
      <c r="C61" s="134" t="s">
        <v>109</v>
      </c>
      <c r="D61" s="135" t="s">
        <v>109</v>
      </c>
      <c r="E61" s="135" t="s">
        <v>109</v>
      </c>
      <c r="F61" s="135" t="s">
        <v>109</v>
      </c>
      <c r="G61" s="135" t="s">
        <v>109</v>
      </c>
      <c r="H61" s="135" t="s">
        <v>109</v>
      </c>
      <c r="I61" s="135" t="s">
        <v>109</v>
      </c>
      <c r="J61" s="135" t="s">
        <v>109</v>
      </c>
      <c r="K61" s="135" t="s">
        <v>109</v>
      </c>
      <c r="L61" s="135" t="s">
        <v>109</v>
      </c>
    </row>
    <row r="62" spans="1:12">
      <c r="A62" s="133" t="s">
        <v>148</v>
      </c>
      <c r="B62" s="133" t="s">
        <v>109</v>
      </c>
      <c r="C62" s="134" t="s">
        <v>109</v>
      </c>
      <c r="D62" s="133" t="s">
        <v>109</v>
      </c>
      <c r="E62" s="133" t="s">
        <v>109</v>
      </c>
      <c r="F62" s="133" t="s">
        <v>109</v>
      </c>
      <c r="G62" s="133" t="s">
        <v>109</v>
      </c>
      <c r="H62" s="133" t="s">
        <v>109</v>
      </c>
      <c r="I62" s="133" t="s">
        <v>109</v>
      </c>
      <c r="J62" s="133" t="s">
        <v>109</v>
      </c>
      <c r="K62" s="133" t="s">
        <v>109</v>
      </c>
      <c r="L62" s="133" t="s">
        <v>109</v>
      </c>
    </row>
    <row r="63" spans="1:12">
      <c r="A63" s="135" t="s">
        <v>149</v>
      </c>
      <c r="B63" s="135" t="s">
        <v>109</v>
      </c>
      <c r="C63" s="134" t="s">
        <v>109</v>
      </c>
      <c r="D63" s="135" t="s">
        <v>109</v>
      </c>
      <c r="E63" s="135" t="s">
        <v>109</v>
      </c>
      <c r="F63" s="135" t="s">
        <v>109</v>
      </c>
      <c r="G63" s="135" t="s">
        <v>109</v>
      </c>
      <c r="H63" s="135" t="s">
        <v>109</v>
      </c>
      <c r="I63" s="135" t="s">
        <v>109</v>
      </c>
      <c r="J63" s="135" t="s">
        <v>109</v>
      </c>
      <c r="K63" s="135" t="s">
        <v>109</v>
      </c>
      <c r="L63" s="135" t="s">
        <v>109</v>
      </c>
    </row>
    <row r="64" spans="1:12">
      <c r="A64" s="133" t="s">
        <v>150</v>
      </c>
      <c r="B64" s="133" t="s">
        <v>109</v>
      </c>
      <c r="C64" s="134" t="s">
        <v>109</v>
      </c>
      <c r="D64" s="133" t="s">
        <v>109</v>
      </c>
      <c r="E64" s="133" t="s">
        <v>109</v>
      </c>
      <c r="F64" s="133" t="s">
        <v>109</v>
      </c>
      <c r="G64" s="133" t="s">
        <v>109</v>
      </c>
      <c r="H64" s="133" t="s">
        <v>109</v>
      </c>
      <c r="I64" s="133" t="s">
        <v>109</v>
      </c>
      <c r="J64" s="133" t="s">
        <v>109</v>
      </c>
      <c r="K64" s="133" t="s">
        <v>109</v>
      </c>
      <c r="L64" s="133" t="s">
        <v>109</v>
      </c>
    </row>
    <row r="65" spans="1:12">
      <c r="A65" s="135" t="s">
        <v>151</v>
      </c>
      <c r="B65" s="135" t="s">
        <v>109</v>
      </c>
      <c r="C65" s="134" t="s">
        <v>109</v>
      </c>
      <c r="D65" s="135" t="s">
        <v>109</v>
      </c>
      <c r="E65" s="135" t="s">
        <v>109</v>
      </c>
      <c r="F65" s="135" t="s">
        <v>109</v>
      </c>
      <c r="G65" s="135" t="s">
        <v>109</v>
      </c>
      <c r="H65" s="135" t="s">
        <v>109</v>
      </c>
      <c r="I65" s="135" t="s">
        <v>109</v>
      </c>
      <c r="J65" s="135" t="s">
        <v>109</v>
      </c>
      <c r="K65" s="135" t="s">
        <v>109</v>
      </c>
      <c r="L65" s="135" t="s">
        <v>109</v>
      </c>
    </row>
    <row r="66" spans="1:12">
      <c r="A66" s="133" t="s">
        <v>152</v>
      </c>
      <c r="B66" s="133" t="s">
        <v>109</v>
      </c>
      <c r="C66" s="134" t="s">
        <v>109</v>
      </c>
      <c r="D66" s="133" t="s">
        <v>109</v>
      </c>
      <c r="E66" s="133" t="s">
        <v>109</v>
      </c>
      <c r="F66" s="133" t="s">
        <v>109</v>
      </c>
      <c r="G66" s="133" t="s">
        <v>109</v>
      </c>
      <c r="H66" s="133" t="s">
        <v>109</v>
      </c>
      <c r="I66" s="133" t="s">
        <v>109</v>
      </c>
      <c r="J66" s="133" t="s">
        <v>109</v>
      </c>
      <c r="K66" s="133" t="s">
        <v>109</v>
      </c>
      <c r="L66" s="133" t="s">
        <v>109</v>
      </c>
    </row>
    <row r="67" spans="1:12">
      <c r="A67" s="135" t="s">
        <v>153</v>
      </c>
      <c r="B67" s="135" t="s">
        <v>109</v>
      </c>
      <c r="C67" s="134" t="s">
        <v>109</v>
      </c>
      <c r="D67" s="135" t="s">
        <v>109</v>
      </c>
      <c r="E67" s="135" t="s">
        <v>109</v>
      </c>
      <c r="F67" s="135" t="s">
        <v>109</v>
      </c>
      <c r="G67" s="135" t="s">
        <v>109</v>
      </c>
      <c r="H67" s="135" t="s">
        <v>109</v>
      </c>
      <c r="I67" s="135" t="s">
        <v>109</v>
      </c>
      <c r="J67" s="135" t="s">
        <v>109</v>
      </c>
      <c r="K67" s="135" t="s">
        <v>109</v>
      </c>
      <c r="L67" s="135" t="s">
        <v>109</v>
      </c>
    </row>
    <row r="68" spans="1:12">
      <c r="A68" s="133" t="s">
        <v>154</v>
      </c>
      <c r="B68" s="133" t="s">
        <v>109</v>
      </c>
      <c r="C68" s="134" t="s">
        <v>109</v>
      </c>
      <c r="D68" s="133" t="s">
        <v>109</v>
      </c>
      <c r="E68" s="133" t="s">
        <v>109</v>
      </c>
      <c r="F68" s="133" t="s">
        <v>109</v>
      </c>
      <c r="G68" s="133" t="s">
        <v>109</v>
      </c>
      <c r="H68" s="133" t="s">
        <v>109</v>
      </c>
      <c r="I68" s="133" t="s">
        <v>109</v>
      </c>
      <c r="J68" s="133" t="s">
        <v>109</v>
      </c>
      <c r="K68" s="133" t="s">
        <v>109</v>
      </c>
      <c r="L68" s="133" t="s">
        <v>109</v>
      </c>
    </row>
    <row r="69" spans="1:12" ht="20.399999999999999">
      <c r="A69" s="135" t="s">
        <v>155</v>
      </c>
      <c r="B69" s="135" t="s">
        <v>109</v>
      </c>
      <c r="C69" s="134" t="s">
        <v>109</v>
      </c>
      <c r="D69" s="135" t="s">
        <v>109</v>
      </c>
      <c r="E69" s="135" t="s">
        <v>109</v>
      </c>
      <c r="F69" s="135" t="s">
        <v>109</v>
      </c>
      <c r="G69" s="135" t="s">
        <v>109</v>
      </c>
      <c r="H69" s="135" t="s">
        <v>109</v>
      </c>
      <c r="I69" s="135" t="s">
        <v>109</v>
      </c>
      <c r="J69" s="135" t="s">
        <v>109</v>
      </c>
      <c r="K69" s="135" t="s">
        <v>109</v>
      </c>
      <c r="L69" s="135" t="s">
        <v>109</v>
      </c>
    </row>
    <row r="70" spans="1:12">
      <c r="A70" s="133" t="s">
        <v>156</v>
      </c>
      <c r="B70" s="133" t="s">
        <v>109</v>
      </c>
      <c r="C70" s="134" t="s">
        <v>109</v>
      </c>
      <c r="D70" s="133" t="s">
        <v>109</v>
      </c>
      <c r="E70" s="133" t="s">
        <v>109</v>
      </c>
      <c r="F70" s="133" t="s">
        <v>109</v>
      </c>
      <c r="G70" s="133" t="s">
        <v>109</v>
      </c>
      <c r="H70" s="133" t="s">
        <v>109</v>
      </c>
      <c r="I70" s="133" t="s">
        <v>109</v>
      </c>
      <c r="J70" s="133" t="s">
        <v>109</v>
      </c>
      <c r="K70" s="133" t="s">
        <v>109</v>
      </c>
      <c r="L70" s="133" t="s">
        <v>109</v>
      </c>
    </row>
    <row r="71" spans="1:12">
      <c r="A71" s="135" t="s">
        <v>157</v>
      </c>
      <c r="B71" s="135" t="s">
        <v>109</v>
      </c>
      <c r="C71" s="134" t="s">
        <v>109</v>
      </c>
      <c r="D71" s="135" t="s">
        <v>109</v>
      </c>
      <c r="E71" s="135" t="s">
        <v>109</v>
      </c>
      <c r="F71" s="135" t="s">
        <v>109</v>
      </c>
      <c r="G71" s="135" t="s">
        <v>109</v>
      </c>
      <c r="H71" s="135" t="s">
        <v>109</v>
      </c>
      <c r="I71" s="135" t="s">
        <v>109</v>
      </c>
      <c r="J71" s="135" t="s">
        <v>109</v>
      </c>
      <c r="K71" s="135" t="s">
        <v>109</v>
      </c>
      <c r="L71" s="135" t="s">
        <v>109</v>
      </c>
    </row>
    <row r="72" spans="1:12">
      <c r="A72" s="133" t="s">
        <v>158</v>
      </c>
      <c r="B72" s="133">
        <v>2131.5884979334223</v>
      </c>
      <c r="C72" s="134">
        <v>2045.3257510611481</v>
      </c>
      <c r="D72" s="133">
        <v>2130.1041705445155</v>
      </c>
      <c r="E72" s="133">
        <v>2219.3355721946032</v>
      </c>
      <c r="F72" s="133">
        <v>2195.5101376774332</v>
      </c>
      <c r="G72" s="133">
        <v>2131.5801129549263</v>
      </c>
      <c r="H72" s="133">
        <v>2072.4329679567427</v>
      </c>
      <c r="I72" s="133">
        <v>1916.8621062069153</v>
      </c>
      <c r="J72" s="133">
        <v>1844.8526454135335</v>
      </c>
      <c r="K72" s="133">
        <v>1723.1554120609931</v>
      </c>
      <c r="L72" s="133">
        <v>1693.4449444909935</v>
      </c>
    </row>
    <row r="73" spans="1:12">
      <c r="A73" s="135" t="s">
        <v>159</v>
      </c>
      <c r="B73" s="135" t="s">
        <v>109</v>
      </c>
      <c r="C73" s="134" t="s">
        <v>109</v>
      </c>
      <c r="D73" s="135" t="s">
        <v>109</v>
      </c>
      <c r="E73" s="135" t="s">
        <v>109</v>
      </c>
      <c r="F73" s="135" t="s">
        <v>109</v>
      </c>
      <c r="G73" s="135" t="s">
        <v>109</v>
      </c>
      <c r="H73" s="135">
        <v>0</v>
      </c>
      <c r="I73" s="135">
        <v>0</v>
      </c>
      <c r="J73" s="135">
        <v>0</v>
      </c>
      <c r="K73" s="135">
        <v>0</v>
      </c>
      <c r="L73" s="135">
        <v>0</v>
      </c>
    </row>
    <row r="74" spans="1:12">
      <c r="A74" s="133" t="s">
        <v>160</v>
      </c>
      <c r="B74" s="133">
        <v>0</v>
      </c>
      <c r="C74" s="134">
        <v>0</v>
      </c>
      <c r="D74" s="133">
        <v>0</v>
      </c>
      <c r="E74" s="133">
        <v>0</v>
      </c>
      <c r="F74" s="133">
        <v>0</v>
      </c>
      <c r="G74" s="133">
        <v>0</v>
      </c>
      <c r="H74" s="133">
        <v>0</v>
      </c>
      <c r="I74" s="133">
        <v>0</v>
      </c>
      <c r="J74" s="133">
        <v>0</v>
      </c>
      <c r="K74" s="133">
        <v>0</v>
      </c>
      <c r="L74" s="133">
        <v>0</v>
      </c>
    </row>
    <row r="75" spans="1:12">
      <c r="A75" s="135" t="s">
        <v>161</v>
      </c>
      <c r="B75" s="135" t="s">
        <v>109</v>
      </c>
      <c r="C75" s="134" t="s">
        <v>109</v>
      </c>
      <c r="D75" s="135" t="s">
        <v>109</v>
      </c>
      <c r="E75" s="135" t="s">
        <v>109</v>
      </c>
      <c r="F75" s="135" t="s">
        <v>109</v>
      </c>
      <c r="G75" s="135" t="s">
        <v>109</v>
      </c>
      <c r="H75" s="135" t="s">
        <v>109</v>
      </c>
      <c r="I75" s="135" t="s">
        <v>109</v>
      </c>
      <c r="J75" s="135" t="s">
        <v>109</v>
      </c>
      <c r="K75" s="135" t="s">
        <v>109</v>
      </c>
      <c r="L75" s="135" t="s">
        <v>109</v>
      </c>
    </row>
    <row r="76" spans="1:12" ht="20.399999999999999">
      <c r="A76" s="133" t="s">
        <v>162</v>
      </c>
      <c r="B76" s="133">
        <v>0</v>
      </c>
      <c r="C76" s="134">
        <v>0</v>
      </c>
      <c r="D76" s="133">
        <v>0</v>
      </c>
      <c r="E76" s="133">
        <v>0</v>
      </c>
      <c r="F76" s="133">
        <v>0</v>
      </c>
      <c r="G76" s="133">
        <v>0</v>
      </c>
      <c r="H76" s="133">
        <v>0</v>
      </c>
      <c r="I76" s="133">
        <v>0</v>
      </c>
      <c r="J76" s="133">
        <v>0</v>
      </c>
      <c r="K76" s="133">
        <v>0</v>
      </c>
      <c r="L76" s="133">
        <v>0</v>
      </c>
    </row>
    <row r="77" spans="1:12" ht="20.399999999999999">
      <c r="A77" s="135" t="s">
        <v>163</v>
      </c>
      <c r="B77" s="135">
        <v>0</v>
      </c>
      <c r="C77" s="134">
        <v>0</v>
      </c>
      <c r="D77" s="135">
        <v>0</v>
      </c>
      <c r="E77" s="135">
        <v>0</v>
      </c>
      <c r="F77" s="135">
        <v>0</v>
      </c>
      <c r="G77" s="135">
        <v>0</v>
      </c>
      <c r="H77" s="135">
        <v>0</v>
      </c>
      <c r="I77" s="135">
        <v>0</v>
      </c>
      <c r="J77" s="135">
        <v>0</v>
      </c>
      <c r="K77" s="135">
        <v>0</v>
      </c>
      <c r="L77" s="135">
        <v>0</v>
      </c>
    </row>
    <row r="78" spans="1:12">
      <c r="A78" s="133" t="s">
        <v>164</v>
      </c>
      <c r="B78" s="133">
        <v>0</v>
      </c>
      <c r="C78" s="134">
        <v>0</v>
      </c>
      <c r="D78" s="133">
        <v>0</v>
      </c>
      <c r="E78" s="133">
        <v>0</v>
      </c>
      <c r="F78" s="133">
        <v>0</v>
      </c>
      <c r="G78" s="133">
        <v>0</v>
      </c>
      <c r="H78" s="133">
        <v>0</v>
      </c>
      <c r="I78" s="133">
        <v>0</v>
      </c>
      <c r="J78" s="133">
        <v>0</v>
      </c>
      <c r="K78" s="133">
        <v>0</v>
      </c>
      <c r="L78" s="133">
        <v>0</v>
      </c>
    </row>
    <row r="79" spans="1:12">
      <c r="A79" s="135" t="s">
        <v>165</v>
      </c>
      <c r="B79" s="135">
        <v>2192.6666666666665</v>
      </c>
      <c r="C79" s="134">
        <v>2266.3000000000002</v>
      </c>
      <c r="D79" s="135">
        <v>2153.5</v>
      </c>
      <c r="E79" s="135">
        <v>2158.1999999999998</v>
      </c>
      <c r="F79" s="135">
        <v>2103.8000000000002</v>
      </c>
      <c r="G79" s="135">
        <v>2090.6</v>
      </c>
      <c r="H79" s="135">
        <v>1801</v>
      </c>
      <c r="I79" s="135">
        <v>1713.5</v>
      </c>
      <c r="J79" s="135">
        <v>1665.5</v>
      </c>
      <c r="K79" s="135">
        <v>1662.2</v>
      </c>
      <c r="L79" s="135">
        <v>1651.7</v>
      </c>
    </row>
    <row r="80" spans="1:12">
      <c r="A80" s="133" t="s">
        <v>166</v>
      </c>
      <c r="B80" s="133">
        <v>0</v>
      </c>
      <c r="C80" s="134">
        <v>0</v>
      </c>
      <c r="D80" s="133">
        <v>0</v>
      </c>
      <c r="E80" s="133">
        <v>0</v>
      </c>
      <c r="F80" s="133">
        <v>0</v>
      </c>
      <c r="G80" s="133">
        <v>0</v>
      </c>
      <c r="H80" s="133">
        <v>0</v>
      </c>
      <c r="I80" s="133">
        <v>0</v>
      </c>
      <c r="J80" s="133">
        <v>0</v>
      </c>
      <c r="K80" s="133">
        <v>0</v>
      </c>
      <c r="L80" s="133">
        <v>0</v>
      </c>
    </row>
    <row r="81" spans="1:12">
      <c r="A81" s="135" t="s">
        <v>167</v>
      </c>
      <c r="B81" s="135" t="s">
        <v>109</v>
      </c>
      <c r="C81" s="134" t="s">
        <v>109</v>
      </c>
      <c r="D81" s="135" t="s">
        <v>109</v>
      </c>
      <c r="E81" s="135" t="s">
        <v>109</v>
      </c>
      <c r="F81" s="135" t="s">
        <v>109</v>
      </c>
      <c r="G81" s="135" t="s">
        <v>109</v>
      </c>
      <c r="H81" s="135" t="s">
        <v>109</v>
      </c>
      <c r="I81" s="135" t="s">
        <v>109</v>
      </c>
      <c r="J81" s="135" t="s">
        <v>109</v>
      </c>
      <c r="K81" s="135" t="s">
        <v>109</v>
      </c>
      <c r="L81" s="135" t="s">
        <v>109</v>
      </c>
    </row>
    <row r="82" spans="1:12">
      <c r="A82" s="133" t="s">
        <v>168</v>
      </c>
      <c r="B82" s="133">
        <v>0</v>
      </c>
      <c r="C82" s="134">
        <v>0</v>
      </c>
      <c r="D82" s="133">
        <v>0</v>
      </c>
      <c r="E82" s="133">
        <v>0</v>
      </c>
      <c r="F82" s="133">
        <v>0</v>
      </c>
      <c r="G82" s="133">
        <v>0</v>
      </c>
      <c r="H82" s="133">
        <v>0</v>
      </c>
      <c r="I82" s="133">
        <v>0</v>
      </c>
      <c r="J82" s="133">
        <v>0</v>
      </c>
      <c r="K82" s="133">
        <v>0</v>
      </c>
      <c r="L82" s="133">
        <v>0</v>
      </c>
    </row>
    <row r="83" spans="1:12">
      <c r="A83" s="135" t="s">
        <v>169</v>
      </c>
      <c r="B83" s="135" t="s">
        <v>109</v>
      </c>
      <c r="C83" s="134" t="s">
        <v>109</v>
      </c>
      <c r="D83" s="135" t="s">
        <v>109</v>
      </c>
      <c r="E83" s="135" t="s">
        <v>109</v>
      </c>
      <c r="F83" s="135" t="s">
        <v>109</v>
      </c>
      <c r="G83" s="135" t="s">
        <v>109</v>
      </c>
      <c r="H83" s="135" t="s">
        <v>109</v>
      </c>
      <c r="I83" s="135" t="s">
        <v>109</v>
      </c>
      <c r="J83" s="135" t="s">
        <v>109</v>
      </c>
      <c r="K83" s="135" t="s">
        <v>109</v>
      </c>
      <c r="L83" s="135" t="s">
        <v>109</v>
      </c>
    </row>
    <row r="84" spans="1:12" ht="20.399999999999999">
      <c r="A84" s="133" t="s">
        <v>170</v>
      </c>
      <c r="B84" s="133" t="s">
        <v>109</v>
      </c>
      <c r="C84" s="134" t="s">
        <v>109</v>
      </c>
      <c r="D84" s="133" t="s">
        <v>109</v>
      </c>
      <c r="E84" s="133" t="s">
        <v>109</v>
      </c>
      <c r="F84" s="133" t="s">
        <v>109</v>
      </c>
      <c r="G84" s="133" t="s">
        <v>109</v>
      </c>
      <c r="H84" s="133" t="s">
        <v>109</v>
      </c>
      <c r="I84" s="133" t="s">
        <v>109</v>
      </c>
      <c r="J84" s="133" t="s">
        <v>109</v>
      </c>
      <c r="K84" s="133" t="s">
        <v>109</v>
      </c>
      <c r="L84" s="133" t="s">
        <v>109</v>
      </c>
    </row>
    <row r="85" spans="1:12">
      <c r="A85" s="135" t="s">
        <v>171</v>
      </c>
      <c r="B85" s="135" t="s">
        <v>109</v>
      </c>
      <c r="C85" s="134" t="s">
        <v>109</v>
      </c>
      <c r="D85" s="135" t="s">
        <v>109</v>
      </c>
      <c r="E85" s="135" t="s">
        <v>109</v>
      </c>
      <c r="F85" s="135" t="s">
        <v>109</v>
      </c>
      <c r="G85" s="135" t="s">
        <v>109</v>
      </c>
      <c r="H85" s="135" t="s">
        <v>109</v>
      </c>
      <c r="I85" s="135" t="s">
        <v>109</v>
      </c>
      <c r="J85" s="135" t="s">
        <v>109</v>
      </c>
      <c r="K85" s="135" t="s">
        <v>109</v>
      </c>
      <c r="L85" s="135" t="s">
        <v>109</v>
      </c>
    </row>
    <row r="86" spans="1:12">
      <c r="A86" s="133" t="s">
        <v>172</v>
      </c>
      <c r="B86" s="133" t="s">
        <v>109</v>
      </c>
      <c r="C86" s="134" t="s">
        <v>109</v>
      </c>
      <c r="D86" s="133" t="s">
        <v>109</v>
      </c>
      <c r="E86" s="133" t="s">
        <v>109</v>
      </c>
      <c r="F86" s="133" t="s">
        <v>109</v>
      </c>
      <c r="G86" s="133" t="s">
        <v>109</v>
      </c>
      <c r="H86" s="133" t="s">
        <v>109</v>
      </c>
      <c r="I86" s="133" t="s">
        <v>109</v>
      </c>
      <c r="J86" s="133" t="s">
        <v>109</v>
      </c>
      <c r="K86" s="133" t="s">
        <v>109</v>
      </c>
      <c r="L86" s="133" t="s">
        <v>109</v>
      </c>
    </row>
    <row r="87" spans="1:12">
      <c r="A87" s="135" t="s">
        <v>173</v>
      </c>
      <c r="B87" s="135">
        <v>2192.6666666666665</v>
      </c>
      <c r="C87" s="134">
        <v>2266.3000000000002</v>
      </c>
      <c r="D87" s="135">
        <v>2153.5</v>
      </c>
      <c r="E87" s="135">
        <v>2158.1999999999998</v>
      </c>
      <c r="F87" s="135">
        <v>2103.8000000000002</v>
      </c>
      <c r="G87" s="135">
        <v>2090.6</v>
      </c>
      <c r="H87" s="135">
        <v>1801</v>
      </c>
      <c r="I87" s="135">
        <v>1713.5</v>
      </c>
      <c r="J87" s="135">
        <v>1665.5</v>
      </c>
      <c r="K87" s="135">
        <v>1662.2</v>
      </c>
      <c r="L87" s="135">
        <v>1651.7</v>
      </c>
    </row>
    <row r="89" spans="1:12">
      <c r="A89" s="131" t="s">
        <v>174</v>
      </c>
      <c r="B89" s="131" t="s">
        <v>109</v>
      </c>
      <c r="C89" s="132" t="s">
        <v>104</v>
      </c>
      <c r="D89" s="131" t="s">
        <v>104</v>
      </c>
      <c r="E89" s="131" t="s">
        <v>104</v>
      </c>
      <c r="F89" s="131" t="s">
        <v>104</v>
      </c>
      <c r="G89" s="131" t="s">
        <v>104</v>
      </c>
      <c r="H89" s="131" t="s">
        <v>104</v>
      </c>
      <c r="I89" s="131" t="s">
        <v>104</v>
      </c>
      <c r="J89" s="131" t="s">
        <v>104</v>
      </c>
      <c r="K89" s="131" t="s">
        <v>104</v>
      </c>
      <c r="L89" s="131" t="s">
        <v>104</v>
      </c>
    </row>
    <row r="90" spans="1:12">
      <c r="A90" s="131" t="s">
        <v>175</v>
      </c>
      <c r="B90" s="131" t="s">
        <v>109</v>
      </c>
      <c r="C90" s="132">
        <v>1</v>
      </c>
      <c r="D90" s="131">
        <v>1</v>
      </c>
      <c r="E90" s="131">
        <v>1</v>
      </c>
      <c r="F90" s="131">
        <v>1</v>
      </c>
      <c r="G90" s="131">
        <v>1</v>
      </c>
      <c r="H90" s="131">
        <v>1</v>
      </c>
      <c r="I90" s="131">
        <v>1</v>
      </c>
      <c r="J90" s="131">
        <v>1</v>
      </c>
      <c r="K90" s="131">
        <v>1</v>
      </c>
      <c r="L90" s="131">
        <v>1</v>
      </c>
    </row>
    <row r="91" spans="1:12">
      <c r="A91" s="131" t="s">
        <v>176</v>
      </c>
      <c r="B91" s="131" t="s">
        <v>109</v>
      </c>
      <c r="C91" s="132" t="s">
        <v>177</v>
      </c>
      <c r="D91" s="131" t="s">
        <v>177</v>
      </c>
      <c r="E91" s="131" t="s">
        <v>177</v>
      </c>
      <c r="F91" s="131" t="s">
        <v>177</v>
      </c>
      <c r="G91" s="131" t="s">
        <v>177</v>
      </c>
      <c r="H91" s="131" t="s">
        <v>177</v>
      </c>
      <c r="I91" s="131" t="s">
        <v>177</v>
      </c>
      <c r="J91" s="131" t="s">
        <v>177</v>
      </c>
      <c r="K91" s="131" t="s">
        <v>177</v>
      </c>
      <c r="L91" s="131" t="s">
        <v>177</v>
      </c>
    </row>
    <row r="94" spans="1:12">
      <c r="A94" s="137" t="s">
        <v>178</v>
      </c>
    </row>
  </sheetData>
  <mergeCells count="8">
    <mergeCell ref="B8:K8"/>
    <mergeCell ref="B9:K9"/>
    <mergeCell ref="A2:J2"/>
    <mergeCell ref="B3:K3"/>
    <mergeCell ref="B4:K4"/>
    <mergeCell ref="B5:K5"/>
    <mergeCell ref="B6:K6"/>
    <mergeCell ref="B7:K7"/>
  </mergeCells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2:L179"/>
  <sheetViews>
    <sheetView showGridLines="0" topLeftCell="A78" workbookViewId="0">
      <selection activeCell="C13" sqref="C13"/>
    </sheetView>
  </sheetViews>
  <sheetFormatPr defaultRowHeight="13.2"/>
  <cols>
    <col min="1" max="1" width="28.8984375" style="130" customWidth="1"/>
    <col min="2" max="2" width="17.5" style="130" customWidth="1"/>
    <col min="3" max="3" width="17.5" style="136" customWidth="1"/>
    <col min="4" max="12" width="17.5" style="130" customWidth="1"/>
    <col min="13" max="256" width="9" style="130"/>
    <col min="257" max="257" width="28.8984375" style="130" customWidth="1"/>
    <col min="258" max="268" width="17.5" style="130" customWidth="1"/>
    <col min="269" max="512" width="9" style="130"/>
    <col min="513" max="513" width="28.8984375" style="130" customWidth="1"/>
    <col min="514" max="524" width="17.5" style="130" customWidth="1"/>
    <col min="525" max="768" width="9" style="130"/>
    <col min="769" max="769" width="28.8984375" style="130" customWidth="1"/>
    <col min="770" max="780" width="17.5" style="130" customWidth="1"/>
    <col min="781" max="1024" width="9" style="130"/>
    <col min="1025" max="1025" width="28.8984375" style="130" customWidth="1"/>
    <col min="1026" max="1036" width="17.5" style="130" customWidth="1"/>
    <col min="1037" max="1280" width="9" style="130"/>
    <col min="1281" max="1281" width="28.8984375" style="130" customWidth="1"/>
    <col min="1282" max="1292" width="17.5" style="130" customWidth="1"/>
    <col min="1293" max="1536" width="9" style="130"/>
    <col min="1537" max="1537" width="28.8984375" style="130" customWidth="1"/>
    <col min="1538" max="1548" width="17.5" style="130" customWidth="1"/>
    <col min="1549" max="1792" width="9" style="130"/>
    <col min="1793" max="1793" width="28.8984375" style="130" customWidth="1"/>
    <col min="1794" max="1804" width="17.5" style="130" customWidth="1"/>
    <col min="1805" max="2048" width="9" style="130"/>
    <col min="2049" max="2049" width="28.8984375" style="130" customWidth="1"/>
    <col min="2050" max="2060" width="17.5" style="130" customWidth="1"/>
    <col min="2061" max="2304" width="9" style="130"/>
    <col min="2305" max="2305" width="28.8984375" style="130" customWidth="1"/>
    <col min="2306" max="2316" width="17.5" style="130" customWidth="1"/>
    <col min="2317" max="2560" width="9" style="130"/>
    <col min="2561" max="2561" width="28.8984375" style="130" customWidth="1"/>
    <col min="2562" max="2572" width="17.5" style="130" customWidth="1"/>
    <col min="2573" max="2816" width="9" style="130"/>
    <col min="2817" max="2817" width="28.8984375" style="130" customWidth="1"/>
    <col min="2818" max="2828" width="17.5" style="130" customWidth="1"/>
    <col min="2829" max="3072" width="9" style="130"/>
    <col min="3073" max="3073" width="28.8984375" style="130" customWidth="1"/>
    <col min="3074" max="3084" width="17.5" style="130" customWidth="1"/>
    <col min="3085" max="3328" width="9" style="130"/>
    <col min="3329" max="3329" width="28.8984375" style="130" customWidth="1"/>
    <col min="3330" max="3340" width="17.5" style="130" customWidth="1"/>
    <col min="3341" max="3584" width="9" style="130"/>
    <col min="3585" max="3585" width="28.8984375" style="130" customWidth="1"/>
    <col min="3586" max="3596" width="17.5" style="130" customWidth="1"/>
    <col min="3597" max="3840" width="9" style="130"/>
    <col min="3841" max="3841" width="28.8984375" style="130" customWidth="1"/>
    <col min="3842" max="3852" width="17.5" style="130" customWidth="1"/>
    <col min="3853" max="4096" width="9" style="130"/>
    <col min="4097" max="4097" width="28.8984375" style="130" customWidth="1"/>
    <col min="4098" max="4108" width="17.5" style="130" customWidth="1"/>
    <col min="4109" max="4352" width="9" style="130"/>
    <col min="4353" max="4353" width="28.8984375" style="130" customWidth="1"/>
    <col min="4354" max="4364" width="17.5" style="130" customWidth="1"/>
    <col min="4365" max="4608" width="9" style="130"/>
    <col min="4609" max="4609" width="28.8984375" style="130" customWidth="1"/>
    <col min="4610" max="4620" width="17.5" style="130" customWidth="1"/>
    <col min="4621" max="4864" width="9" style="130"/>
    <col min="4865" max="4865" width="28.8984375" style="130" customWidth="1"/>
    <col min="4866" max="4876" width="17.5" style="130" customWidth="1"/>
    <col min="4877" max="5120" width="9" style="130"/>
    <col min="5121" max="5121" width="28.8984375" style="130" customWidth="1"/>
    <col min="5122" max="5132" width="17.5" style="130" customWidth="1"/>
    <col min="5133" max="5376" width="9" style="130"/>
    <col min="5377" max="5377" width="28.8984375" style="130" customWidth="1"/>
    <col min="5378" max="5388" width="17.5" style="130" customWidth="1"/>
    <col min="5389" max="5632" width="9" style="130"/>
    <col min="5633" max="5633" width="28.8984375" style="130" customWidth="1"/>
    <col min="5634" max="5644" width="17.5" style="130" customWidth="1"/>
    <col min="5645" max="5888" width="9" style="130"/>
    <col min="5889" max="5889" width="28.8984375" style="130" customWidth="1"/>
    <col min="5890" max="5900" width="17.5" style="130" customWidth="1"/>
    <col min="5901" max="6144" width="9" style="130"/>
    <col min="6145" max="6145" width="28.8984375" style="130" customWidth="1"/>
    <col min="6146" max="6156" width="17.5" style="130" customWidth="1"/>
    <col min="6157" max="6400" width="9" style="130"/>
    <col min="6401" max="6401" width="28.8984375" style="130" customWidth="1"/>
    <col min="6402" max="6412" width="17.5" style="130" customWidth="1"/>
    <col min="6413" max="6656" width="9" style="130"/>
    <col min="6657" max="6657" width="28.8984375" style="130" customWidth="1"/>
    <col min="6658" max="6668" width="17.5" style="130" customWidth="1"/>
    <col min="6669" max="6912" width="9" style="130"/>
    <col min="6913" max="6913" width="28.8984375" style="130" customWidth="1"/>
    <col min="6914" max="6924" width="17.5" style="130" customWidth="1"/>
    <col min="6925" max="7168" width="9" style="130"/>
    <col min="7169" max="7169" width="28.8984375" style="130" customWidth="1"/>
    <col min="7170" max="7180" width="17.5" style="130" customWidth="1"/>
    <col min="7181" max="7424" width="9" style="130"/>
    <col min="7425" max="7425" width="28.8984375" style="130" customWidth="1"/>
    <col min="7426" max="7436" width="17.5" style="130" customWidth="1"/>
    <col min="7437" max="7680" width="9" style="130"/>
    <col min="7681" max="7681" width="28.8984375" style="130" customWidth="1"/>
    <col min="7682" max="7692" width="17.5" style="130" customWidth="1"/>
    <col min="7693" max="7936" width="9" style="130"/>
    <col min="7937" max="7937" width="28.8984375" style="130" customWidth="1"/>
    <col min="7938" max="7948" width="17.5" style="130" customWidth="1"/>
    <col min="7949" max="8192" width="9" style="130"/>
    <col min="8193" max="8193" width="28.8984375" style="130" customWidth="1"/>
    <col min="8194" max="8204" width="17.5" style="130" customWidth="1"/>
    <col min="8205" max="8448" width="9" style="130"/>
    <col min="8449" max="8449" width="28.8984375" style="130" customWidth="1"/>
    <col min="8450" max="8460" width="17.5" style="130" customWidth="1"/>
    <col min="8461" max="8704" width="9" style="130"/>
    <col min="8705" max="8705" width="28.8984375" style="130" customWidth="1"/>
    <col min="8706" max="8716" width="17.5" style="130" customWidth="1"/>
    <col min="8717" max="8960" width="9" style="130"/>
    <col min="8961" max="8961" width="28.8984375" style="130" customWidth="1"/>
    <col min="8962" max="8972" width="17.5" style="130" customWidth="1"/>
    <col min="8973" max="9216" width="9" style="130"/>
    <col min="9217" max="9217" width="28.8984375" style="130" customWidth="1"/>
    <col min="9218" max="9228" width="17.5" style="130" customWidth="1"/>
    <col min="9229" max="9472" width="9" style="130"/>
    <col min="9473" max="9473" width="28.8984375" style="130" customWidth="1"/>
    <col min="9474" max="9484" width="17.5" style="130" customWidth="1"/>
    <col min="9485" max="9728" width="9" style="130"/>
    <col min="9729" max="9729" width="28.8984375" style="130" customWidth="1"/>
    <col min="9730" max="9740" width="17.5" style="130" customWidth="1"/>
    <col min="9741" max="9984" width="9" style="130"/>
    <col min="9985" max="9985" width="28.8984375" style="130" customWidth="1"/>
    <col min="9986" max="9996" width="17.5" style="130" customWidth="1"/>
    <col min="9997" max="10240" width="9" style="130"/>
    <col min="10241" max="10241" width="28.8984375" style="130" customWidth="1"/>
    <col min="10242" max="10252" width="17.5" style="130" customWidth="1"/>
    <col min="10253" max="10496" width="9" style="130"/>
    <col min="10497" max="10497" width="28.8984375" style="130" customWidth="1"/>
    <col min="10498" max="10508" width="17.5" style="130" customWidth="1"/>
    <col min="10509" max="10752" width="9" style="130"/>
    <col min="10753" max="10753" width="28.8984375" style="130" customWidth="1"/>
    <col min="10754" max="10764" width="17.5" style="130" customWidth="1"/>
    <col min="10765" max="11008" width="9" style="130"/>
    <col min="11009" max="11009" width="28.8984375" style="130" customWidth="1"/>
    <col min="11010" max="11020" width="17.5" style="130" customWidth="1"/>
    <col min="11021" max="11264" width="9" style="130"/>
    <col min="11265" max="11265" width="28.8984375" style="130" customWidth="1"/>
    <col min="11266" max="11276" width="17.5" style="130" customWidth="1"/>
    <col min="11277" max="11520" width="9" style="130"/>
    <col min="11521" max="11521" width="28.8984375" style="130" customWidth="1"/>
    <col min="11522" max="11532" width="17.5" style="130" customWidth="1"/>
    <col min="11533" max="11776" width="9" style="130"/>
    <col min="11777" max="11777" width="28.8984375" style="130" customWidth="1"/>
    <col min="11778" max="11788" width="17.5" style="130" customWidth="1"/>
    <col min="11789" max="12032" width="9" style="130"/>
    <col min="12033" max="12033" width="28.8984375" style="130" customWidth="1"/>
    <col min="12034" max="12044" width="17.5" style="130" customWidth="1"/>
    <col min="12045" max="12288" width="9" style="130"/>
    <col min="12289" max="12289" width="28.8984375" style="130" customWidth="1"/>
    <col min="12290" max="12300" width="17.5" style="130" customWidth="1"/>
    <col min="12301" max="12544" width="9" style="130"/>
    <col min="12545" max="12545" width="28.8984375" style="130" customWidth="1"/>
    <col min="12546" max="12556" width="17.5" style="130" customWidth="1"/>
    <col min="12557" max="12800" width="9" style="130"/>
    <col min="12801" max="12801" width="28.8984375" style="130" customWidth="1"/>
    <col min="12802" max="12812" width="17.5" style="130" customWidth="1"/>
    <col min="12813" max="13056" width="9" style="130"/>
    <col min="13057" max="13057" width="28.8984375" style="130" customWidth="1"/>
    <col min="13058" max="13068" width="17.5" style="130" customWidth="1"/>
    <col min="13069" max="13312" width="9" style="130"/>
    <col min="13313" max="13313" width="28.8984375" style="130" customWidth="1"/>
    <col min="13314" max="13324" width="17.5" style="130" customWidth="1"/>
    <col min="13325" max="13568" width="9" style="130"/>
    <col min="13569" max="13569" width="28.8984375" style="130" customWidth="1"/>
    <col min="13570" max="13580" width="17.5" style="130" customWidth="1"/>
    <col min="13581" max="13824" width="9" style="130"/>
    <col min="13825" max="13825" width="28.8984375" style="130" customWidth="1"/>
    <col min="13826" max="13836" width="17.5" style="130" customWidth="1"/>
    <col min="13837" max="14080" width="9" style="130"/>
    <col min="14081" max="14081" width="28.8984375" style="130" customWidth="1"/>
    <col min="14082" max="14092" width="17.5" style="130" customWidth="1"/>
    <col min="14093" max="14336" width="9" style="130"/>
    <col min="14337" max="14337" width="28.8984375" style="130" customWidth="1"/>
    <col min="14338" max="14348" width="17.5" style="130" customWidth="1"/>
    <col min="14349" max="14592" width="9" style="130"/>
    <col min="14593" max="14593" width="28.8984375" style="130" customWidth="1"/>
    <col min="14594" max="14604" width="17.5" style="130" customWidth="1"/>
    <col min="14605" max="14848" width="9" style="130"/>
    <col min="14849" max="14849" width="28.8984375" style="130" customWidth="1"/>
    <col min="14850" max="14860" width="17.5" style="130" customWidth="1"/>
    <col min="14861" max="15104" width="9" style="130"/>
    <col min="15105" max="15105" width="28.8984375" style="130" customWidth="1"/>
    <col min="15106" max="15116" width="17.5" style="130" customWidth="1"/>
    <col min="15117" max="15360" width="9" style="130"/>
    <col min="15361" max="15361" width="28.8984375" style="130" customWidth="1"/>
    <col min="15362" max="15372" width="17.5" style="130" customWidth="1"/>
    <col min="15373" max="15616" width="9" style="130"/>
    <col min="15617" max="15617" width="28.8984375" style="130" customWidth="1"/>
    <col min="15618" max="15628" width="17.5" style="130" customWidth="1"/>
    <col min="15629" max="15872" width="9" style="130"/>
    <col min="15873" max="15873" width="28.8984375" style="130" customWidth="1"/>
    <col min="15874" max="15884" width="17.5" style="130" customWidth="1"/>
    <col min="15885" max="16128" width="9" style="130"/>
    <col min="16129" max="16129" width="28.8984375" style="130" customWidth="1"/>
    <col min="16130" max="16140" width="17.5" style="130" customWidth="1"/>
    <col min="16141" max="16384" width="9" style="130"/>
  </cols>
  <sheetData>
    <row r="2" spans="1:12">
      <c r="A2" s="166" t="s">
        <v>79</v>
      </c>
      <c r="B2" s="166"/>
      <c r="C2" s="166"/>
      <c r="D2" s="166"/>
      <c r="E2" s="166"/>
      <c r="F2" s="166"/>
      <c r="G2" s="166"/>
      <c r="H2" s="166"/>
      <c r="I2" s="166"/>
      <c r="J2" s="166"/>
    </row>
    <row r="3" spans="1:12">
      <c r="A3" s="131" t="s">
        <v>80</v>
      </c>
      <c r="B3" s="165" t="s">
        <v>81</v>
      </c>
      <c r="C3" s="165"/>
      <c r="D3" s="165"/>
      <c r="E3" s="165"/>
      <c r="F3" s="165"/>
      <c r="G3" s="165"/>
      <c r="H3" s="165"/>
      <c r="I3" s="165"/>
      <c r="J3" s="165"/>
      <c r="K3" s="165"/>
    </row>
    <row r="4" spans="1:12">
      <c r="A4" s="131" t="s">
        <v>82</v>
      </c>
      <c r="B4" s="165" t="s">
        <v>83</v>
      </c>
      <c r="C4" s="165"/>
      <c r="D4" s="165"/>
      <c r="E4" s="165"/>
      <c r="F4" s="165"/>
      <c r="G4" s="165"/>
      <c r="H4" s="165"/>
      <c r="I4" s="165"/>
      <c r="J4" s="165"/>
      <c r="K4" s="165"/>
    </row>
    <row r="5" spans="1:12">
      <c r="A5" s="131" t="s">
        <v>84</v>
      </c>
      <c r="B5" s="165" t="s">
        <v>57</v>
      </c>
      <c r="C5" s="165"/>
      <c r="D5" s="165"/>
      <c r="E5" s="165"/>
      <c r="F5" s="165"/>
      <c r="G5" s="165"/>
      <c r="H5" s="165"/>
      <c r="I5" s="165"/>
      <c r="J5" s="165"/>
      <c r="K5" s="165"/>
    </row>
    <row r="6" spans="1:12">
      <c r="A6" s="131" t="s">
        <v>85</v>
      </c>
      <c r="B6" s="165" t="s">
        <v>58</v>
      </c>
      <c r="C6" s="165"/>
      <c r="D6" s="165"/>
      <c r="E6" s="165"/>
      <c r="F6" s="165"/>
      <c r="G6" s="165"/>
      <c r="H6" s="165"/>
      <c r="I6" s="165"/>
      <c r="J6" s="165"/>
      <c r="K6" s="165"/>
    </row>
    <row r="7" spans="1:12">
      <c r="A7" s="131" t="s">
        <v>86</v>
      </c>
      <c r="B7" s="165" t="s">
        <v>87</v>
      </c>
      <c r="C7" s="165"/>
      <c r="D7" s="165"/>
      <c r="E7" s="165"/>
      <c r="F7" s="165"/>
      <c r="G7" s="165"/>
      <c r="H7" s="165"/>
      <c r="I7" s="165"/>
      <c r="J7" s="165"/>
      <c r="K7" s="165"/>
    </row>
    <row r="8" spans="1:12">
      <c r="A8" s="131" t="s">
        <v>88</v>
      </c>
      <c r="B8" s="165" t="s">
        <v>89</v>
      </c>
      <c r="C8" s="165"/>
      <c r="D8" s="165"/>
      <c r="E8" s="165"/>
      <c r="F8" s="165"/>
      <c r="G8" s="165"/>
      <c r="H8" s="165"/>
      <c r="I8" s="165"/>
      <c r="J8" s="165"/>
      <c r="K8" s="165"/>
    </row>
    <row r="9" spans="1:12">
      <c r="A9" s="131" t="s">
        <v>90</v>
      </c>
      <c r="B9" s="165" t="s">
        <v>91</v>
      </c>
      <c r="C9" s="165"/>
      <c r="D9" s="165"/>
      <c r="E9" s="165"/>
      <c r="F9" s="165"/>
      <c r="G9" s="165"/>
      <c r="H9" s="165"/>
      <c r="I9" s="165"/>
      <c r="J9" s="165"/>
      <c r="K9" s="165"/>
    </row>
    <row r="11" spans="1:12">
      <c r="C11" s="132" t="s">
        <v>58</v>
      </c>
      <c r="D11" s="131" t="s">
        <v>58</v>
      </c>
      <c r="E11" s="131" t="s">
        <v>58</v>
      </c>
      <c r="F11" s="131" t="s">
        <v>58</v>
      </c>
      <c r="G11" s="131" t="s">
        <v>58</v>
      </c>
      <c r="H11" s="131" t="s">
        <v>58</v>
      </c>
      <c r="I11" s="131" t="s">
        <v>58</v>
      </c>
      <c r="J11" s="131" t="s">
        <v>58</v>
      </c>
      <c r="K11" s="131" t="s">
        <v>58</v>
      </c>
      <c r="L11" s="131" t="s">
        <v>58</v>
      </c>
    </row>
    <row r="12" spans="1:12">
      <c r="C12" s="132" t="s">
        <v>92</v>
      </c>
      <c r="D12" s="131" t="s">
        <v>93</v>
      </c>
      <c r="E12" s="131" t="s">
        <v>94</v>
      </c>
      <c r="F12" s="131" t="s">
        <v>95</v>
      </c>
      <c r="G12" s="131" t="s">
        <v>96</v>
      </c>
      <c r="H12" s="131" t="s">
        <v>97</v>
      </c>
      <c r="I12" s="131" t="s">
        <v>98</v>
      </c>
      <c r="J12" s="131" t="s">
        <v>99</v>
      </c>
      <c r="K12" s="131" t="s">
        <v>100</v>
      </c>
      <c r="L12" s="131" t="s">
        <v>101</v>
      </c>
    </row>
    <row r="13" spans="1:12" ht="16.8">
      <c r="A13" s="131" t="s">
        <v>102</v>
      </c>
      <c r="B13" s="131" t="s">
        <v>103</v>
      </c>
      <c r="C13" s="132" t="s">
        <v>104</v>
      </c>
      <c r="D13" s="131" t="s">
        <v>104</v>
      </c>
      <c r="E13" s="131" t="s">
        <v>104</v>
      </c>
      <c r="F13" s="131" t="s">
        <v>104</v>
      </c>
      <c r="G13" s="131" t="s">
        <v>104</v>
      </c>
      <c r="H13" s="131" t="s">
        <v>104</v>
      </c>
      <c r="I13" s="131" t="s">
        <v>104</v>
      </c>
      <c r="J13" s="131" t="s">
        <v>104</v>
      </c>
      <c r="K13" s="131" t="s">
        <v>104</v>
      </c>
      <c r="L13" s="131" t="s">
        <v>104</v>
      </c>
    </row>
    <row r="14" spans="1:12">
      <c r="A14" s="133" t="s">
        <v>179</v>
      </c>
      <c r="B14" s="133">
        <v>2507.4</v>
      </c>
      <c r="C14" s="134">
        <v>2378</v>
      </c>
      <c r="D14" s="133">
        <v>2470.6</v>
      </c>
      <c r="E14" s="133">
        <v>2673.6</v>
      </c>
      <c r="F14" s="133">
        <v>2649.9</v>
      </c>
      <c r="G14" s="133">
        <v>2779.1</v>
      </c>
      <c r="H14" s="133">
        <v>2787.5</v>
      </c>
      <c r="I14" s="133">
        <v>2661.9</v>
      </c>
      <c r="J14" s="133">
        <v>2295.6999999999998</v>
      </c>
      <c r="K14" s="133">
        <v>2103.9</v>
      </c>
      <c r="L14" s="133">
        <v>1993.8</v>
      </c>
    </row>
    <row r="15" spans="1:12">
      <c r="A15" s="135" t="s">
        <v>180</v>
      </c>
      <c r="B15" s="135" t="s">
        <v>109</v>
      </c>
      <c r="C15" s="134" t="s">
        <v>109</v>
      </c>
      <c r="D15" s="135" t="s">
        <v>109</v>
      </c>
      <c r="E15" s="135" t="s">
        <v>109</v>
      </c>
      <c r="F15" s="135" t="s">
        <v>109</v>
      </c>
      <c r="G15" s="135" t="s">
        <v>109</v>
      </c>
      <c r="H15" s="135" t="s">
        <v>109</v>
      </c>
      <c r="I15" s="135" t="s">
        <v>109</v>
      </c>
      <c r="J15" s="135" t="s">
        <v>109</v>
      </c>
      <c r="K15" s="135" t="s">
        <v>109</v>
      </c>
      <c r="L15" s="135" t="s">
        <v>109</v>
      </c>
    </row>
    <row r="16" spans="1:12">
      <c r="A16" s="133" t="s">
        <v>181</v>
      </c>
      <c r="B16" s="133">
        <v>2507.4</v>
      </c>
      <c r="C16" s="134">
        <v>2378</v>
      </c>
      <c r="D16" s="133">
        <v>2470.6</v>
      </c>
      <c r="E16" s="133">
        <v>2673.6</v>
      </c>
      <c r="F16" s="133">
        <v>2649.9</v>
      </c>
      <c r="G16" s="133">
        <v>2779.1</v>
      </c>
      <c r="H16" s="133">
        <v>2787.5</v>
      </c>
      <c r="I16" s="133">
        <v>2661.9</v>
      </c>
      <c r="J16" s="133">
        <v>2295.6999999999998</v>
      </c>
      <c r="K16" s="133">
        <v>2103.9</v>
      </c>
      <c r="L16" s="133">
        <v>1993.8</v>
      </c>
    </row>
    <row r="17" spans="1:12">
      <c r="A17" s="135" t="s">
        <v>182</v>
      </c>
      <c r="B17" s="135">
        <v>0</v>
      </c>
      <c r="C17" s="134">
        <v>0</v>
      </c>
      <c r="D17" s="135">
        <v>0</v>
      </c>
      <c r="E17" s="135">
        <v>0</v>
      </c>
      <c r="F17" s="135">
        <v>0</v>
      </c>
      <c r="G17" s="135">
        <v>0</v>
      </c>
      <c r="H17" s="135">
        <v>0</v>
      </c>
      <c r="I17" s="135">
        <v>0</v>
      </c>
      <c r="J17" s="135">
        <v>0</v>
      </c>
      <c r="K17" s="135">
        <v>0</v>
      </c>
      <c r="L17" s="135">
        <v>0</v>
      </c>
    </row>
    <row r="18" spans="1:12" ht="20.399999999999999">
      <c r="A18" s="133" t="s">
        <v>183</v>
      </c>
      <c r="B18" s="133" t="s">
        <v>109</v>
      </c>
      <c r="C18" s="134" t="s">
        <v>109</v>
      </c>
      <c r="D18" s="133" t="s">
        <v>109</v>
      </c>
      <c r="E18" s="133" t="s">
        <v>109</v>
      </c>
      <c r="F18" s="133" t="s">
        <v>109</v>
      </c>
      <c r="G18" s="133" t="s">
        <v>109</v>
      </c>
      <c r="H18" s="133" t="s">
        <v>109</v>
      </c>
      <c r="I18" s="133" t="s">
        <v>109</v>
      </c>
      <c r="J18" s="133" t="s">
        <v>109</v>
      </c>
      <c r="K18" s="133" t="s">
        <v>109</v>
      </c>
      <c r="L18" s="133" t="s">
        <v>109</v>
      </c>
    </row>
    <row r="19" spans="1:12">
      <c r="A19" s="135" t="s">
        <v>184</v>
      </c>
      <c r="B19" s="135">
        <v>0</v>
      </c>
      <c r="C19" s="134">
        <v>0</v>
      </c>
      <c r="D19" s="135">
        <v>0</v>
      </c>
      <c r="E19" s="135">
        <v>0</v>
      </c>
      <c r="F19" s="135">
        <v>0</v>
      </c>
      <c r="G19" s="135">
        <v>0</v>
      </c>
      <c r="H19" s="135">
        <v>0</v>
      </c>
      <c r="I19" s="135">
        <v>0</v>
      </c>
      <c r="J19" s="135">
        <v>0</v>
      </c>
      <c r="K19" s="135">
        <v>0</v>
      </c>
      <c r="L19" s="135">
        <v>0</v>
      </c>
    </row>
    <row r="20" spans="1:12">
      <c r="A20" s="133" t="s">
        <v>185</v>
      </c>
      <c r="B20" s="133">
        <v>0</v>
      </c>
      <c r="C20" s="134">
        <v>0</v>
      </c>
      <c r="D20" s="133">
        <v>0</v>
      </c>
      <c r="E20" s="133">
        <v>0</v>
      </c>
      <c r="F20" s="133">
        <v>0</v>
      </c>
      <c r="G20" s="133">
        <v>0</v>
      </c>
      <c r="H20" s="133">
        <v>0</v>
      </c>
      <c r="I20" s="133">
        <v>0</v>
      </c>
      <c r="J20" s="133">
        <v>0</v>
      </c>
      <c r="K20" s="133">
        <v>0</v>
      </c>
      <c r="L20" s="133">
        <v>0</v>
      </c>
    </row>
    <row r="21" spans="1:12">
      <c r="A21" s="135" t="s">
        <v>186</v>
      </c>
      <c r="B21" s="135">
        <v>0</v>
      </c>
      <c r="C21" s="134">
        <v>0</v>
      </c>
      <c r="D21" s="135">
        <v>0</v>
      </c>
      <c r="E21" s="135">
        <v>0</v>
      </c>
      <c r="F21" s="135">
        <v>0</v>
      </c>
      <c r="G21" s="135">
        <v>0</v>
      </c>
      <c r="H21" s="135">
        <v>0</v>
      </c>
      <c r="I21" s="135">
        <v>0</v>
      </c>
      <c r="J21" s="135">
        <v>0</v>
      </c>
      <c r="K21" s="135">
        <v>0</v>
      </c>
      <c r="L21" s="135">
        <v>0</v>
      </c>
    </row>
    <row r="22" spans="1:12">
      <c r="A22" s="133" t="s">
        <v>187</v>
      </c>
      <c r="B22" s="133">
        <v>0</v>
      </c>
      <c r="C22" s="134">
        <v>0</v>
      </c>
      <c r="D22" s="133">
        <v>0</v>
      </c>
      <c r="E22" s="133">
        <v>0</v>
      </c>
      <c r="F22" s="133">
        <v>0</v>
      </c>
      <c r="G22" s="133">
        <v>0</v>
      </c>
      <c r="H22" s="133">
        <v>0</v>
      </c>
      <c r="I22" s="133">
        <v>0</v>
      </c>
      <c r="J22" s="133">
        <v>0</v>
      </c>
      <c r="K22" s="133">
        <v>0</v>
      </c>
      <c r="L22" s="133">
        <v>0</v>
      </c>
    </row>
    <row r="23" spans="1:12">
      <c r="A23" s="135" t="s">
        <v>188</v>
      </c>
      <c r="B23" s="135" t="s">
        <v>109</v>
      </c>
      <c r="C23" s="134" t="s">
        <v>109</v>
      </c>
      <c r="D23" s="135" t="s">
        <v>109</v>
      </c>
      <c r="E23" s="135" t="s">
        <v>109</v>
      </c>
      <c r="F23" s="135" t="s">
        <v>109</v>
      </c>
      <c r="G23" s="135" t="s">
        <v>109</v>
      </c>
      <c r="H23" s="135" t="s">
        <v>109</v>
      </c>
      <c r="I23" s="135" t="s">
        <v>109</v>
      </c>
      <c r="J23" s="135" t="s">
        <v>109</v>
      </c>
      <c r="K23" s="135" t="s">
        <v>109</v>
      </c>
      <c r="L23" s="135" t="s">
        <v>109</v>
      </c>
    </row>
    <row r="24" spans="1:12">
      <c r="A24" s="133" t="s">
        <v>189</v>
      </c>
      <c r="B24" s="133" t="s">
        <v>109</v>
      </c>
      <c r="C24" s="134" t="s">
        <v>109</v>
      </c>
      <c r="D24" s="133" t="s">
        <v>109</v>
      </c>
      <c r="E24" s="133" t="s">
        <v>109</v>
      </c>
      <c r="F24" s="133" t="s">
        <v>109</v>
      </c>
      <c r="G24" s="133" t="s">
        <v>109</v>
      </c>
      <c r="H24" s="133" t="s">
        <v>109</v>
      </c>
      <c r="I24" s="133" t="s">
        <v>109</v>
      </c>
      <c r="J24" s="133" t="s">
        <v>109</v>
      </c>
      <c r="K24" s="133" t="s">
        <v>109</v>
      </c>
      <c r="L24" s="133" t="s">
        <v>109</v>
      </c>
    </row>
    <row r="25" spans="1:12">
      <c r="A25" s="135" t="s">
        <v>190</v>
      </c>
      <c r="B25" s="135" t="s">
        <v>109</v>
      </c>
      <c r="C25" s="134" t="s">
        <v>109</v>
      </c>
      <c r="D25" s="135" t="s">
        <v>109</v>
      </c>
      <c r="E25" s="135" t="s">
        <v>109</v>
      </c>
      <c r="F25" s="135" t="s">
        <v>109</v>
      </c>
      <c r="G25" s="135" t="s">
        <v>109</v>
      </c>
      <c r="H25" s="135" t="s">
        <v>109</v>
      </c>
      <c r="I25" s="135" t="s">
        <v>109</v>
      </c>
      <c r="J25" s="135" t="s">
        <v>109</v>
      </c>
      <c r="K25" s="135" t="s">
        <v>109</v>
      </c>
      <c r="L25" s="135" t="s">
        <v>109</v>
      </c>
    </row>
    <row r="26" spans="1:12">
      <c r="A26" s="133" t="s">
        <v>191</v>
      </c>
      <c r="B26" s="133" t="s">
        <v>109</v>
      </c>
      <c r="C26" s="134" t="s">
        <v>109</v>
      </c>
      <c r="D26" s="133" t="s">
        <v>109</v>
      </c>
      <c r="E26" s="133" t="s">
        <v>109</v>
      </c>
      <c r="F26" s="133" t="s">
        <v>109</v>
      </c>
      <c r="G26" s="133" t="s">
        <v>109</v>
      </c>
      <c r="H26" s="133" t="s">
        <v>109</v>
      </c>
      <c r="I26" s="133" t="s">
        <v>109</v>
      </c>
      <c r="J26" s="133" t="s">
        <v>109</v>
      </c>
      <c r="K26" s="133" t="s">
        <v>109</v>
      </c>
      <c r="L26" s="133" t="s">
        <v>109</v>
      </c>
    </row>
    <row r="27" spans="1:12">
      <c r="A27" s="135" t="s">
        <v>192</v>
      </c>
      <c r="B27" s="135">
        <v>2507.4</v>
      </c>
      <c r="C27" s="134">
        <v>2378</v>
      </c>
      <c r="D27" s="135">
        <v>2470.6</v>
      </c>
      <c r="E27" s="135">
        <v>2673.6</v>
      </c>
      <c r="F27" s="135">
        <v>2649.9</v>
      </c>
      <c r="G27" s="135">
        <v>2779.1</v>
      </c>
      <c r="H27" s="135">
        <v>2787.5</v>
      </c>
      <c r="I27" s="135">
        <v>2661.9</v>
      </c>
      <c r="J27" s="135">
        <v>2295.6999999999998</v>
      </c>
      <c r="K27" s="135">
        <v>2103.9</v>
      </c>
      <c r="L27" s="135">
        <v>1993.8</v>
      </c>
    </row>
    <row r="28" spans="1:12">
      <c r="A28" s="133" t="s">
        <v>193</v>
      </c>
      <c r="B28" s="133">
        <v>1078.8333333333333</v>
      </c>
      <c r="C28" s="134">
        <v>955.8</v>
      </c>
      <c r="D28" s="133">
        <v>1067.7</v>
      </c>
      <c r="E28" s="133">
        <v>1213</v>
      </c>
      <c r="F28" s="133">
        <v>1330.2</v>
      </c>
      <c r="G28" s="133">
        <v>1601.4</v>
      </c>
      <c r="H28" s="133">
        <v>1609.7</v>
      </c>
      <c r="I28" s="133">
        <v>1493.4</v>
      </c>
      <c r="J28" s="133">
        <v>1166.7</v>
      </c>
      <c r="K28" s="133">
        <v>1011.5</v>
      </c>
      <c r="L28" s="133">
        <v>1159.9000000000001</v>
      </c>
    </row>
    <row r="29" spans="1:12">
      <c r="A29" s="135" t="s">
        <v>194</v>
      </c>
      <c r="B29" s="135" t="s">
        <v>109</v>
      </c>
      <c r="C29" s="134">
        <v>0</v>
      </c>
      <c r="D29" s="135" t="s">
        <v>109</v>
      </c>
      <c r="E29" s="135" t="s">
        <v>109</v>
      </c>
      <c r="F29" s="135" t="s">
        <v>109</v>
      </c>
      <c r="G29" s="135" t="s">
        <v>109</v>
      </c>
      <c r="H29" s="135" t="s">
        <v>109</v>
      </c>
      <c r="I29" s="135" t="s">
        <v>109</v>
      </c>
      <c r="J29" s="135">
        <v>0</v>
      </c>
      <c r="K29" s="135">
        <v>0</v>
      </c>
      <c r="L29" s="135">
        <v>0</v>
      </c>
    </row>
    <row r="30" spans="1:12">
      <c r="A30" s="133" t="s">
        <v>195</v>
      </c>
      <c r="B30" s="133" t="s">
        <v>109</v>
      </c>
      <c r="C30" s="134" t="s">
        <v>109</v>
      </c>
      <c r="D30" s="133" t="s">
        <v>109</v>
      </c>
      <c r="E30" s="133" t="s">
        <v>109</v>
      </c>
      <c r="F30" s="133" t="s">
        <v>109</v>
      </c>
      <c r="G30" s="133" t="s">
        <v>109</v>
      </c>
      <c r="H30" s="133" t="s">
        <v>109</v>
      </c>
      <c r="I30" s="133" t="s">
        <v>109</v>
      </c>
      <c r="J30" s="133">
        <v>0</v>
      </c>
      <c r="K30" s="133">
        <v>0</v>
      </c>
      <c r="L30" s="133">
        <v>0</v>
      </c>
    </row>
    <row r="31" spans="1:12">
      <c r="A31" s="135" t="s">
        <v>196</v>
      </c>
      <c r="B31" s="135" t="s">
        <v>109</v>
      </c>
      <c r="C31" s="134" t="s">
        <v>109</v>
      </c>
      <c r="D31" s="135" t="s">
        <v>109</v>
      </c>
      <c r="E31" s="135" t="s">
        <v>109</v>
      </c>
      <c r="F31" s="135" t="s">
        <v>109</v>
      </c>
      <c r="G31" s="135" t="s">
        <v>109</v>
      </c>
      <c r="H31" s="135" t="s">
        <v>109</v>
      </c>
      <c r="I31" s="135" t="s">
        <v>109</v>
      </c>
      <c r="J31" s="135" t="s">
        <v>109</v>
      </c>
      <c r="K31" s="135" t="s">
        <v>109</v>
      </c>
      <c r="L31" s="135" t="s">
        <v>109</v>
      </c>
    </row>
    <row r="32" spans="1:12">
      <c r="A32" s="133" t="s">
        <v>197</v>
      </c>
      <c r="B32" s="133">
        <v>0</v>
      </c>
      <c r="C32" s="134">
        <v>0</v>
      </c>
      <c r="D32" s="133">
        <v>0</v>
      </c>
      <c r="E32" s="133">
        <v>0</v>
      </c>
      <c r="F32" s="133">
        <v>0</v>
      </c>
      <c r="G32" s="133">
        <v>0</v>
      </c>
      <c r="H32" s="133">
        <v>0</v>
      </c>
      <c r="I32" s="133">
        <v>0</v>
      </c>
      <c r="J32" s="133">
        <v>0</v>
      </c>
      <c r="K32" s="133">
        <v>0</v>
      </c>
      <c r="L32" s="133">
        <v>0</v>
      </c>
    </row>
    <row r="33" spans="1:12">
      <c r="A33" s="135" t="s">
        <v>198</v>
      </c>
      <c r="B33" s="135" t="s">
        <v>109</v>
      </c>
      <c r="C33" s="134" t="s">
        <v>109</v>
      </c>
      <c r="D33" s="135" t="s">
        <v>109</v>
      </c>
      <c r="E33" s="135" t="s">
        <v>109</v>
      </c>
      <c r="F33" s="135" t="s">
        <v>109</v>
      </c>
      <c r="G33" s="135" t="s">
        <v>109</v>
      </c>
      <c r="H33" s="135" t="s">
        <v>109</v>
      </c>
      <c r="I33" s="135" t="s">
        <v>109</v>
      </c>
      <c r="J33" s="135" t="s">
        <v>109</v>
      </c>
      <c r="K33" s="135" t="s">
        <v>109</v>
      </c>
      <c r="L33" s="135" t="s">
        <v>109</v>
      </c>
    </row>
    <row r="34" spans="1:12">
      <c r="A34" s="133" t="s">
        <v>199</v>
      </c>
      <c r="B34" s="133" t="s">
        <v>109</v>
      </c>
      <c r="C34" s="134" t="s">
        <v>109</v>
      </c>
      <c r="D34" s="133" t="s">
        <v>109</v>
      </c>
      <c r="E34" s="133" t="s">
        <v>109</v>
      </c>
      <c r="F34" s="133" t="s">
        <v>109</v>
      </c>
      <c r="G34" s="133" t="s">
        <v>109</v>
      </c>
      <c r="H34" s="133" t="s">
        <v>109</v>
      </c>
      <c r="I34" s="133" t="s">
        <v>109</v>
      </c>
      <c r="J34" s="133" t="s">
        <v>109</v>
      </c>
      <c r="K34" s="133" t="s">
        <v>109</v>
      </c>
      <c r="L34" s="133" t="s">
        <v>109</v>
      </c>
    </row>
    <row r="35" spans="1:12">
      <c r="A35" s="135" t="s">
        <v>200</v>
      </c>
      <c r="B35" s="135">
        <v>182.53333333333333</v>
      </c>
      <c r="C35" s="134">
        <v>184</v>
      </c>
      <c r="D35" s="135">
        <v>179.7</v>
      </c>
      <c r="E35" s="135">
        <v>183.9</v>
      </c>
      <c r="F35" s="135">
        <v>179.7</v>
      </c>
      <c r="G35" s="135">
        <v>171.2</v>
      </c>
      <c r="H35" s="135">
        <v>174.6</v>
      </c>
      <c r="I35" s="135">
        <v>172.4</v>
      </c>
      <c r="J35" s="135">
        <v>153.80000000000001</v>
      </c>
      <c r="K35" s="135">
        <v>146</v>
      </c>
      <c r="L35" s="135">
        <v>136.69999999999999</v>
      </c>
    </row>
    <row r="36" spans="1:12">
      <c r="A36" s="133" t="s">
        <v>201</v>
      </c>
      <c r="B36" s="133">
        <v>463.6</v>
      </c>
      <c r="C36" s="134">
        <v>462</v>
      </c>
      <c r="D36" s="133">
        <v>436.4</v>
      </c>
      <c r="E36" s="133">
        <v>492.4</v>
      </c>
      <c r="F36" s="133">
        <v>447.2</v>
      </c>
      <c r="G36" s="133">
        <v>398.7</v>
      </c>
      <c r="H36" s="133">
        <v>393.7</v>
      </c>
      <c r="I36" s="133">
        <v>405.3</v>
      </c>
      <c r="J36" s="133">
        <v>361.5</v>
      </c>
      <c r="K36" s="133">
        <v>348</v>
      </c>
      <c r="L36" s="133">
        <v>94.3</v>
      </c>
    </row>
    <row r="37" spans="1:12" ht="20.399999999999999">
      <c r="A37" s="135" t="s">
        <v>202</v>
      </c>
      <c r="B37" s="135">
        <v>0</v>
      </c>
      <c r="C37" s="134">
        <v>0</v>
      </c>
      <c r="D37" s="135">
        <v>0</v>
      </c>
      <c r="E37" s="135">
        <v>0</v>
      </c>
      <c r="F37" s="135">
        <v>0</v>
      </c>
      <c r="G37" s="135">
        <v>0</v>
      </c>
      <c r="H37" s="135">
        <v>0</v>
      </c>
      <c r="I37" s="135">
        <v>0</v>
      </c>
      <c r="J37" s="135">
        <v>0</v>
      </c>
      <c r="K37" s="135">
        <v>0</v>
      </c>
      <c r="L37" s="135">
        <v>0</v>
      </c>
    </row>
    <row r="38" spans="1:12" ht="20.399999999999999">
      <c r="A38" s="133" t="s">
        <v>203</v>
      </c>
      <c r="B38" s="133">
        <v>0</v>
      </c>
      <c r="C38" s="134">
        <v>0</v>
      </c>
      <c r="D38" s="133">
        <v>0</v>
      </c>
      <c r="E38" s="133">
        <v>0</v>
      </c>
      <c r="F38" s="133">
        <v>0</v>
      </c>
      <c r="G38" s="133">
        <v>0</v>
      </c>
      <c r="H38" s="133">
        <v>0</v>
      </c>
      <c r="I38" s="133">
        <v>0</v>
      </c>
      <c r="J38" s="133">
        <v>0</v>
      </c>
      <c r="K38" s="133">
        <v>0</v>
      </c>
      <c r="L38" s="133">
        <v>0</v>
      </c>
    </row>
    <row r="39" spans="1:12" ht="20.399999999999999">
      <c r="A39" s="135" t="s">
        <v>204</v>
      </c>
      <c r="B39" s="135">
        <v>1724.9666666666667</v>
      </c>
      <c r="C39" s="134">
        <v>1601.8</v>
      </c>
      <c r="D39" s="135">
        <v>1683.8</v>
      </c>
      <c r="E39" s="135">
        <v>1889.3</v>
      </c>
      <c r="F39" s="135">
        <v>1957.1</v>
      </c>
      <c r="G39" s="135">
        <v>2171.3000000000002</v>
      </c>
      <c r="H39" s="135">
        <v>2178</v>
      </c>
      <c r="I39" s="135">
        <v>2071.1</v>
      </c>
      <c r="J39" s="135">
        <v>1682</v>
      </c>
      <c r="K39" s="135">
        <v>1505.5</v>
      </c>
      <c r="L39" s="135">
        <v>1390.9</v>
      </c>
    </row>
    <row r="40" spans="1:12">
      <c r="A40" s="133" t="s">
        <v>205</v>
      </c>
      <c r="B40" s="133">
        <v>782.43333333333328</v>
      </c>
      <c r="C40" s="134">
        <v>776.2</v>
      </c>
      <c r="D40" s="133">
        <v>786.8</v>
      </c>
      <c r="E40" s="133">
        <v>784.3</v>
      </c>
      <c r="F40" s="133">
        <v>692.8</v>
      </c>
      <c r="G40" s="133">
        <v>607.79999999999995</v>
      </c>
      <c r="H40" s="133">
        <v>609.5</v>
      </c>
      <c r="I40" s="133">
        <v>590.79999999999995</v>
      </c>
      <c r="J40" s="133">
        <v>613.70000000000005</v>
      </c>
      <c r="K40" s="133">
        <v>598.4</v>
      </c>
      <c r="L40" s="133">
        <v>602.9</v>
      </c>
    </row>
    <row r="41" spans="1:12">
      <c r="A41" s="135" t="s">
        <v>113</v>
      </c>
      <c r="B41" s="135" t="s">
        <v>109</v>
      </c>
      <c r="C41" s="134" t="s">
        <v>109</v>
      </c>
      <c r="D41" s="135" t="s">
        <v>109</v>
      </c>
      <c r="E41" s="135" t="s">
        <v>109</v>
      </c>
      <c r="F41" s="135" t="s">
        <v>109</v>
      </c>
      <c r="G41" s="135" t="s">
        <v>109</v>
      </c>
      <c r="H41" s="135" t="s">
        <v>109</v>
      </c>
      <c r="I41" s="135" t="s">
        <v>109</v>
      </c>
      <c r="J41" s="135" t="s">
        <v>109</v>
      </c>
      <c r="K41" s="135" t="s">
        <v>109</v>
      </c>
      <c r="L41" s="135" t="s">
        <v>109</v>
      </c>
    </row>
    <row r="42" spans="1:12">
      <c r="A42" s="133" t="s">
        <v>206</v>
      </c>
      <c r="B42" s="133">
        <v>2.3666666666666667</v>
      </c>
      <c r="C42" s="134">
        <v>2.2999999999999998</v>
      </c>
      <c r="D42" s="133">
        <v>2.35</v>
      </c>
      <c r="E42" s="133">
        <v>2.4500000000000002</v>
      </c>
      <c r="F42" s="133">
        <v>6.55</v>
      </c>
      <c r="G42" s="133">
        <v>6.4</v>
      </c>
      <c r="H42" s="133">
        <v>2.15</v>
      </c>
      <c r="I42" s="133">
        <v>2.5</v>
      </c>
      <c r="J42" s="133">
        <v>3.8</v>
      </c>
      <c r="K42" s="133">
        <v>4.6500000000000004</v>
      </c>
      <c r="L42" s="133">
        <v>2.2999999999999998</v>
      </c>
    </row>
    <row r="43" spans="1:12">
      <c r="A43" s="135" t="s">
        <v>182</v>
      </c>
      <c r="B43" s="135">
        <v>0</v>
      </c>
      <c r="C43" s="134">
        <v>0</v>
      </c>
      <c r="D43" s="135">
        <v>0</v>
      </c>
      <c r="E43" s="135">
        <v>0</v>
      </c>
      <c r="F43" s="135">
        <v>0</v>
      </c>
      <c r="G43" s="135">
        <v>0</v>
      </c>
      <c r="H43" s="135">
        <v>0</v>
      </c>
      <c r="I43" s="135">
        <v>0</v>
      </c>
      <c r="J43" s="135">
        <v>0</v>
      </c>
      <c r="K43" s="135">
        <v>0</v>
      </c>
      <c r="L43" s="135">
        <v>0</v>
      </c>
    </row>
    <row r="44" spans="1:12">
      <c r="A44" s="133" t="s">
        <v>207</v>
      </c>
      <c r="B44" s="133">
        <v>0</v>
      </c>
      <c r="C44" s="134">
        <v>0</v>
      </c>
      <c r="D44" s="133">
        <v>0</v>
      </c>
      <c r="E44" s="133">
        <v>0</v>
      </c>
      <c r="F44" s="133">
        <v>0</v>
      </c>
      <c r="G44" s="133">
        <v>0</v>
      </c>
      <c r="H44" s="133">
        <v>0</v>
      </c>
      <c r="I44" s="133">
        <v>0</v>
      </c>
      <c r="J44" s="133">
        <v>0</v>
      </c>
      <c r="K44" s="133">
        <v>0</v>
      </c>
      <c r="L44" s="133">
        <v>0</v>
      </c>
    </row>
    <row r="45" spans="1:12" ht="20.399999999999999">
      <c r="A45" s="135" t="s">
        <v>183</v>
      </c>
      <c r="B45" s="135" t="s">
        <v>109</v>
      </c>
      <c r="C45" s="134" t="s">
        <v>109</v>
      </c>
      <c r="D45" s="135" t="s">
        <v>109</v>
      </c>
      <c r="E45" s="135" t="s">
        <v>109</v>
      </c>
      <c r="F45" s="135" t="s">
        <v>109</v>
      </c>
      <c r="G45" s="135" t="s">
        <v>109</v>
      </c>
      <c r="H45" s="135" t="s">
        <v>109</v>
      </c>
      <c r="I45" s="135" t="s">
        <v>109</v>
      </c>
      <c r="J45" s="135" t="s">
        <v>109</v>
      </c>
      <c r="K45" s="135" t="s">
        <v>109</v>
      </c>
      <c r="L45" s="135" t="s">
        <v>109</v>
      </c>
    </row>
    <row r="46" spans="1:12" ht="20.399999999999999">
      <c r="A46" s="133" t="s">
        <v>208</v>
      </c>
      <c r="B46" s="133">
        <v>0</v>
      </c>
      <c r="C46" s="134">
        <v>0</v>
      </c>
      <c r="D46" s="133">
        <v>0</v>
      </c>
      <c r="E46" s="133">
        <v>0</v>
      </c>
      <c r="F46" s="133">
        <v>0</v>
      </c>
      <c r="G46" s="133">
        <v>0</v>
      </c>
      <c r="H46" s="133">
        <v>0</v>
      </c>
      <c r="I46" s="133">
        <v>0</v>
      </c>
      <c r="J46" s="133">
        <v>0</v>
      </c>
      <c r="K46" s="133">
        <v>0</v>
      </c>
      <c r="L46" s="133">
        <v>0</v>
      </c>
    </row>
    <row r="47" spans="1:12">
      <c r="A47" s="135" t="s">
        <v>184</v>
      </c>
      <c r="B47" s="135">
        <v>0</v>
      </c>
      <c r="C47" s="134">
        <v>0</v>
      </c>
      <c r="D47" s="135">
        <v>0</v>
      </c>
      <c r="E47" s="135">
        <v>0</v>
      </c>
      <c r="F47" s="135">
        <v>0</v>
      </c>
      <c r="G47" s="135">
        <v>0</v>
      </c>
      <c r="H47" s="135">
        <v>0</v>
      </c>
      <c r="I47" s="135">
        <v>0</v>
      </c>
      <c r="J47" s="135">
        <v>0</v>
      </c>
      <c r="K47" s="135">
        <v>0</v>
      </c>
      <c r="L47" s="135">
        <v>0</v>
      </c>
    </row>
    <row r="48" spans="1:12">
      <c r="A48" s="133" t="s">
        <v>185</v>
      </c>
      <c r="B48" s="133">
        <v>0</v>
      </c>
      <c r="C48" s="134">
        <v>0</v>
      </c>
      <c r="D48" s="133">
        <v>0</v>
      </c>
      <c r="E48" s="133">
        <v>0</v>
      </c>
      <c r="F48" s="133">
        <v>0</v>
      </c>
      <c r="G48" s="133">
        <v>0</v>
      </c>
      <c r="H48" s="133">
        <v>0</v>
      </c>
      <c r="I48" s="133">
        <v>0</v>
      </c>
      <c r="J48" s="133">
        <v>0</v>
      </c>
      <c r="K48" s="133">
        <v>0</v>
      </c>
      <c r="L48" s="133">
        <v>0</v>
      </c>
    </row>
    <row r="49" spans="1:12">
      <c r="A49" s="135" t="s">
        <v>186</v>
      </c>
      <c r="B49" s="135">
        <v>0</v>
      </c>
      <c r="C49" s="134">
        <v>0</v>
      </c>
      <c r="D49" s="135">
        <v>0</v>
      </c>
      <c r="E49" s="135">
        <v>0</v>
      </c>
      <c r="F49" s="135">
        <v>0</v>
      </c>
      <c r="G49" s="135">
        <v>0</v>
      </c>
      <c r="H49" s="135">
        <v>0</v>
      </c>
      <c r="I49" s="135">
        <v>0</v>
      </c>
      <c r="J49" s="135">
        <v>0</v>
      </c>
      <c r="K49" s="135">
        <v>0</v>
      </c>
      <c r="L49" s="135">
        <v>0</v>
      </c>
    </row>
    <row r="50" spans="1:12">
      <c r="A50" s="133" t="s">
        <v>187</v>
      </c>
      <c r="B50" s="133">
        <v>0</v>
      </c>
      <c r="C50" s="134">
        <v>0</v>
      </c>
      <c r="D50" s="133">
        <v>0</v>
      </c>
      <c r="E50" s="133">
        <v>0</v>
      </c>
      <c r="F50" s="133">
        <v>0</v>
      </c>
      <c r="G50" s="133">
        <v>0</v>
      </c>
      <c r="H50" s="133">
        <v>0</v>
      </c>
      <c r="I50" s="133">
        <v>0</v>
      </c>
      <c r="J50" s="133">
        <v>0</v>
      </c>
      <c r="K50" s="133">
        <v>0</v>
      </c>
      <c r="L50" s="133">
        <v>0</v>
      </c>
    </row>
    <row r="51" spans="1:12">
      <c r="A51" s="135" t="s">
        <v>209</v>
      </c>
      <c r="B51" s="135" t="s">
        <v>109</v>
      </c>
      <c r="C51" s="134" t="s">
        <v>109</v>
      </c>
      <c r="D51" s="135" t="s">
        <v>109</v>
      </c>
      <c r="E51" s="135">
        <v>0</v>
      </c>
      <c r="F51" s="135">
        <v>1.5</v>
      </c>
      <c r="G51" s="135">
        <v>1.2</v>
      </c>
      <c r="H51" s="135" t="s">
        <v>109</v>
      </c>
      <c r="I51" s="135" t="s">
        <v>109</v>
      </c>
      <c r="J51" s="135" t="s">
        <v>109</v>
      </c>
      <c r="K51" s="135" t="s">
        <v>109</v>
      </c>
      <c r="L51" s="135" t="s">
        <v>109</v>
      </c>
    </row>
    <row r="52" spans="1:12" s="136" customFormat="1">
      <c r="A52" s="134" t="s">
        <v>210</v>
      </c>
      <c r="B52" s="134" t="s">
        <v>109</v>
      </c>
      <c r="C52" s="134" t="s">
        <v>109</v>
      </c>
      <c r="D52" s="134" t="s">
        <v>109</v>
      </c>
      <c r="E52" s="134" t="s">
        <v>109</v>
      </c>
      <c r="F52" s="134" t="s">
        <v>109</v>
      </c>
      <c r="G52" s="134" t="s">
        <v>109</v>
      </c>
      <c r="H52" s="134" t="s">
        <v>109</v>
      </c>
      <c r="I52" s="134" t="s">
        <v>109</v>
      </c>
      <c r="J52" s="134" t="s">
        <v>109</v>
      </c>
      <c r="K52" s="134" t="s">
        <v>109</v>
      </c>
      <c r="L52" s="134" t="s">
        <v>109</v>
      </c>
    </row>
    <row r="53" spans="1:12" s="136" customFormat="1">
      <c r="A53" s="134" t="s">
        <v>211</v>
      </c>
      <c r="B53" s="134">
        <v>4.6703126654734843</v>
      </c>
      <c r="C53" s="134">
        <v>4.4622000000000002</v>
      </c>
      <c r="D53" s="134">
        <v>4.4622000000000002</v>
      </c>
      <c r="E53" s="134">
        <v>5.0865379964204518</v>
      </c>
      <c r="F53" s="134">
        <v>5.1805946163117715</v>
      </c>
      <c r="G53" s="134">
        <v>5.2551513877207734</v>
      </c>
      <c r="H53" s="134">
        <v>5.2630263515349096</v>
      </c>
      <c r="I53" s="134">
        <v>5.1790998330928737</v>
      </c>
      <c r="J53" s="134">
        <v>5.5152625007432068</v>
      </c>
      <c r="K53" s="134">
        <v>5.4277402983227088</v>
      </c>
      <c r="L53" s="134">
        <v>5.8841172011469629</v>
      </c>
    </row>
    <row r="54" spans="1:12">
      <c r="A54" s="133" t="s">
        <v>212</v>
      </c>
      <c r="B54" s="133">
        <v>0</v>
      </c>
      <c r="C54" s="134">
        <v>0</v>
      </c>
      <c r="D54" s="133">
        <v>0</v>
      </c>
      <c r="E54" s="133">
        <v>0</v>
      </c>
      <c r="F54" s="133">
        <v>0</v>
      </c>
      <c r="G54" s="133">
        <v>0</v>
      </c>
      <c r="H54" s="133">
        <v>0</v>
      </c>
      <c r="I54" s="133">
        <v>0</v>
      </c>
      <c r="J54" s="133">
        <v>0</v>
      </c>
      <c r="K54" s="133">
        <v>0</v>
      </c>
      <c r="L54" s="133">
        <v>0</v>
      </c>
    </row>
    <row r="55" spans="1:12">
      <c r="A55" s="135" t="s">
        <v>213</v>
      </c>
      <c r="B55" s="135">
        <v>0</v>
      </c>
      <c r="C55" s="134">
        <v>0</v>
      </c>
      <c r="D55" s="135">
        <v>0</v>
      </c>
      <c r="E55" s="135">
        <v>0</v>
      </c>
      <c r="F55" s="135">
        <v>0</v>
      </c>
      <c r="G55" s="135">
        <v>0</v>
      </c>
      <c r="H55" s="135">
        <v>0</v>
      </c>
      <c r="I55" s="135">
        <v>0</v>
      </c>
      <c r="J55" s="135">
        <v>0</v>
      </c>
      <c r="K55" s="135">
        <v>0</v>
      </c>
      <c r="L55" s="135">
        <v>0</v>
      </c>
    </row>
    <row r="56" spans="1:12" ht="20.399999999999999">
      <c r="A56" s="133" t="s">
        <v>214</v>
      </c>
      <c r="B56" s="133" t="s">
        <v>109</v>
      </c>
      <c r="C56" s="134" t="s">
        <v>109</v>
      </c>
      <c r="D56" s="133" t="s">
        <v>109</v>
      </c>
      <c r="E56" s="133" t="s">
        <v>109</v>
      </c>
      <c r="F56" s="133" t="s">
        <v>109</v>
      </c>
      <c r="G56" s="133" t="s">
        <v>109</v>
      </c>
      <c r="H56" s="133" t="s">
        <v>109</v>
      </c>
      <c r="I56" s="133" t="s">
        <v>109</v>
      </c>
      <c r="J56" s="133" t="s">
        <v>109</v>
      </c>
      <c r="K56" s="133" t="s">
        <v>109</v>
      </c>
      <c r="L56" s="133" t="s">
        <v>109</v>
      </c>
    </row>
    <row r="57" spans="1:12" ht="20.399999999999999">
      <c r="A57" s="135" t="s">
        <v>215</v>
      </c>
      <c r="B57" s="135">
        <v>0</v>
      </c>
      <c r="C57" s="134">
        <v>0</v>
      </c>
      <c r="D57" s="135">
        <v>0</v>
      </c>
      <c r="E57" s="135">
        <v>0</v>
      </c>
      <c r="F57" s="135">
        <v>0</v>
      </c>
      <c r="G57" s="135">
        <v>0</v>
      </c>
      <c r="H57" s="135">
        <v>0</v>
      </c>
      <c r="I57" s="135">
        <v>0</v>
      </c>
      <c r="J57" s="135">
        <v>0</v>
      </c>
      <c r="K57" s="135">
        <v>0</v>
      </c>
      <c r="L57" s="135">
        <v>0</v>
      </c>
    </row>
    <row r="58" spans="1:12">
      <c r="A58" s="133" t="s">
        <v>188</v>
      </c>
      <c r="B58" s="133" t="s">
        <v>109</v>
      </c>
      <c r="C58" s="134" t="s">
        <v>109</v>
      </c>
      <c r="D58" s="133" t="s">
        <v>109</v>
      </c>
      <c r="E58" s="133" t="s">
        <v>109</v>
      </c>
      <c r="F58" s="133" t="s">
        <v>109</v>
      </c>
      <c r="G58" s="133" t="s">
        <v>109</v>
      </c>
      <c r="H58" s="133" t="s">
        <v>109</v>
      </c>
      <c r="I58" s="133" t="s">
        <v>109</v>
      </c>
      <c r="J58" s="133" t="s">
        <v>109</v>
      </c>
      <c r="K58" s="133" t="s">
        <v>109</v>
      </c>
      <c r="L58" s="133" t="s">
        <v>109</v>
      </c>
    </row>
    <row r="59" spans="1:12">
      <c r="A59" s="135" t="s">
        <v>189</v>
      </c>
      <c r="B59" s="135" t="s">
        <v>109</v>
      </c>
      <c r="C59" s="134" t="s">
        <v>109</v>
      </c>
      <c r="D59" s="135" t="s">
        <v>109</v>
      </c>
      <c r="E59" s="135" t="s">
        <v>109</v>
      </c>
      <c r="F59" s="135" t="s">
        <v>109</v>
      </c>
      <c r="G59" s="135" t="s">
        <v>109</v>
      </c>
      <c r="H59" s="135" t="s">
        <v>109</v>
      </c>
      <c r="I59" s="135" t="s">
        <v>109</v>
      </c>
      <c r="J59" s="135" t="s">
        <v>109</v>
      </c>
      <c r="K59" s="135" t="s">
        <v>109</v>
      </c>
      <c r="L59" s="135" t="s">
        <v>109</v>
      </c>
    </row>
    <row r="60" spans="1:12">
      <c r="A60" s="133" t="s">
        <v>190</v>
      </c>
      <c r="B60" s="133" t="s">
        <v>109</v>
      </c>
      <c r="C60" s="134" t="s">
        <v>109</v>
      </c>
      <c r="D60" s="133" t="s">
        <v>109</v>
      </c>
      <c r="E60" s="133" t="s">
        <v>109</v>
      </c>
      <c r="F60" s="133" t="s">
        <v>109</v>
      </c>
      <c r="G60" s="133" t="s">
        <v>109</v>
      </c>
      <c r="H60" s="133" t="s">
        <v>109</v>
      </c>
      <c r="I60" s="133" t="s">
        <v>109</v>
      </c>
      <c r="J60" s="133" t="s">
        <v>109</v>
      </c>
      <c r="K60" s="133" t="s">
        <v>109</v>
      </c>
      <c r="L60" s="133" t="s">
        <v>109</v>
      </c>
    </row>
    <row r="61" spans="1:12">
      <c r="A61" s="135" t="s">
        <v>191</v>
      </c>
      <c r="B61" s="135" t="s">
        <v>109</v>
      </c>
      <c r="C61" s="134" t="s">
        <v>109</v>
      </c>
      <c r="D61" s="135" t="s">
        <v>109</v>
      </c>
      <c r="E61" s="135" t="s">
        <v>109</v>
      </c>
      <c r="F61" s="135" t="s">
        <v>109</v>
      </c>
      <c r="G61" s="135" t="s">
        <v>109</v>
      </c>
      <c r="H61" s="135" t="s">
        <v>109</v>
      </c>
      <c r="I61" s="135" t="s">
        <v>109</v>
      </c>
      <c r="J61" s="135" t="s">
        <v>109</v>
      </c>
      <c r="K61" s="135" t="s">
        <v>109</v>
      </c>
      <c r="L61" s="135" t="s">
        <v>109</v>
      </c>
    </row>
    <row r="62" spans="1:12" ht="20.399999999999999">
      <c r="A62" s="133" t="s">
        <v>216</v>
      </c>
      <c r="B62" s="133" t="s">
        <v>109</v>
      </c>
      <c r="C62" s="134" t="s">
        <v>109</v>
      </c>
      <c r="D62" s="133" t="s">
        <v>109</v>
      </c>
      <c r="E62" s="133" t="s">
        <v>109</v>
      </c>
      <c r="F62" s="133" t="s">
        <v>109</v>
      </c>
      <c r="G62" s="133" t="s">
        <v>109</v>
      </c>
      <c r="H62" s="133" t="s">
        <v>109</v>
      </c>
      <c r="I62" s="133" t="s">
        <v>109</v>
      </c>
      <c r="J62" s="133" t="s">
        <v>109</v>
      </c>
      <c r="K62" s="133" t="s">
        <v>109</v>
      </c>
      <c r="L62" s="133" t="s">
        <v>109</v>
      </c>
    </row>
    <row r="63" spans="1:12" ht="20.399999999999999">
      <c r="A63" s="135" t="s">
        <v>217</v>
      </c>
      <c r="B63" s="135" t="s">
        <v>109</v>
      </c>
      <c r="C63" s="134" t="s">
        <v>109</v>
      </c>
      <c r="D63" s="135" t="s">
        <v>109</v>
      </c>
      <c r="E63" s="135" t="s">
        <v>109</v>
      </c>
      <c r="F63" s="135" t="s">
        <v>109</v>
      </c>
      <c r="G63" s="135" t="s">
        <v>109</v>
      </c>
      <c r="H63" s="135" t="s">
        <v>109</v>
      </c>
      <c r="I63" s="135" t="s">
        <v>109</v>
      </c>
      <c r="J63" s="135" t="s">
        <v>109</v>
      </c>
      <c r="K63" s="135" t="s">
        <v>109</v>
      </c>
      <c r="L63" s="135" t="s">
        <v>109</v>
      </c>
    </row>
    <row r="64" spans="1:12">
      <c r="A64" s="133" t="s">
        <v>218</v>
      </c>
      <c r="B64" s="133" t="s">
        <v>109</v>
      </c>
      <c r="C64" s="134" t="s">
        <v>109</v>
      </c>
      <c r="D64" s="133" t="s">
        <v>109</v>
      </c>
      <c r="E64" s="133" t="s">
        <v>109</v>
      </c>
      <c r="F64" s="133" t="s">
        <v>109</v>
      </c>
      <c r="G64" s="133" t="s">
        <v>109</v>
      </c>
      <c r="H64" s="133" t="s">
        <v>109</v>
      </c>
      <c r="I64" s="133" t="s">
        <v>109</v>
      </c>
      <c r="J64" s="133" t="s">
        <v>109</v>
      </c>
      <c r="K64" s="133" t="s">
        <v>109</v>
      </c>
      <c r="L64" s="133" t="s">
        <v>109</v>
      </c>
    </row>
    <row r="65" spans="1:12">
      <c r="A65" s="135" t="s">
        <v>219</v>
      </c>
      <c r="B65" s="135" t="s">
        <v>109</v>
      </c>
      <c r="C65" s="134" t="s">
        <v>109</v>
      </c>
      <c r="D65" s="135" t="s">
        <v>109</v>
      </c>
      <c r="E65" s="135" t="s">
        <v>109</v>
      </c>
      <c r="F65" s="135" t="s">
        <v>109</v>
      </c>
      <c r="G65" s="135" t="s">
        <v>109</v>
      </c>
      <c r="H65" s="135" t="s">
        <v>109</v>
      </c>
      <c r="I65" s="135" t="s">
        <v>109</v>
      </c>
      <c r="J65" s="135" t="s">
        <v>109</v>
      </c>
      <c r="K65" s="135" t="s">
        <v>109</v>
      </c>
      <c r="L65" s="135" t="s">
        <v>109</v>
      </c>
    </row>
    <row r="66" spans="1:12">
      <c r="A66" s="133" t="s">
        <v>220</v>
      </c>
      <c r="B66" s="133" t="s">
        <v>109</v>
      </c>
      <c r="C66" s="134" t="s">
        <v>109</v>
      </c>
      <c r="D66" s="133" t="s">
        <v>109</v>
      </c>
      <c r="E66" s="133" t="s">
        <v>109</v>
      </c>
      <c r="F66" s="133" t="s">
        <v>109</v>
      </c>
      <c r="G66" s="133" t="s">
        <v>109</v>
      </c>
      <c r="H66" s="133" t="s">
        <v>109</v>
      </c>
      <c r="I66" s="133" t="s">
        <v>109</v>
      </c>
      <c r="J66" s="133" t="s">
        <v>109</v>
      </c>
      <c r="K66" s="133" t="s">
        <v>109</v>
      </c>
      <c r="L66" s="133" t="s">
        <v>109</v>
      </c>
    </row>
    <row r="67" spans="1:12" ht="20.399999999999999">
      <c r="A67" s="135" t="s">
        <v>221</v>
      </c>
      <c r="B67" s="135" t="s">
        <v>109</v>
      </c>
      <c r="C67" s="134" t="s">
        <v>109</v>
      </c>
      <c r="D67" s="135" t="s">
        <v>109</v>
      </c>
      <c r="E67" s="135" t="s">
        <v>109</v>
      </c>
      <c r="F67" s="135" t="s">
        <v>109</v>
      </c>
      <c r="G67" s="135" t="s">
        <v>109</v>
      </c>
      <c r="H67" s="135" t="s">
        <v>109</v>
      </c>
      <c r="I67" s="135" t="s">
        <v>109</v>
      </c>
      <c r="J67" s="135" t="s">
        <v>109</v>
      </c>
      <c r="K67" s="135" t="s">
        <v>109</v>
      </c>
      <c r="L67" s="135" t="s">
        <v>109</v>
      </c>
    </row>
    <row r="68" spans="1:12">
      <c r="A68" s="133" t="s">
        <v>222</v>
      </c>
      <c r="B68" s="133" t="s">
        <v>109</v>
      </c>
      <c r="C68" s="134" t="s">
        <v>109</v>
      </c>
      <c r="D68" s="133" t="s">
        <v>109</v>
      </c>
      <c r="E68" s="133" t="s">
        <v>109</v>
      </c>
      <c r="F68" s="133" t="s">
        <v>109</v>
      </c>
      <c r="G68" s="133" t="s">
        <v>109</v>
      </c>
      <c r="H68" s="133" t="s">
        <v>109</v>
      </c>
      <c r="I68" s="133" t="s">
        <v>109</v>
      </c>
      <c r="J68" s="133" t="s">
        <v>109</v>
      </c>
      <c r="K68" s="133" t="s">
        <v>109</v>
      </c>
      <c r="L68" s="133" t="s">
        <v>109</v>
      </c>
    </row>
    <row r="69" spans="1:12">
      <c r="A69" s="135" t="s">
        <v>223</v>
      </c>
      <c r="B69" s="135" t="s">
        <v>109</v>
      </c>
      <c r="C69" s="134" t="s">
        <v>109</v>
      </c>
      <c r="D69" s="135" t="s">
        <v>109</v>
      </c>
      <c r="E69" s="135" t="s">
        <v>109</v>
      </c>
      <c r="F69" s="135" t="s">
        <v>109</v>
      </c>
      <c r="G69" s="135" t="s">
        <v>109</v>
      </c>
      <c r="H69" s="135" t="s">
        <v>109</v>
      </c>
      <c r="I69" s="135" t="s">
        <v>109</v>
      </c>
      <c r="J69" s="135" t="s">
        <v>109</v>
      </c>
      <c r="K69" s="135" t="s">
        <v>109</v>
      </c>
      <c r="L69" s="135" t="s">
        <v>109</v>
      </c>
    </row>
    <row r="70" spans="1:12">
      <c r="A70" s="133" t="s">
        <v>224</v>
      </c>
      <c r="B70" s="133" t="s">
        <v>109</v>
      </c>
      <c r="C70" s="134" t="s">
        <v>109</v>
      </c>
      <c r="D70" s="133" t="s">
        <v>109</v>
      </c>
      <c r="E70" s="133" t="s">
        <v>109</v>
      </c>
      <c r="F70" s="133" t="s">
        <v>109</v>
      </c>
      <c r="G70" s="133" t="s">
        <v>109</v>
      </c>
      <c r="H70" s="133" t="s">
        <v>109</v>
      </c>
      <c r="I70" s="133" t="s">
        <v>109</v>
      </c>
      <c r="J70" s="133" t="s">
        <v>109</v>
      </c>
      <c r="K70" s="133" t="s">
        <v>109</v>
      </c>
      <c r="L70" s="133" t="s">
        <v>109</v>
      </c>
    </row>
    <row r="71" spans="1:12">
      <c r="A71" s="135" t="s">
        <v>225</v>
      </c>
      <c r="B71" s="135" t="s">
        <v>109</v>
      </c>
      <c r="C71" s="134" t="s">
        <v>109</v>
      </c>
      <c r="D71" s="135" t="s">
        <v>109</v>
      </c>
      <c r="E71" s="135" t="s">
        <v>109</v>
      </c>
      <c r="F71" s="135" t="s">
        <v>109</v>
      </c>
      <c r="G71" s="135" t="s">
        <v>109</v>
      </c>
      <c r="H71" s="135" t="s">
        <v>109</v>
      </c>
      <c r="I71" s="135" t="s">
        <v>109</v>
      </c>
      <c r="J71" s="135" t="s">
        <v>109</v>
      </c>
      <c r="K71" s="135" t="s">
        <v>109</v>
      </c>
      <c r="L71" s="135" t="s">
        <v>109</v>
      </c>
    </row>
    <row r="72" spans="1:12">
      <c r="A72" s="133" t="s">
        <v>226</v>
      </c>
      <c r="B72" s="133" t="s">
        <v>109</v>
      </c>
      <c r="C72" s="134" t="s">
        <v>109</v>
      </c>
      <c r="D72" s="133" t="s">
        <v>109</v>
      </c>
      <c r="E72" s="133" t="s">
        <v>109</v>
      </c>
      <c r="F72" s="133" t="s">
        <v>109</v>
      </c>
      <c r="G72" s="133" t="s">
        <v>109</v>
      </c>
      <c r="H72" s="133" t="s">
        <v>109</v>
      </c>
      <c r="I72" s="133" t="s">
        <v>109</v>
      </c>
      <c r="J72" s="133" t="s">
        <v>109</v>
      </c>
      <c r="K72" s="133" t="s">
        <v>109</v>
      </c>
      <c r="L72" s="133" t="s">
        <v>109</v>
      </c>
    </row>
    <row r="73" spans="1:12" ht="20.399999999999999">
      <c r="A73" s="135" t="s">
        <v>227</v>
      </c>
      <c r="B73" s="135">
        <v>789.47031266547344</v>
      </c>
      <c r="C73" s="134">
        <v>782.96220000000005</v>
      </c>
      <c r="D73" s="135">
        <v>793.61220000000003</v>
      </c>
      <c r="E73" s="135">
        <v>791.83653799642047</v>
      </c>
      <c r="F73" s="135">
        <v>706.03059461631176</v>
      </c>
      <c r="G73" s="135">
        <v>620.65515138772082</v>
      </c>
      <c r="H73" s="135">
        <v>616.91302635153488</v>
      </c>
      <c r="I73" s="135">
        <v>598.47909983309285</v>
      </c>
      <c r="J73" s="135">
        <v>623.01526250074323</v>
      </c>
      <c r="K73" s="135">
        <v>608.47774029832271</v>
      </c>
      <c r="L73" s="135">
        <v>611.08411720114691</v>
      </c>
    </row>
    <row r="74" spans="1:12">
      <c r="A74" s="133" t="s">
        <v>228</v>
      </c>
      <c r="B74" s="133">
        <v>273.53333333333336</v>
      </c>
      <c r="C74" s="134">
        <v>288.2</v>
      </c>
      <c r="D74" s="133">
        <v>270.5</v>
      </c>
      <c r="E74" s="133">
        <v>261.89999999999998</v>
      </c>
      <c r="F74" s="133">
        <v>244.6</v>
      </c>
      <c r="G74" s="133">
        <v>227.5</v>
      </c>
      <c r="H74" s="133">
        <v>218.7</v>
      </c>
      <c r="I74" s="133">
        <v>222.8</v>
      </c>
      <c r="J74" s="133">
        <v>222.1</v>
      </c>
      <c r="K74" s="133">
        <v>214.9</v>
      </c>
      <c r="L74" s="133">
        <v>243</v>
      </c>
    </row>
    <row r="75" spans="1:12">
      <c r="A75" s="135" t="s">
        <v>229</v>
      </c>
      <c r="B75" s="135" t="s">
        <v>109</v>
      </c>
      <c r="C75" s="134" t="s">
        <v>109</v>
      </c>
      <c r="D75" s="135" t="s">
        <v>109</v>
      </c>
      <c r="E75" s="135" t="s">
        <v>109</v>
      </c>
      <c r="F75" s="135" t="s">
        <v>109</v>
      </c>
      <c r="G75" s="135" t="s">
        <v>109</v>
      </c>
      <c r="H75" s="135" t="s">
        <v>109</v>
      </c>
      <c r="I75" s="135" t="s">
        <v>109</v>
      </c>
      <c r="J75" s="135" t="s">
        <v>109</v>
      </c>
      <c r="K75" s="135" t="s">
        <v>109</v>
      </c>
      <c r="L75" s="135" t="s">
        <v>109</v>
      </c>
    </row>
    <row r="76" spans="1:12">
      <c r="A76" s="133" t="s">
        <v>230</v>
      </c>
      <c r="B76" s="133">
        <v>0</v>
      </c>
      <c r="C76" s="134">
        <v>0</v>
      </c>
      <c r="D76" s="133">
        <v>0</v>
      </c>
      <c r="E76" s="133">
        <v>0</v>
      </c>
      <c r="F76" s="133">
        <v>0</v>
      </c>
      <c r="G76" s="133">
        <v>0</v>
      </c>
      <c r="H76" s="133">
        <v>0</v>
      </c>
      <c r="I76" s="133">
        <v>0</v>
      </c>
      <c r="J76" s="133">
        <v>0</v>
      </c>
      <c r="K76" s="133">
        <v>0</v>
      </c>
      <c r="L76" s="133">
        <v>0</v>
      </c>
    </row>
    <row r="77" spans="1:12" ht="20.399999999999999">
      <c r="A77" s="135" t="s">
        <v>231</v>
      </c>
      <c r="B77" s="135">
        <v>273.53333333333336</v>
      </c>
      <c r="C77" s="134">
        <v>288.2</v>
      </c>
      <c r="D77" s="135">
        <v>270.5</v>
      </c>
      <c r="E77" s="135">
        <v>261.89999999999998</v>
      </c>
      <c r="F77" s="135">
        <v>244.6</v>
      </c>
      <c r="G77" s="135">
        <v>227.5</v>
      </c>
      <c r="H77" s="135">
        <v>218.7</v>
      </c>
      <c r="I77" s="135">
        <v>222.8</v>
      </c>
      <c r="J77" s="135">
        <v>222.1</v>
      </c>
      <c r="K77" s="135">
        <v>214.9</v>
      </c>
      <c r="L77" s="135">
        <v>243</v>
      </c>
    </row>
    <row r="78" spans="1:12" s="136" customFormat="1">
      <c r="A78" s="134" t="s">
        <v>232</v>
      </c>
      <c r="B78" s="134">
        <v>1.1569097362385381</v>
      </c>
      <c r="C78" s="134">
        <v>1.1705833635892393</v>
      </c>
      <c r="D78" s="134">
        <v>1.1970717564155775</v>
      </c>
      <c r="E78" s="134">
        <v>1.1030740887107973</v>
      </c>
      <c r="F78" s="134">
        <v>2.9825567652292841</v>
      </c>
      <c r="G78" s="134">
        <v>0.59454617031999923</v>
      </c>
      <c r="H78" s="134">
        <v>-1.4756232567299155</v>
      </c>
      <c r="I78" s="134">
        <v>1.0407623198818858</v>
      </c>
      <c r="J78" s="134">
        <v>2.7206112974578427</v>
      </c>
      <c r="K78" s="134">
        <v>3.8042860884376766</v>
      </c>
      <c r="L78" s="134">
        <v>1.8027049227363945</v>
      </c>
    </row>
    <row r="79" spans="1:12">
      <c r="A79" s="135" t="s">
        <v>233</v>
      </c>
      <c r="B79" s="135">
        <v>0</v>
      </c>
      <c r="C79" s="134">
        <v>0</v>
      </c>
      <c r="D79" s="135">
        <v>0</v>
      </c>
      <c r="E79" s="135">
        <v>0</v>
      </c>
      <c r="F79" s="135">
        <v>0</v>
      </c>
      <c r="G79" s="135">
        <v>0</v>
      </c>
      <c r="H79" s="135">
        <v>0</v>
      </c>
      <c r="I79" s="135">
        <v>0</v>
      </c>
      <c r="J79" s="135">
        <v>0</v>
      </c>
      <c r="K79" s="135">
        <v>0</v>
      </c>
      <c r="L79" s="135">
        <v>0</v>
      </c>
    </row>
    <row r="80" spans="1:12" ht="20.399999999999999">
      <c r="A80" s="133" t="s">
        <v>234</v>
      </c>
      <c r="B80" s="133" t="s">
        <v>109</v>
      </c>
      <c r="C80" s="134" t="s">
        <v>109</v>
      </c>
      <c r="D80" s="133" t="s">
        <v>109</v>
      </c>
      <c r="E80" s="133" t="s">
        <v>109</v>
      </c>
      <c r="F80" s="133" t="s">
        <v>109</v>
      </c>
      <c r="G80" s="133" t="s">
        <v>109</v>
      </c>
      <c r="H80" s="133" t="s">
        <v>109</v>
      </c>
      <c r="I80" s="133" t="s">
        <v>109</v>
      </c>
      <c r="J80" s="133" t="s">
        <v>109</v>
      </c>
      <c r="K80" s="133" t="s">
        <v>109</v>
      </c>
      <c r="L80" s="133" t="s">
        <v>109</v>
      </c>
    </row>
    <row r="81" spans="1:12">
      <c r="A81" s="135" t="s">
        <v>186</v>
      </c>
      <c r="B81" s="135">
        <v>0</v>
      </c>
      <c r="C81" s="134">
        <v>0</v>
      </c>
      <c r="D81" s="135">
        <v>0</v>
      </c>
      <c r="E81" s="135">
        <v>0</v>
      </c>
      <c r="F81" s="135">
        <v>0</v>
      </c>
      <c r="G81" s="135">
        <v>0</v>
      </c>
      <c r="H81" s="135">
        <v>0</v>
      </c>
      <c r="I81" s="135">
        <v>0</v>
      </c>
      <c r="J81" s="135">
        <v>0</v>
      </c>
      <c r="K81" s="135">
        <v>0</v>
      </c>
      <c r="L81" s="135">
        <v>0</v>
      </c>
    </row>
    <row r="82" spans="1:12">
      <c r="A82" s="133" t="s">
        <v>187</v>
      </c>
      <c r="B82" s="133">
        <v>0</v>
      </c>
      <c r="C82" s="134">
        <v>0</v>
      </c>
      <c r="D82" s="133">
        <v>0</v>
      </c>
      <c r="E82" s="133">
        <v>0</v>
      </c>
      <c r="F82" s="133">
        <v>0</v>
      </c>
      <c r="G82" s="133">
        <v>0</v>
      </c>
      <c r="H82" s="133">
        <v>0</v>
      </c>
      <c r="I82" s="133">
        <v>0</v>
      </c>
      <c r="J82" s="133">
        <v>0</v>
      </c>
      <c r="K82" s="133">
        <v>0</v>
      </c>
      <c r="L82" s="133">
        <v>0</v>
      </c>
    </row>
    <row r="83" spans="1:12">
      <c r="A83" s="135" t="s">
        <v>210</v>
      </c>
      <c r="B83" s="135" t="s">
        <v>109</v>
      </c>
      <c r="C83" s="134" t="s">
        <v>109</v>
      </c>
      <c r="D83" s="135" t="s">
        <v>109</v>
      </c>
      <c r="E83" s="135" t="s">
        <v>109</v>
      </c>
      <c r="F83" s="135" t="s">
        <v>109</v>
      </c>
      <c r="G83" s="135" t="s">
        <v>109</v>
      </c>
      <c r="H83" s="135" t="s">
        <v>109</v>
      </c>
      <c r="I83" s="135" t="s">
        <v>109</v>
      </c>
      <c r="J83" s="135" t="s">
        <v>109</v>
      </c>
      <c r="K83" s="135" t="s">
        <v>109</v>
      </c>
      <c r="L83" s="135" t="s">
        <v>109</v>
      </c>
    </row>
    <row r="84" spans="1:12">
      <c r="A84" s="133" t="s">
        <v>235</v>
      </c>
      <c r="B84" s="133">
        <v>0</v>
      </c>
      <c r="C84" s="134">
        <v>0</v>
      </c>
      <c r="D84" s="133">
        <v>0</v>
      </c>
      <c r="E84" s="133">
        <v>0</v>
      </c>
      <c r="F84" s="133">
        <v>0</v>
      </c>
      <c r="G84" s="133">
        <v>0</v>
      </c>
      <c r="H84" s="133">
        <v>0</v>
      </c>
      <c r="I84" s="133">
        <v>0</v>
      </c>
      <c r="J84" s="133">
        <v>0</v>
      </c>
      <c r="K84" s="133">
        <v>0</v>
      </c>
      <c r="L84" s="133">
        <v>0</v>
      </c>
    </row>
    <row r="85" spans="1:12">
      <c r="A85" s="135" t="s">
        <v>213</v>
      </c>
      <c r="B85" s="135">
        <v>0</v>
      </c>
      <c r="C85" s="134">
        <v>0</v>
      </c>
      <c r="D85" s="135">
        <v>0</v>
      </c>
      <c r="E85" s="135">
        <v>0</v>
      </c>
      <c r="F85" s="135">
        <v>0</v>
      </c>
      <c r="G85" s="135">
        <v>0</v>
      </c>
      <c r="H85" s="135">
        <v>0</v>
      </c>
      <c r="I85" s="135">
        <v>0</v>
      </c>
      <c r="J85" s="135">
        <v>0</v>
      </c>
      <c r="K85" s="135">
        <v>0</v>
      </c>
      <c r="L85" s="135">
        <v>0</v>
      </c>
    </row>
    <row r="86" spans="1:12">
      <c r="A86" s="133" t="s">
        <v>236</v>
      </c>
      <c r="B86" s="133" t="s">
        <v>109</v>
      </c>
      <c r="C86" s="134" t="s">
        <v>109</v>
      </c>
      <c r="D86" s="133" t="s">
        <v>109</v>
      </c>
      <c r="E86" s="133" t="s">
        <v>109</v>
      </c>
      <c r="F86" s="133" t="s">
        <v>109</v>
      </c>
      <c r="G86" s="133" t="s">
        <v>109</v>
      </c>
      <c r="H86" s="133" t="s">
        <v>109</v>
      </c>
      <c r="I86" s="133" t="s">
        <v>109</v>
      </c>
      <c r="J86" s="133" t="s">
        <v>109</v>
      </c>
      <c r="K86" s="133" t="s">
        <v>109</v>
      </c>
      <c r="L86" s="133" t="s">
        <v>109</v>
      </c>
    </row>
    <row r="87" spans="1:12">
      <c r="A87" s="135" t="s">
        <v>237</v>
      </c>
      <c r="B87" s="135" t="s">
        <v>109</v>
      </c>
      <c r="C87" s="134" t="s">
        <v>109</v>
      </c>
      <c r="D87" s="135" t="s">
        <v>109</v>
      </c>
      <c r="E87" s="135" t="s">
        <v>109</v>
      </c>
      <c r="F87" s="135" t="s">
        <v>109</v>
      </c>
      <c r="G87" s="135" t="s">
        <v>109</v>
      </c>
      <c r="H87" s="135" t="s">
        <v>109</v>
      </c>
      <c r="I87" s="135" t="s">
        <v>109</v>
      </c>
      <c r="J87" s="135" t="s">
        <v>109</v>
      </c>
      <c r="K87" s="135" t="s">
        <v>109</v>
      </c>
      <c r="L87" s="135" t="s">
        <v>109</v>
      </c>
    </row>
    <row r="88" spans="1:12">
      <c r="A88" s="133" t="s">
        <v>238</v>
      </c>
      <c r="B88" s="133" t="s">
        <v>109</v>
      </c>
      <c r="C88" s="134" t="s">
        <v>109</v>
      </c>
      <c r="D88" s="133" t="s">
        <v>109</v>
      </c>
      <c r="E88" s="133" t="s">
        <v>109</v>
      </c>
      <c r="F88" s="133" t="s">
        <v>109</v>
      </c>
      <c r="G88" s="133" t="s">
        <v>109</v>
      </c>
      <c r="H88" s="133" t="s">
        <v>109</v>
      </c>
      <c r="I88" s="133" t="s">
        <v>109</v>
      </c>
      <c r="J88" s="133" t="s">
        <v>109</v>
      </c>
      <c r="K88" s="133" t="s">
        <v>109</v>
      </c>
      <c r="L88" s="133" t="s">
        <v>109</v>
      </c>
    </row>
    <row r="89" spans="1:12">
      <c r="A89" s="135" t="s">
        <v>239</v>
      </c>
      <c r="B89" s="135" t="s">
        <v>109</v>
      </c>
      <c r="C89" s="134" t="s">
        <v>109</v>
      </c>
      <c r="D89" s="135" t="s">
        <v>109</v>
      </c>
      <c r="E89" s="135" t="s">
        <v>109</v>
      </c>
      <c r="F89" s="135" t="s">
        <v>109</v>
      </c>
      <c r="G89" s="135" t="s">
        <v>109</v>
      </c>
      <c r="H89" s="135" t="s">
        <v>109</v>
      </c>
      <c r="I89" s="135" t="s">
        <v>109</v>
      </c>
      <c r="J89" s="135" t="s">
        <v>109</v>
      </c>
      <c r="K89" s="135" t="s">
        <v>109</v>
      </c>
      <c r="L89" s="135" t="s">
        <v>109</v>
      </c>
    </row>
    <row r="90" spans="1:12">
      <c r="A90" s="133" t="s">
        <v>240</v>
      </c>
      <c r="B90" s="133">
        <v>274.69024306957186</v>
      </c>
      <c r="C90" s="134">
        <v>289.37058336358922</v>
      </c>
      <c r="D90" s="133">
        <v>271.6970717564156</v>
      </c>
      <c r="E90" s="133">
        <v>263.00307408871078</v>
      </c>
      <c r="F90" s="133">
        <v>247.58255676522927</v>
      </c>
      <c r="G90" s="133">
        <v>228.09454617032</v>
      </c>
      <c r="H90" s="133">
        <v>217.22437674327008</v>
      </c>
      <c r="I90" s="133">
        <v>223.84076231988189</v>
      </c>
      <c r="J90" s="133">
        <v>224.82061129745784</v>
      </c>
      <c r="K90" s="133">
        <v>218.70428608843767</v>
      </c>
      <c r="L90" s="133">
        <v>244.80270492273638</v>
      </c>
    </row>
    <row r="91" spans="1:12">
      <c r="A91" s="135" t="s">
        <v>241</v>
      </c>
      <c r="B91" s="135">
        <v>514.78006959590164</v>
      </c>
      <c r="C91" s="134">
        <v>493.59161663641078</v>
      </c>
      <c r="D91" s="135">
        <v>521.91512824358438</v>
      </c>
      <c r="E91" s="135">
        <v>528.83346390770964</v>
      </c>
      <c r="F91" s="135">
        <v>458.44803785108246</v>
      </c>
      <c r="G91" s="135">
        <v>392.56060521740079</v>
      </c>
      <c r="H91" s="135">
        <v>399.68864960826483</v>
      </c>
      <c r="I91" s="135">
        <v>374.63833751321101</v>
      </c>
      <c r="J91" s="135">
        <v>398.19465120328539</v>
      </c>
      <c r="K91" s="135">
        <v>389.77345420988502</v>
      </c>
      <c r="L91" s="135">
        <v>366.28141227841058</v>
      </c>
    </row>
    <row r="92" spans="1:12">
      <c r="A92" s="133" t="s">
        <v>242</v>
      </c>
      <c r="B92" s="133">
        <v>5.2666666666666666</v>
      </c>
      <c r="C92" s="134">
        <v>6.7</v>
      </c>
      <c r="D92" s="133">
        <v>3.9</v>
      </c>
      <c r="E92" s="133">
        <v>5.2</v>
      </c>
      <c r="F92" s="133">
        <v>13.6</v>
      </c>
      <c r="G92" s="133">
        <v>14.3</v>
      </c>
      <c r="H92" s="133">
        <v>15</v>
      </c>
      <c r="I92" s="133">
        <v>17</v>
      </c>
      <c r="J92" s="133">
        <v>6.3</v>
      </c>
      <c r="K92" s="133">
        <v>2.2000000000000002</v>
      </c>
      <c r="L92" s="133">
        <v>21</v>
      </c>
    </row>
    <row r="93" spans="1:12">
      <c r="A93" s="135" t="s">
        <v>243</v>
      </c>
      <c r="B93" s="135">
        <v>514.16666666666663</v>
      </c>
      <c r="C93" s="134">
        <v>494.7</v>
      </c>
      <c r="D93" s="135">
        <v>520.20000000000005</v>
      </c>
      <c r="E93" s="135">
        <v>527.6</v>
      </c>
      <c r="F93" s="135">
        <v>461.8</v>
      </c>
      <c r="G93" s="135">
        <v>394.6</v>
      </c>
      <c r="H93" s="135">
        <v>405.8</v>
      </c>
      <c r="I93" s="135">
        <v>385</v>
      </c>
      <c r="J93" s="135">
        <v>397.9</v>
      </c>
      <c r="K93" s="135">
        <v>385.7</v>
      </c>
      <c r="L93" s="135">
        <v>380.9</v>
      </c>
    </row>
    <row r="94" spans="1:12">
      <c r="A94" s="133" t="s">
        <v>244</v>
      </c>
      <c r="B94" s="133" t="s">
        <v>109</v>
      </c>
      <c r="C94" s="134" t="s">
        <v>109</v>
      </c>
      <c r="D94" s="133" t="s">
        <v>109</v>
      </c>
      <c r="E94" s="133" t="s">
        <v>109</v>
      </c>
      <c r="F94" s="133" t="s">
        <v>109</v>
      </c>
      <c r="G94" s="133" t="s">
        <v>109</v>
      </c>
      <c r="H94" s="133" t="s">
        <v>109</v>
      </c>
      <c r="I94" s="133" t="s">
        <v>109</v>
      </c>
      <c r="J94" s="133" t="s">
        <v>109</v>
      </c>
      <c r="K94" s="133" t="s">
        <v>109</v>
      </c>
      <c r="L94" s="133" t="s">
        <v>109</v>
      </c>
    </row>
    <row r="95" spans="1:12" ht="20.399999999999999">
      <c r="A95" s="135" t="s">
        <v>245</v>
      </c>
      <c r="B95" s="135" t="s">
        <v>109</v>
      </c>
      <c r="C95" s="134" t="s">
        <v>109</v>
      </c>
      <c r="D95" s="135" t="s">
        <v>109</v>
      </c>
      <c r="E95" s="135" t="s">
        <v>109</v>
      </c>
      <c r="F95" s="135" t="s">
        <v>109</v>
      </c>
      <c r="G95" s="135" t="s">
        <v>109</v>
      </c>
      <c r="H95" s="135" t="s">
        <v>109</v>
      </c>
      <c r="I95" s="135" t="s">
        <v>109</v>
      </c>
      <c r="J95" s="135" t="s">
        <v>109</v>
      </c>
      <c r="K95" s="135" t="s">
        <v>109</v>
      </c>
      <c r="L95" s="135" t="s">
        <v>109</v>
      </c>
    </row>
    <row r="96" spans="1:12">
      <c r="A96" s="133" t="s">
        <v>246</v>
      </c>
      <c r="B96" s="133" t="s">
        <v>109</v>
      </c>
      <c r="C96" s="134" t="s">
        <v>109</v>
      </c>
      <c r="D96" s="133" t="s">
        <v>109</v>
      </c>
      <c r="E96" s="133" t="s">
        <v>109</v>
      </c>
      <c r="F96" s="133" t="s">
        <v>109</v>
      </c>
      <c r="G96" s="133" t="s">
        <v>109</v>
      </c>
      <c r="H96" s="133" t="s">
        <v>109</v>
      </c>
      <c r="I96" s="133" t="s">
        <v>109</v>
      </c>
      <c r="J96" s="133" t="s">
        <v>109</v>
      </c>
      <c r="K96" s="133" t="s">
        <v>109</v>
      </c>
      <c r="L96" s="133" t="s">
        <v>109</v>
      </c>
    </row>
    <row r="97" spans="1:12">
      <c r="A97" s="135" t="s">
        <v>247</v>
      </c>
      <c r="B97" s="135">
        <v>0</v>
      </c>
      <c r="C97" s="134">
        <v>0</v>
      </c>
      <c r="D97" s="135">
        <v>0</v>
      </c>
      <c r="E97" s="135">
        <v>0</v>
      </c>
      <c r="F97" s="135">
        <v>0</v>
      </c>
      <c r="G97" s="135">
        <v>0</v>
      </c>
      <c r="H97" s="135">
        <v>0</v>
      </c>
      <c r="I97" s="135">
        <v>0</v>
      </c>
      <c r="J97" s="135">
        <v>0</v>
      </c>
      <c r="K97" s="135">
        <v>0</v>
      </c>
      <c r="L97" s="135">
        <v>0</v>
      </c>
    </row>
    <row r="98" spans="1:12" ht="20.399999999999999">
      <c r="A98" s="133" t="s">
        <v>248</v>
      </c>
      <c r="B98" s="133" t="s">
        <v>109</v>
      </c>
      <c r="C98" s="134" t="s">
        <v>109</v>
      </c>
      <c r="D98" s="133" t="s">
        <v>109</v>
      </c>
      <c r="E98" s="133" t="s">
        <v>109</v>
      </c>
      <c r="F98" s="133" t="s">
        <v>109</v>
      </c>
      <c r="G98" s="133" t="s">
        <v>109</v>
      </c>
      <c r="H98" s="133" t="s">
        <v>109</v>
      </c>
      <c r="I98" s="133" t="s">
        <v>109</v>
      </c>
      <c r="J98" s="133" t="s">
        <v>109</v>
      </c>
      <c r="K98" s="133" t="s">
        <v>109</v>
      </c>
      <c r="L98" s="133" t="s">
        <v>109</v>
      </c>
    </row>
    <row r="99" spans="1:12">
      <c r="A99" s="135" t="s">
        <v>249</v>
      </c>
      <c r="B99" s="135">
        <v>0</v>
      </c>
      <c r="C99" s="134">
        <v>0</v>
      </c>
      <c r="D99" s="135">
        <v>0</v>
      </c>
      <c r="E99" s="135">
        <v>0</v>
      </c>
      <c r="F99" s="135">
        <v>0</v>
      </c>
      <c r="G99" s="135">
        <v>0</v>
      </c>
      <c r="H99" s="135">
        <v>0</v>
      </c>
      <c r="I99" s="135">
        <v>0</v>
      </c>
      <c r="J99" s="135">
        <v>0</v>
      </c>
      <c r="K99" s="135">
        <v>0</v>
      </c>
      <c r="L99" s="135">
        <v>0</v>
      </c>
    </row>
    <row r="100" spans="1:12">
      <c r="A100" s="133" t="s">
        <v>250</v>
      </c>
      <c r="B100" s="133">
        <v>520.04673626256829</v>
      </c>
      <c r="C100" s="134">
        <v>500.29161663641077</v>
      </c>
      <c r="D100" s="133">
        <v>525.81512824358447</v>
      </c>
      <c r="E100" s="133">
        <v>534.03346390770969</v>
      </c>
      <c r="F100" s="133">
        <v>472.04803785108248</v>
      </c>
      <c r="G100" s="133">
        <v>406.8606052174008</v>
      </c>
      <c r="H100" s="133">
        <v>414.68864960826483</v>
      </c>
      <c r="I100" s="133">
        <v>391.63833751321101</v>
      </c>
      <c r="J100" s="133">
        <v>404.49465120328534</v>
      </c>
      <c r="K100" s="133">
        <v>391.97345420988501</v>
      </c>
      <c r="L100" s="133">
        <v>387.28141227841058</v>
      </c>
    </row>
    <row r="101" spans="1:12">
      <c r="A101" s="135" t="s">
        <v>251</v>
      </c>
      <c r="B101" s="135">
        <v>135.43333333333334</v>
      </c>
      <c r="C101" s="134">
        <v>125.8</v>
      </c>
      <c r="D101" s="135">
        <v>139.5</v>
      </c>
      <c r="E101" s="135">
        <v>141</v>
      </c>
      <c r="F101" s="135">
        <v>134.9</v>
      </c>
      <c r="G101" s="135">
        <v>132.69999999999999</v>
      </c>
      <c r="H101" s="135">
        <v>129.19999999999999</v>
      </c>
      <c r="I101" s="135">
        <v>122.6</v>
      </c>
      <c r="J101" s="135">
        <v>113.4</v>
      </c>
      <c r="K101" s="135">
        <v>111</v>
      </c>
      <c r="L101" s="135">
        <v>100.6</v>
      </c>
    </row>
    <row r="102" spans="1:12">
      <c r="A102" s="133" t="s">
        <v>252</v>
      </c>
      <c r="B102" s="133">
        <v>1.0666666666666667</v>
      </c>
      <c r="C102" s="134">
        <v>1.5</v>
      </c>
      <c r="D102" s="133">
        <v>0.6</v>
      </c>
      <c r="E102" s="133">
        <v>1.1000000000000001</v>
      </c>
      <c r="F102" s="133">
        <v>4.5</v>
      </c>
      <c r="G102" s="133">
        <v>2.4</v>
      </c>
      <c r="H102" s="133">
        <v>1.7</v>
      </c>
      <c r="I102" s="133">
        <v>1.1000000000000001</v>
      </c>
      <c r="J102" s="133">
        <v>0</v>
      </c>
      <c r="K102" s="133">
        <v>1</v>
      </c>
      <c r="L102" s="133">
        <v>7.6</v>
      </c>
    </row>
    <row r="103" spans="1:12" s="136" customFormat="1">
      <c r="A103" s="134" t="s">
        <v>253</v>
      </c>
      <c r="B103" s="134">
        <v>1.2097569304281286</v>
      </c>
      <c r="C103" s="134">
        <v>1.1294166364107607</v>
      </c>
      <c r="D103" s="134">
        <v>1.1529282435844226</v>
      </c>
      <c r="E103" s="134">
        <v>1.3469259112892027</v>
      </c>
      <c r="F103" s="134">
        <v>3.5674432347707157</v>
      </c>
      <c r="G103" s="134">
        <v>5.8054538296800011</v>
      </c>
      <c r="H103" s="134">
        <v>3.6256232567299156</v>
      </c>
      <c r="I103" s="134">
        <v>1.4592376801181142</v>
      </c>
      <c r="J103" s="134">
        <v>1.0793887025421574</v>
      </c>
      <c r="K103" s="134">
        <v>0.84571391156232356</v>
      </c>
      <c r="L103" s="134">
        <v>0.49729507726360561</v>
      </c>
    </row>
    <row r="104" spans="1:12">
      <c r="A104" s="133" t="s">
        <v>254</v>
      </c>
      <c r="B104" s="133">
        <v>0</v>
      </c>
      <c r="C104" s="134">
        <v>0</v>
      </c>
      <c r="D104" s="133">
        <v>0</v>
      </c>
      <c r="E104" s="133">
        <v>0</v>
      </c>
      <c r="F104" s="133">
        <v>0</v>
      </c>
      <c r="G104" s="133">
        <v>0</v>
      </c>
      <c r="H104" s="133">
        <v>0</v>
      </c>
      <c r="I104" s="133">
        <v>0</v>
      </c>
      <c r="J104" s="133">
        <v>0</v>
      </c>
      <c r="K104" s="133">
        <v>0</v>
      </c>
      <c r="L104" s="133">
        <v>0</v>
      </c>
    </row>
    <row r="105" spans="1:12">
      <c r="A105" s="135" t="s">
        <v>255</v>
      </c>
      <c r="B105" s="135" t="s">
        <v>109</v>
      </c>
      <c r="C105" s="134" t="s">
        <v>109</v>
      </c>
      <c r="D105" s="135" t="s">
        <v>109</v>
      </c>
      <c r="E105" s="135" t="s">
        <v>109</v>
      </c>
      <c r="F105" s="135" t="s">
        <v>109</v>
      </c>
      <c r="G105" s="135" t="s">
        <v>109</v>
      </c>
      <c r="H105" s="135" t="s">
        <v>109</v>
      </c>
      <c r="I105" s="135" t="s">
        <v>109</v>
      </c>
      <c r="J105" s="135" t="s">
        <v>109</v>
      </c>
      <c r="K105" s="135" t="s">
        <v>109</v>
      </c>
      <c r="L105" s="135" t="s">
        <v>109</v>
      </c>
    </row>
    <row r="106" spans="1:12">
      <c r="A106" s="133" t="s">
        <v>256</v>
      </c>
      <c r="B106" s="133">
        <v>0</v>
      </c>
      <c r="C106" s="134">
        <v>0</v>
      </c>
      <c r="D106" s="133">
        <v>0</v>
      </c>
      <c r="E106" s="133">
        <v>0</v>
      </c>
      <c r="F106" s="133">
        <v>0</v>
      </c>
      <c r="G106" s="133">
        <v>0</v>
      </c>
      <c r="H106" s="133">
        <v>0</v>
      </c>
      <c r="I106" s="133">
        <v>0</v>
      </c>
      <c r="J106" s="133">
        <v>0</v>
      </c>
      <c r="K106" s="133">
        <v>0</v>
      </c>
      <c r="L106" s="133">
        <v>0</v>
      </c>
    </row>
    <row r="107" spans="1:12" ht="20.399999999999999">
      <c r="A107" s="135" t="s">
        <v>257</v>
      </c>
      <c r="B107" s="135" t="s">
        <v>109</v>
      </c>
      <c r="C107" s="134" t="s">
        <v>109</v>
      </c>
      <c r="D107" s="135" t="s">
        <v>109</v>
      </c>
      <c r="E107" s="135" t="s">
        <v>109</v>
      </c>
      <c r="F107" s="135" t="s">
        <v>109</v>
      </c>
      <c r="G107" s="135" t="s">
        <v>109</v>
      </c>
      <c r="H107" s="135" t="s">
        <v>109</v>
      </c>
      <c r="I107" s="135" t="s">
        <v>109</v>
      </c>
      <c r="J107" s="135" t="s">
        <v>109</v>
      </c>
      <c r="K107" s="135" t="s">
        <v>109</v>
      </c>
      <c r="L107" s="135" t="s">
        <v>109</v>
      </c>
    </row>
    <row r="108" spans="1:12">
      <c r="A108" s="133" t="s">
        <v>211</v>
      </c>
      <c r="B108" s="133">
        <v>4.6703126654734843</v>
      </c>
      <c r="C108" s="134">
        <v>4.4622000000000002</v>
      </c>
      <c r="D108" s="133">
        <v>4.4622000000000002</v>
      </c>
      <c r="E108" s="133">
        <v>5.0865379964204518</v>
      </c>
      <c r="F108" s="133">
        <v>5.1805946163117715</v>
      </c>
      <c r="G108" s="133">
        <v>5.2551513877207734</v>
      </c>
      <c r="H108" s="133">
        <v>5.2630263515349096</v>
      </c>
      <c r="I108" s="133">
        <v>5.1790998330928737</v>
      </c>
      <c r="J108" s="133">
        <v>5.5152625007432068</v>
      </c>
      <c r="K108" s="133">
        <v>5.4277402983227088</v>
      </c>
      <c r="L108" s="133">
        <v>5.8841172011469629</v>
      </c>
    </row>
    <row r="109" spans="1:12">
      <c r="A109" s="135" t="s">
        <v>209</v>
      </c>
      <c r="B109" s="135">
        <v>0</v>
      </c>
      <c r="C109" s="134">
        <v>0</v>
      </c>
      <c r="D109" s="135">
        <v>0</v>
      </c>
      <c r="E109" s="135">
        <v>0</v>
      </c>
      <c r="F109" s="135">
        <v>1.5</v>
      </c>
      <c r="G109" s="135">
        <v>1.2</v>
      </c>
      <c r="H109" s="135">
        <v>0</v>
      </c>
      <c r="I109" s="135">
        <v>0</v>
      </c>
      <c r="J109" s="135">
        <v>0</v>
      </c>
      <c r="K109" s="135">
        <v>0</v>
      </c>
      <c r="L109" s="135">
        <v>0</v>
      </c>
    </row>
    <row r="110" spans="1:12">
      <c r="A110" s="133" t="s">
        <v>184</v>
      </c>
      <c r="B110" s="133">
        <v>0</v>
      </c>
      <c r="C110" s="134">
        <v>0</v>
      </c>
      <c r="D110" s="133">
        <v>0</v>
      </c>
      <c r="E110" s="133">
        <v>0</v>
      </c>
      <c r="F110" s="133">
        <v>0</v>
      </c>
      <c r="G110" s="133">
        <v>0</v>
      </c>
      <c r="H110" s="133">
        <v>0</v>
      </c>
      <c r="I110" s="133">
        <v>0</v>
      </c>
      <c r="J110" s="133">
        <v>0</v>
      </c>
      <c r="K110" s="133">
        <v>0</v>
      </c>
      <c r="L110" s="133">
        <v>0</v>
      </c>
    </row>
    <row r="111" spans="1:12">
      <c r="A111" s="135" t="s">
        <v>185</v>
      </c>
      <c r="B111" s="135">
        <v>0</v>
      </c>
      <c r="C111" s="134">
        <v>0</v>
      </c>
      <c r="D111" s="135">
        <v>0</v>
      </c>
      <c r="E111" s="135">
        <v>0</v>
      </c>
      <c r="F111" s="135">
        <v>0</v>
      </c>
      <c r="G111" s="135">
        <v>0</v>
      </c>
      <c r="H111" s="135">
        <v>0</v>
      </c>
      <c r="I111" s="135">
        <v>0</v>
      </c>
      <c r="J111" s="135">
        <v>0</v>
      </c>
      <c r="K111" s="135">
        <v>0</v>
      </c>
      <c r="L111" s="135">
        <v>0</v>
      </c>
    </row>
    <row r="112" spans="1:12" ht="20.399999999999999">
      <c r="A112" s="133" t="s">
        <v>258</v>
      </c>
      <c r="B112" s="133" t="s">
        <v>109</v>
      </c>
      <c r="C112" s="134" t="s">
        <v>109</v>
      </c>
      <c r="D112" s="133" t="s">
        <v>109</v>
      </c>
      <c r="E112" s="133" t="s">
        <v>109</v>
      </c>
      <c r="F112" s="133" t="s">
        <v>109</v>
      </c>
      <c r="G112" s="133" t="s">
        <v>109</v>
      </c>
      <c r="H112" s="133" t="s">
        <v>109</v>
      </c>
      <c r="I112" s="133" t="s">
        <v>109</v>
      </c>
      <c r="J112" s="133" t="s">
        <v>109</v>
      </c>
      <c r="K112" s="133" t="s">
        <v>109</v>
      </c>
      <c r="L112" s="133" t="s">
        <v>109</v>
      </c>
    </row>
    <row r="113" spans="1:12" ht="20.399999999999999">
      <c r="A113" s="135" t="s">
        <v>259</v>
      </c>
      <c r="B113" s="135">
        <v>0</v>
      </c>
      <c r="C113" s="134">
        <v>0</v>
      </c>
      <c r="D113" s="135">
        <v>0</v>
      </c>
      <c r="E113" s="135">
        <v>0</v>
      </c>
      <c r="F113" s="135">
        <v>0</v>
      </c>
      <c r="G113" s="135">
        <v>0</v>
      </c>
      <c r="H113" s="135">
        <v>0</v>
      </c>
      <c r="I113" s="135">
        <v>0</v>
      </c>
      <c r="J113" s="135">
        <v>0</v>
      </c>
      <c r="K113" s="135">
        <v>0</v>
      </c>
      <c r="L113" s="135">
        <v>0</v>
      </c>
    </row>
    <row r="114" spans="1:12" ht="20.399999999999999">
      <c r="A114" s="133" t="s">
        <v>260</v>
      </c>
      <c r="B114" s="133">
        <v>0</v>
      </c>
      <c r="C114" s="134">
        <v>0</v>
      </c>
      <c r="D114" s="133">
        <v>0</v>
      </c>
      <c r="E114" s="133">
        <v>0</v>
      </c>
      <c r="F114" s="133">
        <v>0</v>
      </c>
      <c r="G114" s="133">
        <v>0</v>
      </c>
      <c r="H114" s="133">
        <v>0</v>
      </c>
      <c r="I114" s="133">
        <v>0</v>
      </c>
      <c r="J114" s="133">
        <v>0</v>
      </c>
      <c r="K114" s="133">
        <v>0</v>
      </c>
      <c r="L114" s="133">
        <v>0</v>
      </c>
    </row>
    <row r="115" spans="1:12" ht="20.399999999999999">
      <c r="A115" s="135" t="s">
        <v>261</v>
      </c>
      <c r="B115" s="135">
        <v>0</v>
      </c>
      <c r="C115" s="134">
        <v>0</v>
      </c>
      <c r="D115" s="135">
        <v>0</v>
      </c>
      <c r="E115" s="135">
        <v>0</v>
      </c>
      <c r="F115" s="135">
        <v>0</v>
      </c>
      <c r="G115" s="135">
        <v>0</v>
      </c>
      <c r="H115" s="135">
        <v>0</v>
      </c>
      <c r="I115" s="135">
        <v>0</v>
      </c>
      <c r="J115" s="135">
        <v>0</v>
      </c>
      <c r="K115" s="135">
        <v>0</v>
      </c>
      <c r="L115" s="135">
        <v>0</v>
      </c>
    </row>
    <row r="116" spans="1:12" ht="20.399999999999999">
      <c r="A116" s="133" t="s">
        <v>262</v>
      </c>
      <c r="B116" s="133">
        <v>0</v>
      </c>
      <c r="C116" s="134">
        <v>0</v>
      </c>
      <c r="D116" s="133">
        <v>0</v>
      </c>
      <c r="E116" s="133">
        <v>0</v>
      </c>
      <c r="F116" s="133">
        <v>0</v>
      </c>
      <c r="G116" s="133">
        <v>0</v>
      </c>
      <c r="H116" s="133">
        <v>0</v>
      </c>
      <c r="I116" s="133">
        <v>0</v>
      </c>
      <c r="J116" s="133">
        <v>0</v>
      </c>
      <c r="K116" s="133">
        <v>0</v>
      </c>
      <c r="L116" s="133">
        <v>0</v>
      </c>
    </row>
    <row r="117" spans="1:12">
      <c r="A117" s="135" t="s">
        <v>263</v>
      </c>
      <c r="B117" s="135" t="s">
        <v>109</v>
      </c>
      <c r="C117" s="134" t="s">
        <v>109</v>
      </c>
      <c r="D117" s="135" t="s">
        <v>109</v>
      </c>
      <c r="E117" s="135" t="s">
        <v>109</v>
      </c>
      <c r="F117" s="135" t="s">
        <v>109</v>
      </c>
      <c r="G117" s="135" t="s">
        <v>109</v>
      </c>
      <c r="H117" s="135" t="s">
        <v>109</v>
      </c>
      <c r="I117" s="135" t="s">
        <v>109</v>
      </c>
      <c r="J117" s="135" t="s">
        <v>109</v>
      </c>
      <c r="K117" s="135" t="s">
        <v>109</v>
      </c>
      <c r="L117" s="135" t="s">
        <v>109</v>
      </c>
    </row>
    <row r="118" spans="1:12">
      <c r="A118" s="133" t="s">
        <v>264</v>
      </c>
      <c r="B118" s="133" t="s">
        <v>109</v>
      </c>
      <c r="C118" s="134" t="s">
        <v>109</v>
      </c>
      <c r="D118" s="133" t="s">
        <v>109</v>
      </c>
      <c r="E118" s="133" t="s">
        <v>109</v>
      </c>
      <c r="F118" s="133" t="s">
        <v>109</v>
      </c>
      <c r="G118" s="133" t="s">
        <v>109</v>
      </c>
      <c r="H118" s="133" t="s">
        <v>109</v>
      </c>
      <c r="I118" s="133" t="s">
        <v>109</v>
      </c>
      <c r="J118" s="133" t="s">
        <v>109</v>
      </c>
      <c r="K118" s="133" t="s">
        <v>109</v>
      </c>
      <c r="L118" s="133" t="s">
        <v>109</v>
      </c>
    </row>
    <row r="119" spans="1:12">
      <c r="A119" s="135" t="s">
        <v>265</v>
      </c>
      <c r="B119" s="135" t="s">
        <v>109</v>
      </c>
      <c r="C119" s="134" t="s">
        <v>109</v>
      </c>
      <c r="D119" s="135" t="s">
        <v>109</v>
      </c>
      <c r="E119" s="135" t="s">
        <v>109</v>
      </c>
      <c r="F119" s="135" t="s">
        <v>109</v>
      </c>
      <c r="G119" s="135" t="s">
        <v>109</v>
      </c>
      <c r="H119" s="135" t="s">
        <v>109</v>
      </c>
      <c r="I119" s="135" t="s">
        <v>109</v>
      </c>
      <c r="J119" s="135" t="s">
        <v>109</v>
      </c>
      <c r="K119" s="135" t="s">
        <v>109</v>
      </c>
      <c r="L119" s="135" t="s">
        <v>109</v>
      </c>
    </row>
    <row r="120" spans="1:12" ht="20.399999999999999">
      <c r="A120" s="133" t="s">
        <v>266</v>
      </c>
      <c r="B120" s="133">
        <v>142.3800695959016</v>
      </c>
      <c r="C120" s="134">
        <v>132.89161663641076</v>
      </c>
      <c r="D120" s="133">
        <v>145.71512824358442</v>
      </c>
      <c r="E120" s="133">
        <v>148.53346390770966</v>
      </c>
      <c r="F120" s="133">
        <v>149.64803785108248</v>
      </c>
      <c r="G120" s="133">
        <v>147.36060521740077</v>
      </c>
      <c r="H120" s="133">
        <v>139.78864960826482</v>
      </c>
      <c r="I120" s="133">
        <v>130.338337513211</v>
      </c>
      <c r="J120" s="133">
        <v>119.99465120328536</v>
      </c>
      <c r="K120" s="133">
        <v>118.27345420988503</v>
      </c>
      <c r="L120" s="133">
        <v>114.58141227841057</v>
      </c>
    </row>
    <row r="121" spans="1:12">
      <c r="A121" s="135" t="s">
        <v>267</v>
      </c>
      <c r="B121" s="135">
        <v>782.43333333333328</v>
      </c>
      <c r="C121" s="134">
        <v>776.2</v>
      </c>
      <c r="D121" s="135">
        <v>786.8</v>
      </c>
      <c r="E121" s="135">
        <v>784.3</v>
      </c>
      <c r="F121" s="135">
        <v>692.8</v>
      </c>
      <c r="G121" s="135">
        <v>607.79999999999995</v>
      </c>
      <c r="H121" s="135">
        <v>609.5</v>
      </c>
      <c r="I121" s="135">
        <v>590.79999999999995</v>
      </c>
      <c r="J121" s="135">
        <v>613.70000000000005</v>
      </c>
      <c r="K121" s="135">
        <v>598.4</v>
      </c>
      <c r="L121" s="135">
        <v>602.9</v>
      </c>
    </row>
    <row r="122" spans="1:12">
      <c r="A122" s="133" t="s">
        <v>268</v>
      </c>
      <c r="B122" s="133" t="s">
        <v>109</v>
      </c>
      <c r="C122" s="134" t="s">
        <v>109</v>
      </c>
      <c r="D122" s="133" t="s">
        <v>109</v>
      </c>
      <c r="E122" s="133" t="s">
        <v>109</v>
      </c>
      <c r="F122" s="133" t="s">
        <v>109</v>
      </c>
      <c r="G122" s="133" t="s">
        <v>109</v>
      </c>
      <c r="H122" s="133" t="s">
        <v>109</v>
      </c>
      <c r="I122" s="133" t="s">
        <v>109</v>
      </c>
      <c r="J122" s="133" t="s">
        <v>109</v>
      </c>
      <c r="K122" s="133" t="s">
        <v>109</v>
      </c>
      <c r="L122" s="133" t="s">
        <v>109</v>
      </c>
    </row>
    <row r="123" spans="1:12">
      <c r="A123" s="135" t="s">
        <v>253</v>
      </c>
      <c r="B123" s="135">
        <v>1.2097569304281286</v>
      </c>
      <c r="C123" s="134">
        <v>1.1294166364107607</v>
      </c>
      <c r="D123" s="135">
        <v>1.1529282435844226</v>
      </c>
      <c r="E123" s="135">
        <v>1.3469259112892027</v>
      </c>
      <c r="F123" s="135">
        <v>3.5674432347707157</v>
      </c>
      <c r="G123" s="135">
        <v>5.8054538296800011</v>
      </c>
      <c r="H123" s="135">
        <v>3.6256232567299156</v>
      </c>
      <c r="I123" s="135">
        <v>1.4592376801181142</v>
      </c>
      <c r="J123" s="135">
        <v>1.0793887025421574</v>
      </c>
      <c r="K123" s="135">
        <v>0.84571391156232356</v>
      </c>
      <c r="L123" s="135">
        <v>0.49729507726360561</v>
      </c>
    </row>
    <row r="124" spans="1:12">
      <c r="A124" s="133" t="s">
        <v>182</v>
      </c>
      <c r="B124" s="133">
        <v>0</v>
      </c>
      <c r="C124" s="134">
        <v>0</v>
      </c>
      <c r="D124" s="133">
        <v>0</v>
      </c>
      <c r="E124" s="133">
        <v>0</v>
      </c>
      <c r="F124" s="133">
        <v>0</v>
      </c>
      <c r="G124" s="133">
        <v>0</v>
      </c>
      <c r="H124" s="133">
        <v>0</v>
      </c>
      <c r="I124" s="133">
        <v>0</v>
      </c>
      <c r="J124" s="133">
        <v>0</v>
      </c>
      <c r="K124" s="133">
        <v>0</v>
      </c>
      <c r="L124" s="133">
        <v>0</v>
      </c>
    </row>
    <row r="125" spans="1:12">
      <c r="A125" s="135" t="s">
        <v>207</v>
      </c>
      <c r="B125" s="135">
        <v>0</v>
      </c>
      <c r="C125" s="134">
        <v>0</v>
      </c>
      <c r="D125" s="135">
        <v>0</v>
      </c>
      <c r="E125" s="135">
        <v>0</v>
      </c>
      <c r="F125" s="135">
        <v>0</v>
      </c>
      <c r="G125" s="135">
        <v>0</v>
      </c>
      <c r="H125" s="135">
        <v>0</v>
      </c>
      <c r="I125" s="135">
        <v>0</v>
      </c>
      <c r="J125" s="135">
        <v>0</v>
      </c>
      <c r="K125" s="135">
        <v>0</v>
      </c>
      <c r="L125" s="135">
        <v>0</v>
      </c>
    </row>
    <row r="126" spans="1:12" ht="20.399999999999999">
      <c r="A126" s="133" t="s">
        <v>183</v>
      </c>
      <c r="B126" s="133" t="s">
        <v>109</v>
      </c>
      <c r="C126" s="134" t="s">
        <v>109</v>
      </c>
      <c r="D126" s="133" t="s">
        <v>109</v>
      </c>
      <c r="E126" s="133" t="s">
        <v>109</v>
      </c>
      <c r="F126" s="133" t="s">
        <v>109</v>
      </c>
      <c r="G126" s="133" t="s">
        <v>109</v>
      </c>
      <c r="H126" s="133" t="s">
        <v>109</v>
      </c>
      <c r="I126" s="133" t="s">
        <v>109</v>
      </c>
      <c r="J126" s="133" t="s">
        <v>109</v>
      </c>
      <c r="K126" s="133" t="s">
        <v>109</v>
      </c>
      <c r="L126" s="133" t="s">
        <v>109</v>
      </c>
    </row>
    <row r="127" spans="1:12" ht="20.399999999999999">
      <c r="A127" s="135" t="s">
        <v>208</v>
      </c>
      <c r="B127" s="135">
        <v>0</v>
      </c>
      <c r="C127" s="134">
        <v>0</v>
      </c>
      <c r="D127" s="135">
        <v>0</v>
      </c>
      <c r="E127" s="135">
        <v>0</v>
      </c>
      <c r="F127" s="135">
        <v>0</v>
      </c>
      <c r="G127" s="135">
        <v>0</v>
      </c>
      <c r="H127" s="135">
        <v>0</v>
      </c>
      <c r="I127" s="135">
        <v>0</v>
      </c>
      <c r="J127" s="135">
        <v>0</v>
      </c>
      <c r="K127" s="135">
        <v>0</v>
      </c>
      <c r="L127" s="135">
        <v>0</v>
      </c>
    </row>
    <row r="128" spans="1:12">
      <c r="A128" s="133" t="s">
        <v>184</v>
      </c>
      <c r="B128" s="133">
        <v>0</v>
      </c>
      <c r="C128" s="134">
        <v>0</v>
      </c>
      <c r="D128" s="133">
        <v>0</v>
      </c>
      <c r="E128" s="133">
        <v>0</v>
      </c>
      <c r="F128" s="133">
        <v>0</v>
      </c>
      <c r="G128" s="133">
        <v>0</v>
      </c>
      <c r="H128" s="133">
        <v>0</v>
      </c>
      <c r="I128" s="133">
        <v>0</v>
      </c>
      <c r="J128" s="133">
        <v>0</v>
      </c>
      <c r="K128" s="133">
        <v>0</v>
      </c>
      <c r="L128" s="133">
        <v>0</v>
      </c>
    </row>
    <row r="129" spans="1:12">
      <c r="A129" s="135" t="s">
        <v>185</v>
      </c>
      <c r="B129" s="135">
        <v>0</v>
      </c>
      <c r="C129" s="134">
        <v>0</v>
      </c>
      <c r="D129" s="135">
        <v>0</v>
      </c>
      <c r="E129" s="135">
        <v>0</v>
      </c>
      <c r="F129" s="135">
        <v>0</v>
      </c>
      <c r="G129" s="135">
        <v>0</v>
      </c>
      <c r="H129" s="135">
        <v>0</v>
      </c>
      <c r="I129" s="135">
        <v>0</v>
      </c>
      <c r="J129" s="135">
        <v>0</v>
      </c>
      <c r="K129" s="135">
        <v>0</v>
      </c>
      <c r="L129" s="135">
        <v>0</v>
      </c>
    </row>
    <row r="130" spans="1:12">
      <c r="A130" s="133" t="s">
        <v>186</v>
      </c>
      <c r="B130" s="133">
        <v>0</v>
      </c>
      <c r="C130" s="134">
        <v>0</v>
      </c>
      <c r="D130" s="133">
        <v>0</v>
      </c>
      <c r="E130" s="133">
        <v>0</v>
      </c>
      <c r="F130" s="133">
        <v>0</v>
      </c>
      <c r="G130" s="133">
        <v>0</v>
      </c>
      <c r="H130" s="133">
        <v>0</v>
      </c>
      <c r="I130" s="133">
        <v>0</v>
      </c>
      <c r="J130" s="133">
        <v>0</v>
      </c>
      <c r="K130" s="133">
        <v>0</v>
      </c>
      <c r="L130" s="133">
        <v>0</v>
      </c>
    </row>
    <row r="131" spans="1:12">
      <c r="A131" s="135" t="s">
        <v>187</v>
      </c>
      <c r="B131" s="135">
        <v>0</v>
      </c>
      <c r="C131" s="134">
        <v>0</v>
      </c>
      <c r="D131" s="135">
        <v>0</v>
      </c>
      <c r="E131" s="135">
        <v>0</v>
      </c>
      <c r="F131" s="135">
        <v>0</v>
      </c>
      <c r="G131" s="135">
        <v>0</v>
      </c>
      <c r="H131" s="135">
        <v>0</v>
      </c>
      <c r="I131" s="135">
        <v>0</v>
      </c>
      <c r="J131" s="135">
        <v>0</v>
      </c>
      <c r="K131" s="135">
        <v>0</v>
      </c>
      <c r="L131" s="135">
        <v>0</v>
      </c>
    </row>
    <row r="132" spans="1:12">
      <c r="A132" s="133" t="s">
        <v>209</v>
      </c>
      <c r="B132" s="133" t="s">
        <v>109</v>
      </c>
      <c r="C132" s="134" t="s">
        <v>109</v>
      </c>
      <c r="D132" s="133" t="s">
        <v>109</v>
      </c>
      <c r="E132" s="133">
        <v>0</v>
      </c>
      <c r="F132" s="133">
        <v>1.5</v>
      </c>
      <c r="G132" s="133">
        <v>1.2</v>
      </c>
      <c r="H132" s="133" t="s">
        <v>109</v>
      </c>
      <c r="I132" s="133" t="s">
        <v>109</v>
      </c>
      <c r="J132" s="133" t="s">
        <v>109</v>
      </c>
      <c r="K132" s="133" t="s">
        <v>109</v>
      </c>
      <c r="L132" s="133" t="s">
        <v>109</v>
      </c>
    </row>
    <row r="133" spans="1:12">
      <c r="A133" s="135" t="s">
        <v>210</v>
      </c>
      <c r="B133" s="135" t="s">
        <v>109</v>
      </c>
      <c r="C133" s="134" t="s">
        <v>109</v>
      </c>
      <c r="D133" s="135" t="s">
        <v>109</v>
      </c>
      <c r="E133" s="135" t="s">
        <v>109</v>
      </c>
      <c r="F133" s="135" t="s">
        <v>109</v>
      </c>
      <c r="G133" s="135" t="s">
        <v>109</v>
      </c>
      <c r="H133" s="135" t="s">
        <v>109</v>
      </c>
      <c r="I133" s="135" t="s">
        <v>109</v>
      </c>
      <c r="J133" s="135" t="s">
        <v>109</v>
      </c>
      <c r="K133" s="135" t="s">
        <v>109</v>
      </c>
      <c r="L133" s="135" t="s">
        <v>109</v>
      </c>
    </row>
    <row r="134" spans="1:12">
      <c r="A134" s="133" t="s">
        <v>211</v>
      </c>
      <c r="B134" s="133">
        <v>4.6703126654734843</v>
      </c>
      <c r="C134" s="134">
        <v>4.4622000000000002</v>
      </c>
      <c r="D134" s="133">
        <v>4.4622000000000002</v>
      </c>
      <c r="E134" s="133">
        <v>5.0865379964204518</v>
      </c>
      <c r="F134" s="133">
        <v>5.1805946163117715</v>
      </c>
      <c r="G134" s="133">
        <v>5.2551513877207734</v>
      </c>
      <c r="H134" s="133">
        <v>5.2630263515349096</v>
      </c>
      <c r="I134" s="133">
        <v>5.1790998330928737</v>
      </c>
      <c r="J134" s="133">
        <v>5.5152625007432068</v>
      </c>
      <c r="K134" s="133">
        <v>5.4277402983227088</v>
      </c>
      <c r="L134" s="133">
        <v>5.8841172011469629</v>
      </c>
    </row>
    <row r="135" spans="1:12">
      <c r="A135" s="135" t="s">
        <v>212</v>
      </c>
      <c r="B135" s="135">
        <v>0</v>
      </c>
      <c r="C135" s="134">
        <v>0</v>
      </c>
      <c r="D135" s="135">
        <v>0</v>
      </c>
      <c r="E135" s="135">
        <v>0</v>
      </c>
      <c r="F135" s="135">
        <v>0</v>
      </c>
      <c r="G135" s="135">
        <v>0</v>
      </c>
      <c r="H135" s="135">
        <v>0</v>
      </c>
      <c r="I135" s="135">
        <v>0</v>
      </c>
      <c r="J135" s="135">
        <v>0</v>
      </c>
      <c r="K135" s="135">
        <v>0</v>
      </c>
      <c r="L135" s="135">
        <v>0</v>
      </c>
    </row>
    <row r="136" spans="1:12">
      <c r="A136" s="133" t="s">
        <v>213</v>
      </c>
      <c r="B136" s="133">
        <v>0</v>
      </c>
      <c r="C136" s="134">
        <v>0</v>
      </c>
      <c r="D136" s="133">
        <v>0</v>
      </c>
      <c r="E136" s="133">
        <v>0</v>
      </c>
      <c r="F136" s="133">
        <v>0</v>
      </c>
      <c r="G136" s="133">
        <v>0</v>
      </c>
      <c r="H136" s="133">
        <v>0</v>
      </c>
      <c r="I136" s="133">
        <v>0</v>
      </c>
      <c r="J136" s="133">
        <v>0</v>
      </c>
      <c r="K136" s="133">
        <v>0</v>
      </c>
      <c r="L136" s="133">
        <v>0</v>
      </c>
    </row>
    <row r="137" spans="1:12" ht="20.399999999999999">
      <c r="A137" s="135" t="s">
        <v>214</v>
      </c>
      <c r="B137" s="135" t="s">
        <v>109</v>
      </c>
      <c r="C137" s="134" t="s">
        <v>109</v>
      </c>
      <c r="D137" s="135" t="s">
        <v>109</v>
      </c>
      <c r="E137" s="135" t="s">
        <v>109</v>
      </c>
      <c r="F137" s="135" t="s">
        <v>109</v>
      </c>
      <c r="G137" s="135" t="s">
        <v>109</v>
      </c>
      <c r="H137" s="135" t="s">
        <v>109</v>
      </c>
      <c r="I137" s="135" t="s">
        <v>109</v>
      </c>
      <c r="J137" s="135" t="s">
        <v>109</v>
      </c>
      <c r="K137" s="135" t="s">
        <v>109</v>
      </c>
      <c r="L137" s="135" t="s">
        <v>109</v>
      </c>
    </row>
    <row r="138" spans="1:12">
      <c r="A138" s="133" t="s">
        <v>269</v>
      </c>
      <c r="B138" s="133" t="s">
        <v>109</v>
      </c>
      <c r="C138" s="134" t="s">
        <v>109</v>
      </c>
      <c r="D138" s="133" t="s">
        <v>109</v>
      </c>
      <c r="E138" s="133" t="s">
        <v>109</v>
      </c>
      <c r="F138" s="133" t="s">
        <v>109</v>
      </c>
      <c r="G138" s="133" t="s">
        <v>109</v>
      </c>
      <c r="H138" s="133" t="s">
        <v>109</v>
      </c>
      <c r="I138" s="133" t="s">
        <v>109</v>
      </c>
      <c r="J138" s="133" t="s">
        <v>109</v>
      </c>
      <c r="K138" s="133" t="s">
        <v>109</v>
      </c>
      <c r="L138" s="133" t="s">
        <v>109</v>
      </c>
    </row>
    <row r="139" spans="1:12" ht="20.399999999999999">
      <c r="A139" s="135" t="s">
        <v>270</v>
      </c>
      <c r="B139" s="135" t="s">
        <v>109</v>
      </c>
      <c r="C139" s="134" t="s">
        <v>109</v>
      </c>
      <c r="D139" s="135" t="s">
        <v>109</v>
      </c>
      <c r="E139" s="135" t="s">
        <v>109</v>
      </c>
      <c r="F139" s="135" t="s">
        <v>109</v>
      </c>
      <c r="G139" s="135" t="s">
        <v>109</v>
      </c>
      <c r="H139" s="135" t="s">
        <v>109</v>
      </c>
      <c r="I139" s="135" t="s">
        <v>109</v>
      </c>
      <c r="J139" s="135" t="s">
        <v>109</v>
      </c>
      <c r="K139" s="135" t="s">
        <v>109</v>
      </c>
      <c r="L139" s="135" t="s">
        <v>109</v>
      </c>
    </row>
    <row r="140" spans="1:12" ht="20.399999999999999">
      <c r="A140" s="133" t="s">
        <v>215</v>
      </c>
      <c r="B140" s="133">
        <v>0</v>
      </c>
      <c r="C140" s="134">
        <v>0</v>
      </c>
      <c r="D140" s="133">
        <v>0</v>
      </c>
      <c r="E140" s="133">
        <v>0</v>
      </c>
      <c r="F140" s="133">
        <v>0</v>
      </c>
      <c r="G140" s="133">
        <v>0</v>
      </c>
      <c r="H140" s="133">
        <v>0</v>
      </c>
      <c r="I140" s="133">
        <v>0</v>
      </c>
      <c r="J140" s="133">
        <v>0</v>
      </c>
      <c r="K140" s="133">
        <v>0</v>
      </c>
      <c r="L140" s="133">
        <v>0</v>
      </c>
    </row>
    <row r="141" spans="1:12">
      <c r="A141" s="135" t="s">
        <v>271</v>
      </c>
      <c r="B141" s="135" t="s">
        <v>109</v>
      </c>
      <c r="C141" s="134" t="s">
        <v>109</v>
      </c>
      <c r="D141" s="135" t="s">
        <v>109</v>
      </c>
      <c r="E141" s="135" t="s">
        <v>109</v>
      </c>
      <c r="F141" s="135" t="s">
        <v>109</v>
      </c>
      <c r="G141" s="135" t="s">
        <v>109</v>
      </c>
      <c r="H141" s="135" t="s">
        <v>109</v>
      </c>
      <c r="I141" s="135" t="s">
        <v>109</v>
      </c>
      <c r="J141" s="135">
        <v>0</v>
      </c>
      <c r="K141" s="135">
        <v>0</v>
      </c>
      <c r="L141" s="135">
        <v>0</v>
      </c>
    </row>
    <row r="142" spans="1:12">
      <c r="A142" s="133" t="s">
        <v>188</v>
      </c>
      <c r="B142" s="133" t="s">
        <v>109</v>
      </c>
      <c r="C142" s="134" t="s">
        <v>109</v>
      </c>
      <c r="D142" s="133" t="s">
        <v>109</v>
      </c>
      <c r="E142" s="133" t="s">
        <v>109</v>
      </c>
      <c r="F142" s="133" t="s">
        <v>109</v>
      </c>
      <c r="G142" s="133" t="s">
        <v>109</v>
      </c>
      <c r="H142" s="133" t="s">
        <v>109</v>
      </c>
      <c r="I142" s="133" t="s">
        <v>109</v>
      </c>
      <c r="J142" s="133" t="s">
        <v>109</v>
      </c>
      <c r="K142" s="133" t="s">
        <v>109</v>
      </c>
      <c r="L142" s="133" t="s">
        <v>109</v>
      </c>
    </row>
    <row r="143" spans="1:12">
      <c r="A143" s="135" t="s">
        <v>189</v>
      </c>
      <c r="B143" s="135" t="s">
        <v>109</v>
      </c>
      <c r="C143" s="134" t="s">
        <v>109</v>
      </c>
      <c r="D143" s="135" t="s">
        <v>109</v>
      </c>
      <c r="E143" s="135" t="s">
        <v>109</v>
      </c>
      <c r="F143" s="135" t="s">
        <v>109</v>
      </c>
      <c r="G143" s="135" t="s">
        <v>109</v>
      </c>
      <c r="H143" s="135" t="s">
        <v>109</v>
      </c>
      <c r="I143" s="135" t="s">
        <v>109</v>
      </c>
      <c r="J143" s="135" t="s">
        <v>109</v>
      </c>
      <c r="K143" s="135" t="s">
        <v>109</v>
      </c>
      <c r="L143" s="135" t="s">
        <v>109</v>
      </c>
    </row>
    <row r="144" spans="1:12">
      <c r="A144" s="133" t="s">
        <v>190</v>
      </c>
      <c r="B144" s="133" t="s">
        <v>109</v>
      </c>
      <c r="C144" s="134" t="s">
        <v>109</v>
      </c>
      <c r="D144" s="133" t="s">
        <v>109</v>
      </c>
      <c r="E144" s="133" t="s">
        <v>109</v>
      </c>
      <c r="F144" s="133" t="s">
        <v>109</v>
      </c>
      <c r="G144" s="133" t="s">
        <v>109</v>
      </c>
      <c r="H144" s="133" t="s">
        <v>109</v>
      </c>
      <c r="I144" s="133" t="s">
        <v>109</v>
      </c>
      <c r="J144" s="133" t="s">
        <v>109</v>
      </c>
      <c r="K144" s="133" t="s">
        <v>109</v>
      </c>
      <c r="L144" s="133" t="s">
        <v>109</v>
      </c>
    </row>
    <row r="145" spans="1:12">
      <c r="A145" s="135" t="s">
        <v>191</v>
      </c>
      <c r="B145" s="135" t="s">
        <v>109</v>
      </c>
      <c r="C145" s="134" t="s">
        <v>109</v>
      </c>
      <c r="D145" s="135" t="s">
        <v>109</v>
      </c>
      <c r="E145" s="135" t="s">
        <v>109</v>
      </c>
      <c r="F145" s="135" t="s">
        <v>109</v>
      </c>
      <c r="G145" s="135" t="s">
        <v>109</v>
      </c>
      <c r="H145" s="135" t="s">
        <v>109</v>
      </c>
      <c r="I145" s="135" t="s">
        <v>109</v>
      </c>
      <c r="J145" s="135" t="s">
        <v>109</v>
      </c>
      <c r="K145" s="135" t="s">
        <v>109</v>
      </c>
      <c r="L145" s="135" t="s">
        <v>109</v>
      </c>
    </row>
    <row r="146" spans="1:12">
      <c r="A146" s="133" t="s">
        <v>272</v>
      </c>
      <c r="B146" s="133" t="s">
        <v>109</v>
      </c>
      <c r="C146" s="134" t="s">
        <v>109</v>
      </c>
      <c r="D146" s="133" t="s">
        <v>109</v>
      </c>
      <c r="E146" s="133" t="s">
        <v>109</v>
      </c>
      <c r="F146" s="133" t="s">
        <v>109</v>
      </c>
      <c r="G146" s="133" t="s">
        <v>109</v>
      </c>
      <c r="H146" s="133" t="s">
        <v>109</v>
      </c>
      <c r="I146" s="133" t="s">
        <v>109</v>
      </c>
      <c r="J146" s="133" t="s">
        <v>109</v>
      </c>
      <c r="K146" s="133" t="s">
        <v>109</v>
      </c>
      <c r="L146" s="133" t="s">
        <v>109</v>
      </c>
    </row>
    <row r="147" spans="1:12">
      <c r="A147" s="135" t="s">
        <v>273</v>
      </c>
      <c r="B147" s="135" t="s">
        <v>109</v>
      </c>
      <c r="C147" s="134" t="s">
        <v>109</v>
      </c>
      <c r="D147" s="135" t="s">
        <v>109</v>
      </c>
      <c r="E147" s="135" t="s">
        <v>109</v>
      </c>
      <c r="F147" s="135" t="s">
        <v>109</v>
      </c>
      <c r="G147" s="135" t="s">
        <v>109</v>
      </c>
      <c r="H147" s="135" t="s">
        <v>109</v>
      </c>
      <c r="I147" s="135" t="s">
        <v>109</v>
      </c>
      <c r="J147" s="135" t="s">
        <v>109</v>
      </c>
      <c r="K147" s="135" t="s">
        <v>109</v>
      </c>
      <c r="L147" s="135" t="s">
        <v>109</v>
      </c>
    </row>
    <row r="148" spans="1:12" ht="20.399999999999999">
      <c r="A148" s="133" t="s">
        <v>274</v>
      </c>
      <c r="B148" s="133" t="s">
        <v>109</v>
      </c>
      <c r="C148" s="134" t="s">
        <v>109</v>
      </c>
      <c r="D148" s="133" t="s">
        <v>109</v>
      </c>
      <c r="E148" s="133" t="s">
        <v>109</v>
      </c>
      <c r="F148" s="133" t="s">
        <v>109</v>
      </c>
      <c r="G148" s="133" t="s">
        <v>109</v>
      </c>
      <c r="H148" s="133" t="s">
        <v>109</v>
      </c>
      <c r="I148" s="133" t="s">
        <v>109</v>
      </c>
      <c r="J148" s="133" t="s">
        <v>109</v>
      </c>
      <c r="K148" s="133" t="s">
        <v>109</v>
      </c>
      <c r="L148" s="133" t="s">
        <v>109</v>
      </c>
    </row>
    <row r="149" spans="1:12">
      <c r="A149" s="135" t="s">
        <v>275</v>
      </c>
      <c r="B149" s="135" t="s">
        <v>109</v>
      </c>
      <c r="C149" s="134" t="s">
        <v>109</v>
      </c>
      <c r="D149" s="135" t="s">
        <v>109</v>
      </c>
      <c r="E149" s="135" t="s">
        <v>109</v>
      </c>
      <c r="F149" s="135" t="s">
        <v>109</v>
      </c>
      <c r="G149" s="135" t="s">
        <v>109</v>
      </c>
      <c r="H149" s="135" t="s">
        <v>109</v>
      </c>
      <c r="I149" s="135" t="s">
        <v>109</v>
      </c>
      <c r="J149" s="135" t="s">
        <v>109</v>
      </c>
      <c r="K149" s="135" t="s">
        <v>109</v>
      </c>
      <c r="L149" s="135" t="s">
        <v>109</v>
      </c>
    </row>
    <row r="150" spans="1:12">
      <c r="A150" s="133" t="s">
        <v>276</v>
      </c>
      <c r="B150" s="133" t="s">
        <v>109</v>
      </c>
      <c r="C150" s="134" t="s">
        <v>109</v>
      </c>
      <c r="D150" s="133" t="s">
        <v>109</v>
      </c>
      <c r="E150" s="133" t="s">
        <v>109</v>
      </c>
      <c r="F150" s="133" t="s">
        <v>109</v>
      </c>
      <c r="G150" s="133" t="s">
        <v>109</v>
      </c>
      <c r="H150" s="133" t="s">
        <v>109</v>
      </c>
      <c r="I150" s="133" t="s">
        <v>109</v>
      </c>
      <c r="J150" s="133" t="s">
        <v>109</v>
      </c>
      <c r="K150" s="133" t="s">
        <v>109</v>
      </c>
      <c r="L150" s="133" t="s">
        <v>109</v>
      </c>
    </row>
    <row r="151" spans="1:12" ht="20.399999999999999">
      <c r="A151" s="135" t="s">
        <v>277</v>
      </c>
      <c r="B151" s="135" t="s">
        <v>109</v>
      </c>
      <c r="C151" s="134" t="s">
        <v>109</v>
      </c>
      <c r="D151" s="135" t="s">
        <v>109</v>
      </c>
      <c r="E151" s="135" t="s">
        <v>109</v>
      </c>
      <c r="F151" s="135" t="s">
        <v>109</v>
      </c>
      <c r="G151" s="135" t="s">
        <v>109</v>
      </c>
      <c r="H151" s="135" t="s">
        <v>109</v>
      </c>
      <c r="I151" s="135" t="s">
        <v>109</v>
      </c>
      <c r="J151" s="135" t="s">
        <v>109</v>
      </c>
      <c r="K151" s="135" t="s">
        <v>109</v>
      </c>
      <c r="L151" s="135" t="s">
        <v>109</v>
      </c>
    </row>
    <row r="152" spans="1:12">
      <c r="A152" s="133" t="s">
        <v>278</v>
      </c>
      <c r="B152" s="133" t="s">
        <v>109</v>
      </c>
      <c r="C152" s="134" t="s">
        <v>109</v>
      </c>
      <c r="D152" s="133" t="s">
        <v>109</v>
      </c>
      <c r="E152" s="133" t="s">
        <v>109</v>
      </c>
      <c r="F152" s="133" t="s">
        <v>109</v>
      </c>
      <c r="G152" s="133" t="s">
        <v>109</v>
      </c>
      <c r="H152" s="133" t="s">
        <v>109</v>
      </c>
      <c r="I152" s="133" t="s">
        <v>109</v>
      </c>
      <c r="J152" s="133" t="s">
        <v>109</v>
      </c>
      <c r="K152" s="133" t="s">
        <v>109</v>
      </c>
      <c r="L152" s="133" t="s">
        <v>109</v>
      </c>
    </row>
    <row r="153" spans="1:12">
      <c r="A153" s="135" t="s">
        <v>279</v>
      </c>
      <c r="B153" s="135" t="s">
        <v>109</v>
      </c>
      <c r="C153" s="134" t="s">
        <v>109</v>
      </c>
      <c r="D153" s="135" t="s">
        <v>109</v>
      </c>
      <c r="E153" s="135" t="s">
        <v>109</v>
      </c>
      <c r="F153" s="135" t="s">
        <v>109</v>
      </c>
      <c r="G153" s="135" t="s">
        <v>109</v>
      </c>
      <c r="H153" s="135" t="s">
        <v>109</v>
      </c>
      <c r="I153" s="135" t="s">
        <v>109</v>
      </c>
      <c r="J153" s="135" t="s">
        <v>109</v>
      </c>
      <c r="K153" s="135" t="s">
        <v>109</v>
      </c>
      <c r="L153" s="135" t="s">
        <v>109</v>
      </c>
    </row>
    <row r="154" spans="1:12">
      <c r="A154" s="133" t="s">
        <v>280</v>
      </c>
      <c r="B154" s="133" t="s">
        <v>109</v>
      </c>
      <c r="C154" s="134" t="s">
        <v>109</v>
      </c>
      <c r="D154" s="133" t="s">
        <v>109</v>
      </c>
      <c r="E154" s="133" t="s">
        <v>109</v>
      </c>
      <c r="F154" s="133" t="s">
        <v>109</v>
      </c>
      <c r="G154" s="133" t="s">
        <v>109</v>
      </c>
      <c r="H154" s="133" t="s">
        <v>109</v>
      </c>
      <c r="I154" s="133" t="s">
        <v>109</v>
      </c>
      <c r="J154" s="133" t="s">
        <v>109</v>
      </c>
      <c r="K154" s="133" t="s">
        <v>109</v>
      </c>
      <c r="L154" s="133" t="s">
        <v>109</v>
      </c>
    </row>
    <row r="155" spans="1:12">
      <c r="A155" s="135" t="s">
        <v>281</v>
      </c>
      <c r="B155" s="135" t="s">
        <v>109</v>
      </c>
      <c r="C155" s="134" t="s">
        <v>109</v>
      </c>
      <c r="D155" s="135" t="s">
        <v>109</v>
      </c>
      <c r="E155" s="135" t="s">
        <v>109</v>
      </c>
      <c r="F155" s="135" t="s">
        <v>109</v>
      </c>
      <c r="G155" s="135" t="s">
        <v>109</v>
      </c>
      <c r="H155" s="135" t="s">
        <v>109</v>
      </c>
      <c r="I155" s="135" t="s">
        <v>109</v>
      </c>
      <c r="J155" s="135" t="s">
        <v>109</v>
      </c>
      <c r="K155" s="135" t="s">
        <v>109</v>
      </c>
      <c r="L155" s="135" t="s">
        <v>109</v>
      </c>
    </row>
    <row r="156" spans="1:12">
      <c r="A156" s="133" t="s">
        <v>282</v>
      </c>
      <c r="B156" s="133" t="s">
        <v>109</v>
      </c>
      <c r="C156" s="134" t="s">
        <v>109</v>
      </c>
      <c r="D156" s="133" t="s">
        <v>109</v>
      </c>
      <c r="E156" s="133" t="s">
        <v>109</v>
      </c>
      <c r="F156" s="133" t="s">
        <v>109</v>
      </c>
      <c r="G156" s="133" t="s">
        <v>109</v>
      </c>
      <c r="H156" s="133" t="s">
        <v>109</v>
      </c>
      <c r="I156" s="133" t="s">
        <v>109</v>
      </c>
      <c r="J156" s="133" t="s">
        <v>109</v>
      </c>
      <c r="K156" s="133" t="s">
        <v>109</v>
      </c>
      <c r="L156" s="133" t="s">
        <v>109</v>
      </c>
    </row>
    <row r="157" spans="1:12" ht="20.399999999999999">
      <c r="A157" s="135" t="s">
        <v>283</v>
      </c>
      <c r="B157" s="135" t="s">
        <v>109</v>
      </c>
      <c r="C157" s="134" t="s">
        <v>109</v>
      </c>
      <c r="D157" s="135" t="s">
        <v>109</v>
      </c>
      <c r="E157" s="135" t="s">
        <v>109</v>
      </c>
      <c r="F157" s="135" t="s">
        <v>109</v>
      </c>
      <c r="G157" s="135" t="s">
        <v>109</v>
      </c>
      <c r="H157" s="135" t="s">
        <v>109</v>
      </c>
      <c r="I157" s="135" t="s">
        <v>109</v>
      </c>
      <c r="J157" s="135" t="s">
        <v>109</v>
      </c>
      <c r="K157" s="135" t="s">
        <v>109</v>
      </c>
      <c r="L157" s="135" t="s">
        <v>109</v>
      </c>
    </row>
    <row r="158" spans="1:12">
      <c r="A158" s="133" t="s">
        <v>284</v>
      </c>
      <c r="B158" s="133" t="s">
        <v>109</v>
      </c>
      <c r="C158" s="134" t="s">
        <v>109</v>
      </c>
      <c r="D158" s="133" t="s">
        <v>109</v>
      </c>
      <c r="E158" s="133" t="s">
        <v>109</v>
      </c>
      <c r="F158" s="133" t="s">
        <v>109</v>
      </c>
      <c r="G158" s="133" t="s">
        <v>109</v>
      </c>
      <c r="H158" s="133" t="s">
        <v>109</v>
      </c>
      <c r="I158" s="133" t="s">
        <v>109</v>
      </c>
      <c r="J158" s="133" t="s">
        <v>109</v>
      </c>
      <c r="K158" s="133" t="s">
        <v>109</v>
      </c>
      <c r="L158" s="133" t="s">
        <v>109</v>
      </c>
    </row>
    <row r="159" spans="1:12">
      <c r="A159" s="135" t="s">
        <v>285</v>
      </c>
      <c r="B159" s="135" t="s">
        <v>109</v>
      </c>
      <c r="C159" s="134" t="s">
        <v>109</v>
      </c>
      <c r="D159" s="135" t="s">
        <v>109</v>
      </c>
      <c r="E159" s="135" t="s">
        <v>109</v>
      </c>
      <c r="F159" s="135" t="s">
        <v>109</v>
      </c>
      <c r="G159" s="135" t="s">
        <v>109</v>
      </c>
      <c r="H159" s="135" t="s">
        <v>109</v>
      </c>
      <c r="I159" s="135" t="s">
        <v>109</v>
      </c>
      <c r="J159" s="135" t="s">
        <v>109</v>
      </c>
      <c r="K159" s="135" t="s">
        <v>109</v>
      </c>
      <c r="L159" s="135" t="s">
        <v>109</v>
      </c>
    </row>
    <row r="160" spans="1:12">
      <c r="A160" s="133" t="s">
        <v>286</v>
      </c>
      <c r="B160" s="133" t="s">
        <v>109</v>
      </c>
      <c r="C160" s="134" t="s">
        <v>109</v>
      </c>
      <c r="D160" s="133" t="s">
        <v>109</v>
      </c>
      <c r="E160" s="133" t="s">
        <v>109</v>
      </c>
      <c r="F160" s="133" t="s">
        <v>109</v>
      </c>
      <c r="G160" s="133" t="s">
        <v>109</v>
      </c>
      <c r="H160" s="133" t="s">
        <v>109</v>
      </c>
      <c r="I160" s="133" t="s">
        <v>109</v>
      </c>
      <c r="J160" s="133" t="s">
        <v>109</v>
      </c>
      <c r="K160" s="133" t="s">
        <v>109</v>
      </c>
      <c r="L160" s="133" t="s">
        <v>109</v>
      </c>
    </row>
    <row r="161" spans="1:12" ht="20.399999999999999">
      <c r="A161" s="135" t="s">
        <v>216</v>
      </c>
      <c r="B161" s="135" t="s">
        <v>109</v>
      </c>
      <c r="C161" s="134" t="s">
        <v>109</v>
      </c>
      <c r="D161" s="135" t="s">
        <v>109</v>
      </c>
      <c r="E161" s="135" t="s">
        <v>109</v>
      </c>
      <c r="F161" s="135" t="s">
        <v>109</v>
      </c>
      <c r="G161" s="135" t="s">
        <v>109</v>
      </c>
      <c r="H161" s="135" t="s">
        <v>109</v>
      </c>
      <c r="I161" s="135" t="s">
        <v>109</v>
      </c>
      <c r="J161" s="135" t="s">
        <v>109</v>
      </c>
      <c r="K161" s="135" t="s">
        <v>109</v>
      </c>
      <c r="L161" s="135" t="s">
        <v>109</v>
      </c>
    </row>
    <row r="162" spans="1:12" ht="20.399999999999999">
      <c r="A162" s="133" t="s">
        <v>217</v>
      </c>
      <c r="B162" s="133" t="s">
        <v>109</v>
      </c>
      <c r="C162" s="134" t="s">
        <v>109</v>
      </c>
      <c r="D162" s="133" t="s">
        <v>109</v>
      </c>
      <c r="E162" s="133" t="s">
        <v>109</v>
      </c>
      <c r="F162" s="133" t="s">
        <v>109</v>
      </c>
      <c r="G162" s="133" t="s">
        <v>109</v>
      </c>
      <c r="H162" s="133" t="s">
        <v>109</v>
      </c>
      <c r="I162" s="133" t="s">
        <v>109</v>
      </c>
      <c r="J162" s="133" t="s">
        <v>109</v>
      </c>
      <c r="K162" s="133" t="s">
        <v>109</v>
      </c>
      <c r="L162" s="133" t="s">
        <v>109</v>
      </c>
    </row>
    <row r="163" spans="1:12">
      <c r="A163" s="135" t="s">
        <v>218</v>
      </c>
      <c r="B163" s="135" t="s">
        <v>109</v>
      </c>
      <c r="C163" s="134" t="s">
        <v>109</v>
      </c>
      <c r="D163" s="135" t="s">
        <v>109</v>
      </c>
      <c r="E163" s="135" t="s">
        <v>109</v>
      </c>
      <c r="F163" s="135" t="s">
        <v>109</v>
      </c>
      <c r="G163" s="135" t="s">
        <v>109</v>
      </c>
      <c r="H163" s="135" t="s">
        <v>109</v>
      </c>
      <c r="I163" s="135" t="s">
        <v>109</v>
      </c>
      <c r="J163" s="135" t="s">
        <v>109</v>
      </c>
      <c r="K163" s="135" t="s">
        <v>109</v>
      </c>
      <c r="L163" s="135" t="s">
        <v>109</v>
      </c>
    </row>
    <row r="164" spans="1:12">
      <c r="A164" s="133" t="s">
        <v>219</v>
      </c>
      <c r="B164" s="133" t="s">
        <v>109</v>
      </c>
      <c r="C164" s="134" t="s">
        <v>109</v>
      </c>
      <c r="D164" s="133" t="s">
        <v>109</v>
      </c>
      <c r="E164" s="133" t="s">
        <v>109</v>
      </c>
      <c r="F164" s="133" t="s">
        <v>109</v>
      </c>
      <c r="G164" s="133" t="s">
        <v>109</v>
      </c>
      <c r="H164" s="133" t="s">
        <v>109</v>
      </c>
      <c r="I164" s="133" t="s">
        <v>109</v>
      </c>
      <c r="J164" s="133" t="s">
        <v>109</v>
      </c>
      <c r="K164" s="133" t="s">
        <v>109</v>
      </c>
      <c r="L164" s="133" t="s">
        <v>109</v>
      </c>
    </row>
    <row r="165" spans="1:12">
      <c r="A165" s="135" t="s">
        <v>220</v>
      </c>
      <c r="B165" s="135" t="s">
        <v>109</v>
      </c>
      <c r="C165" s="134" t="s">
        <v>109</v>
      </c>
      <c r="D165" s="135" t="s">
        <v>109</v>
      </c>
      <c r="E165" s="135" t="s">
        <v>109</v>
      </c>
      <c r="F165" s="135" t="s">
        <v>109</v>
      </c>
      <c r="G165" s="135" t="s">
        <v>109</v>
      </c>
      <c r="H165" s="135" t="s">
        <v>109</v>
      </c>
      <c r="I165" s="135" t="s">
        <v>109</v>
      </c>
      <c r="J165" s="135" t="s">
        <v>109</v>
      </c>
      <c r="K165" s="135" t="s">
        <v>109</v>
      </c>
      <c r="L165" s="135" t="s">
        <v>109</v>
      </c>
    </row>
    <row r="166" spans="1:12" ht="20.399999999999999">
      <c r="A166" s="133" t="s">
        <v>221</v>
      </c>
      <c r="B166" s="133" t="s">
        <v>109</v>
      </c>
      <c r="C166" s="134" t="s">
        <v>109</v>
      </c>
      <c r="D166" s="133" t="s">
        <v>109</v>
      </c>
      <c r="E166" s="133" t="s">
        <v>109</v>
      </c>
      <c r="F166" s="133" t="s">
        <v>109</v>
      </c>
      <c r="G166" s="133" t="s">
        <v>109</v>
      </c>
      <c r="H166" s="133" t="s">
        <v>109</v>
      </c>
      <c r="I166" s="133" t="s">
        <v>109</v>
      </c>
      <c r="J166" s="133" t="s">
        <v>109</v>
      </c>
      <c r="K166" s="133" t="s">
        <v>109</v>
      </c>
      <c r="L166" s="133" t="s">
        <v>109</v>
      </c>
    </row>
    <row r="167" spans="1:12">
      <c r="A167" s="135" t="s">
        <v>222</v>
      </c>
      <c r="B167" s="135" t="s">
        <v>109</v>
      </c>
      <c r="C167" s="134" t="s">
        <v>109</v>
      </c>
      <c r="D167" s="135" t="s">
        <v>109</v>
      </c>
      <c r="E167" s="135" t="s">
        <v>109</v>
      </c>
      <c r="F167" s="135" t="s">
        <v>109</v>
      </c>
      <c r="G167" s="135" t="s">
        <v>109</v>
      </c>
      <c r="H167" s="135" t="s">
        <v>109</v>
      </c>
      <c r="I167" s="135" t="s">
        <v>109</v>
      </c>
      <c r="J167" s="135" t="s">
        <v>109</v>
      </c>
      <c r="K167" s="135" t="s">
        <v>109</v>
      </c>
      <c r="L167" s="135" t="s">
        <v>109</v>
      </c>
    </row>
    <row r="168" spans="1:12">
      <c r="A168" s="133" t="s">
        <v>223</v>
      </c>
      <c r="B168" s="133" t="s">
        <v>109</v>
      </c>
      <c r="C168" s="134" t="s">
        <v>109</v>
      </c>
      <c r="D168" s="133" t="s">
        <v>109</v>
      </c>
      <c r="E168" s="133" t="s">
        <v>109</v>
      </c>
      <c r="F168" s="133" t="s">
        <v>109</v>
      </c>
      <c r="G168" s="133" t="s">
        <v>109</v>
      </c>
      <c r="H168" s="133" t="s">
        <v>109</v>
      </c>
      <c r="I168" s="133" t="s">
        <v>109</v>
      </c>
      <c r="J168" s="133" t="s">
        <v>109</v>
      </c>
      <c r="K168" s="133" t="s">
        <v>109</v>
      </c>
      <c r="L168" s="133" t="s">
        <v>109</v>
      </c>
    </row>
    <row r="169" spans="1:12">
      <c r="A169" s="135" t="s">
        <v>224</v>
      </c>
      <c r="B169" s="135" t="s">
        <v>109</v>
      </c>
      <c r="C169" s="134" t="s">
        <v>109</v>
      </c>
      <c r="D169" s="135" t="s">
        <v>109</v>
      </c>
      <c r="E169" s="135" t="s">
        <v>109</v>
      </c>
      <c r="F169" s="135" t="s">
        <v>109</v>
      </c>
      <c r="G169" s="135" t="s">
        <v>109</v>
      </c>
      <c r="H169" s="135" t="s">
        <v>109</v>
      </c>
      <c r="I169" s="135" t="s">
        <v>109</v>
      </c>
      <c r="J169" s="135" t="s">
        <v>109</v>
      </c>
      <c r="K169" s="135" t="s">
        <v>109</v>
      </c>
      <c r="L169" s="135" t="s">
        <v>109</v>
      </c>
    </row>
    <row r="170" spans="1:12">
      <c r="A170" s="133" t="s">
        <v>225</v>
      </c>
      <c r="B170" s="133" t="s">
        <v>109</v>
      </c>
      <c r="C170" s="134" t="s">
        <v>109</v>
      </c>
      <c r="D170" s="133" t="s">
        <v>109</v>
      </c>
      <c r="E170" s="133" t="s">
        <v>109</v>
      </c>
      <c r="F170" s="133" t="s">
        <v>109</v>
      </c>
      <c r="G170" s="133" t="s">
        <v>109</v>
      </c>
      <c r="H170" s="133" t="s">
        <v>109</v>
      </c>
      <c r="I170" s="133" t="s">
        <v>109</v>
      </c>
      <c r="J170" s="133" t="s">
        <v>109</v>
      </c>
      <c r="K170" s="133" t="s">
        <v>109</v>
      </c>
      <c r="L170" s="133" t="s">
        <v>109</v>
      </c>
    </row>
    <row r="171" spans="1:12">
      <c r="A171" s="135" t="s">
        <v>226</v>
      </c>
      <c r="B171" s="135" t="s">
        <v>109</v>
      </c>
      <c r="C171" s="134" t="s">
        <v>109</v>
      </c>
      <c r="D171" s="135" t="s">
        <v>109</v>
      </c>
      <c r="E171" s="135" t="s">
        <v>109</v>
      </c>
      <c r="F171" s="135" t="s">
        <v>109</v>
      </c>
      <c r="G171" s="135" t="s">
        <v>109</v>
      </c>
      <c r="H171" s="135" t="s">
        <v>109</v>
      </c>
      <c r="I171" s="135" t="s">
        <v>109</v>
      </c>
      <c r="J171" s="135" t="s">
        <v>109</v>
      </c>
      <c r="K171" s="135" t="s">
        <v>109</v>
      </c>
      <c r="L171" s="135" t="s">
        <v>109</v>
      </c>
    </row>
    <row r="172" spans="1:12">
      <c r="A172" s="133" t="s">
        <v>287</v>
      </c>
      <c r="B172" s="133">
        <v>788.31340292923494</v>
      </c>
      <c r="C172" s="134">
        <v>781.79161663641071</v>
      </c>
      <c r="D172" s="133">
        <v>792.41512824358438</v>
      </c>
      <c r="E172" s="133">
        <v>790.73346390770962</v>
      </c>
      <c r="F172" s="133">
        <v>703.04803785108254</v>
      </c>
      <c r="G172" s="133">
        <v>620.06060521740073</v>
      </c>
      <c r="H172" s="133">
        <v>618.38864960826481</v>
      </c>
      <c r="I172" s="133">
        <v>597.43833751321097</v>
      </c>
      <c r="J172" s="133">
        <v>620.29465120328541</v>
      </c>
      <c r="K172" s="133">
        <v>604.67345420988499</v>
      </c>
      <c r="L172" s="133">
        <v>609.28141227841058</v>
      </c>
    </row>
    <row r="174" spans="1:12">
      <c r="A174" s="131" t="s">
        <v>174</v>
      </c>
      <c r="B174" s="131" t="s">
        <v>109</v>
      </c>
      <c r="C174" s="132" t="s">
        <v>104</v>
      </c>
      <c r="D174" s="131" t="s">
        <v>104</v>
      </c>
      <c r="E174" s="131" t="s">
        <v>104</v>
      </c>
      <c r="F174" s="131" t="s">
        <v>104</v>
      </c>
      <c r="G174" s="131" t="s">
        <v>104</v>
      </c>
      <c r="H174" s="131" t="s">
        <v>104</v>
      </c>
      <c r="I174" s="131" t="s">
        <v>104</v>
      </c>
      <c r="J174" s="131" t="s">
        <v>104</v>
      </c>
      <c r="K174" s="131" t="s">
        <v>104</v>
      </c>
      <c r="L174" s="131" t="s">
        <v>104</v>
      </c>
    </row>
    <row r="175" spans="1:12">
      <c r="A175" s="131" t="s">
        <v>175</v>
      </c>
      <c r="B175" s="131" t="s">
        <v>109</v>
      </c>
      <c r="C175" s="132">
        <v>1</v>
      </c>
      <c r="D175" s="131">
        <v>1</v>
      </c>
      <c r="E175" s="131">
        <v>1</v>
      </c>
      <c r="F175" s="131">
        <v>1</v>
      </c>
      <c r="G175" s="131">
        <v>1</v>
      </c>
      <c r="H175" s="131">
        <v>1</v>
      </c>
      <c r="I175" s="131">
        <v>1</v>
      </c>
      <c r="J175" s="131">
        <v>1</v>
      </c>
      <c r="K175" s="131">
        <v>1</v>
      </c>
      <c r="L175" s="131">
        <v>1</v>
      </c>
    </row>
    <row r="176" spans="1:12">
      <c r="A176" s="131" t="s">
        <v>176</v>
      </c>
      <c r="B176" s="131" t="s">
        <v>109</v>
      </c>
      <c r="C176" s="132" t="s">
        <v>177</v>
      </c>
      <c r="D176" s="131" t="s">
        <v>177</v>
      </c>
      <c r="E176" s="131" t="s">
        <v>177</v>
      </c>
      <c r="F176" s="131" t="s">
        <v>177</v>
      </c>
      <c r="G176" s="131" t="s">
        <v>177</v>
      </c>
      <c r="H176" s="131" t="s">
        <v>177</v>
      </c>
      <c r="I176" s="131" t="s">
        <v>177</v>
      </c>
      <c r="J176" s="131" t="s">
        <v>177</v>
      </c>
      <c r="K176" s="131" t="s">
        <v>177</v>
      </c>
      <c r="L176" s="131" t="s">
        <v>177</v>
      </c>
    </row>
    <row r="179" spans="1:1">
      <c r="A179" s="137" t="s">
        <v>178</v>
      </c>
    </row>
  </sheetData>
  <mergeCells count="8">
    <mergeCell ref="B8:K8"/>
    <mergeCell ref="B9:K9"/>
    <mergeCell ref="A2:J2"/>
    <mergeCell ref="B3:K3"/>
    <mergeCell ref="B4:K4"/>
    <mergeCell ref="B5:K5"/>
    <mergeCell ref="B6:K6"/>
    <mergeCell ref="B7:K7"/>
  </mergeCells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ROR (1.1)</vt:lpstr>
      <vt:lpstr>FFO (17.1)</vt:lpstr>
      <vt:lpstr>Pre-Tax ROR (17.2)</vt:lpstr>
      <vt:lpstr>Fin. Cap. Str. (17.3)</vt:lpstr>
      <vt:lpstr>BSt-S&amp;P</vt:lpstr>
      <vt:lpstr>IS-S&amp;P</vt:lpstr>
      <vt:lpstr>'Fin. Cap. Str. (17.3)'!Print_Area</vt:lpstr>
      <vt:lpstr>'Pre-Tax ROR (17.2)'!Print_Area</vt:lpstr>
    </vt:vector>
  </TitlesOfParts>
  <Company>Brubaker &amp; Associates,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Leyko</dc:creator>
  <cp:lastModifiedBy>BAI</cp:lastModifiedBy>
  <cp:lastPrinted>2013-07-09T20:22:57Z</cp:lastPrinted>
  <dcterms:created xsi:type="dcterms:W3CDTF">2010-09-03T15:06:48Z</dcterms:created>
  <dcterms:modified xsi:type="dcterms:W3CDTF">2013-08-20T21:31:56Z</dcterms:modified>
</cp:coreProperties>
</file>