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0" windowWidth="15120" windowHeight="8010"/>
  </bookViews>
  <sheets>
    <sheet name="2010-2014 Update" sheetId="1" r:id="rId1"/>
  </sheets>
  <definedNames>
    <definedName name="_xlnm.Print_Area" localSheetId="0">'2010-2014 Update'!$A$4:$H$541</definedName>
    <definedName name="_xlnm.Print_Titles" localSheetId="0">'2010-2014 Update'!$3:$3</definedName>
  </definedNames>
  <calcPr calcId="145621" concurrentCalc="0"/>
</workbook>
</file>

<file path=xl/calcChain.xml><?xml version="1.0" encoding="utf-8"?>
<calcChain xmlns="http://schemas.openxmlformats.org/spreadsheetml/2006/main">
  <c r="G247" i="1" l="1"/>
  <c r="F247" i="1"/>
  <c r="E247" i="1"/>
  <c r="D247" i="1"/>
  <c r="C247" i="1"/>
  <c r="C21" i="1"/>
  <c r="C16" i="1"/>
  <c r="C12" i="1"/>
  <c r="G507" i="1"/>
  <c r="F507" i="1"/>
  <c r="E507" i="1"/>
  <c r="D507" i="1"/>
  <c r="C507" i="1"/>
  <c r="G73" i="1"/>
  <c r="F73" i="1"/>
  <c r="E73" i="1"/>
  <c r="D73" i="1"/>
  <c r="C73" i="1"/>
  <c r="G537" i="1"/>
  <c r="F537" i="1"/>
  <c r="E537" i="1"/>
  <c r="D537" i="1"/>
  <c r="C537" i="1"/>
  <c r="H536" i="1"/>
  <c r="H534" i="1"/>
  <c r="H533" i="1"/>
  <c r="H532" i="1"/>
  <c r="H531" i="1"/>
  <c r="H530" i="1"/>
  <c r="H529" i="1"/>
  <c r="H528" i="1"/>
  <c r="H527" i="1"/>
  <c r="H526" i="1"/>
  <c r="G523" i="1"/>
  <c r="F523" i="1"/>
  <c r="E523" i="1"/>
  <c r="D523" i="1"/>
  <c r="C522" i="1"/>
  <c r="C523" i="1"/>
  <c r="H521" i="1"/>
  <c r="H520" i="1"/>
  <c r="H519" i="1"/>
  <c r="H518" i="1"/>
  <c r="H515" i="1"/>
  <c r="G511" i="1"/>
  <c r="F511" i="1"/>
  <c r="E511" i="1"/>
  <c r="D511" i="1"/>
  <c r="C511" i="1"/>
  <c r="H510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3" i="1"/>
  <c r="H492" i="1"/>
  <c r="C20" i="1"/>
  <c r="G489" i="1"/>
  <c r="F489" i="1"/>
  <c r="E489" i="1"/>
  <c r="D489" i="1"/>
  <c r="C489" i="1"/>
  <c r="H488" i="1"/>
  <c r="H487" i="1"/>
  <c r="H486" i="1"/>
  <c r="H485" i="1"/>
  <c r="H484" i="1"/>
  <c r="H483" i="1"/>
  <c r="G481" i="1"/>
  <c r="F481" i="1"/>
  <c r="E481" i="1"/>
  <c r="D481" i="1"/>
  <c r="C481" i="1"/>
  <c r="H480" i="1"/>
  <c r="H479" i="1"/>
  <c r="H478" i="1"/>
  <c r="H477" i="1"/>
  <c r="H476" i="1"/>
  <c r="H475" i="1"/>
  <c r="G472" i="1"/>
  <c r="F472" i="1"/>
  <c r="E472" i="1"/>
  <c r="D472" i="1"/>
  <c r="C472" i="1"/>
  <c r="H471" i="1"/>
  <c r="G468" i="1"/>
  <c r="F468" i="1"/>
  <c r="E468" i="1"/>
  <c r="D468" i="1"/>
  <c r="C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G418" i="1"/>
  <c r="F418" i="1"/>
  <c r="E418" i="1"/>
  <c r="D418" i="1"/>
  <c r="C418" i="1"/>
  <c r="H417" i="1"/>
  <c r="F414" i="1"/>
  <c r="E414" i="1"/>
  <c r="D414" i="1"/>
  <c r="C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G399" i="1"/>
  <c r="G414" i="1"/>
  <c r="H398" i="1"/>
  <c r="H397" i="1"/>
  <c r="H396" i="1"/>
  <c r="H395" i="1"/>
  <c r="H394" i="1"/>
  <c r="H393" i="1"/>
  <c r="H390" i="1"/>
  <c r="H389" i="1"/>
  <c r="G387" i="1"/>
  <c r="F387" i="1"/>
  <c r="E387" i="1"/>
  <c r="D387" i="1"/>
  <c r="C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G372" i="1"/>
  <c r="F372" i="1"/>
  <c r="E372" i="1"/>
  <c r="D372" i="1"/>
  <c r="C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G351" i="1"/>
  <c r="F351" i="1"/>
  <c r="E351" i="1"/>
  <c r="D351" i="1"/>
  <c r="C351" i="1"/>
  <c r="H350" i="1"/>
  <c r="G347" i="1"/>
  <c r="F347" i="1"/>
  <c r="E347" i="1"/>
  <c r="D347" i="1"/>
  <c r="C347" i="1"/>
  <c r="G343" i="1"/>
  <c r="F343" i="1"/>
  <c r="E343" i="1"/>
  <c r="D343" i="1"/>
  <c r="C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G308" i="1"/>
  <c r="F308" i="1"/>
  <c r="E308" i="1"/>
  <c r="D308" i="1"/>
  <c r="C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G285" i="1"/>
  <c r="F285" i="1"/>
  <c r="E285" i="1"/>
  <c r="D285" i="1"/>
  <c r="C285" i="1"/>
  <c r="H284" i="1"/>
  <c r="H283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G257" i="1"/>
  <c r="F257" i="1"/>
  <c r="E257" i="1"/>
  <c r="C257" i="1"/>
  <c r="D256" i="1"/>
  <c r="D257" i="1"/>
  <c r="H255" i="1"/>
  <c r="H254" i="1"/>
  <c r="H253" i="1"/>
  <c r="H252" i="1"/>
  <c r="H251" i="1"/>
  <c r="H250" i="1"/>
  <c r="H246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F18" i="1"/>
  <c r="G227" i="1"/>
  <c r="F227" i="1"/>
  <c r="E227" i="1"/>
  <c r="D227" i="1"/>
  <c r="C227" i="1"/>
  <c r="H226" i="1"/>
  <c r="G223" i="1"/>
  <c r="F223" i="1"/>
  <c r="E223" i="1"/>
  <c r="D223" i="1"/>
  <c r="C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G174" i="1"/>
  <c r="F174" i="1"/>
  <c r="E174" i="1"/>
  <c r="D174" i="1"/>
  <c r="C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G131" i="1"/>
  <c r="F131" i="1"/>
  <c r="E131" i="1"/>
  <c r="D131" i="1"/>
  <c r="C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C19" i="1"/>
  <c r="G16" i="1"/>
  <c r="F16" i="1"/>
  <c r="E16" i="1"/>
  <c r="D16" i="1"/>
  <c r="H15" i="1"/>
  <c r="H14" i="1"/>
  <c r="H11" i="1"/>
  <c r="G10" i="1"/>
  <c r="F9" i="1"/>
  <c r="E8" i="1"/>
  <c r="E7" i="1"/>
  <c r="E6" i="1"/>
  <c r="C5" i="1"/>
  <c r="F4" i="1"/>
  <c r="E4" i="1"/>
  <c r="D4" i="1"/>
  <c r="D12" i="1"/>
  <c r="D21" i="1"/>
  <c r="H174" i="1"/>
  <c r="H223" i="1"/>
  <c r="D353" i="1"/>
  <c r="C420" i="1"/>
  <c r="G420" i="1"/>
  <c r="H511" i="1"/>
  <c r="E353" i="1"/>
  <c r="H343" i="1"/>
  <c r="D420" i="1"/>
  <c r="H472" i="1"/>
  <c r="H481" i="1"/>
  <c r="H489" i="1"/>
  <c r="H537" i="1"/>
  <c r="H131" i="1"/>
  <c r="F353" i="1"/>
  <c r="H351" i="1"/>
  <c r="E420" i="1"/>
  <c r="H387" i="1"/>
  <c r="H523" i="1"/>
  <c r="H16" i="1"/>
  <c r="E12" i="1"/>
  <c r="E21" i="1"/>
  <c r="H227" i="1"/>
  <c r="H285" i="1"/>
  <c r="C353" i="1"/>
  <c r="G353" i="1"/>
  <c r="H347" i="1"/>
  <c r="F420" i="1"/>
  <c r="H418" i="1"/>
  <c r="H257" i="1"/>
  <c r="H414" i="1"/>
  <c r="H4" i="1"/>
  <c r="H5" i="1"/>
  <c r="F6" i="1"/>
  <c r="F7" i="1"/>
  <c r="H7" i="1"/>
  <c r="F8" i="1"/>
  <c r="H8" i="1"/>
  <c r="G9" i="1"/>
  <c r="G12" i="1"/>
  <c r="G21" i="1"/>
  <c r="H10" i="1"/>
  <c r="H19" i="1"/>
  <c r="H18" i="1"/>
  <c r="H256" i="1"/>
  <c r="H308" i="1"/>
  <c r="H372" i="1"/>
  <c r="H399" i="1"/>
  <c r="H468" i="1"/>
  <c r="H20" i="1"/>
  <c r="H522" i="1"/>
  <c r="G287" i="1"/>
  <c r="E287" i="1"/>
  <c r="H420" i="1"/>
  <c r="F12" i="1"/>
  <c r="H353" i="1"/>
  <c r="H9" i="1"/>
  <c r="H6" i="1"/>
  <c r="H12" i="1"/>
  <c r="F21" i="1"/>
  <c r="H21" i="1"/>
  <c r="G513" i="1"/>
  <c r="G539" i="1"/>
  <c r="G541" i="1"/>
  <c r="E513" i="1"/>
  <c r="E539" i="1"/>
  <c r="E541" i="1"/>
  <c r="D287" i="1"/>
  <c r="F287" i="1"/>
  <c r="C287" i="1"/>
  <c r="D513" i="1"/>
  <c r="D539" i="1"/>
  <c r="D541" i="1"/>
  <c r="H73" i="1"/>
  <c r="H247" i="1"/>
  <c r="F513" i="1"/>
  <c r="F539" i="1"/>
  <c r="F541" i="1"/>
  <c r="C513" i="1"/>
  <c r="C539" i="1"/>
  <c r="H287" i="1"/>
  <c r="H513" i="1"/>
  <c r="H507" i="1"/>
  <c r="H539" i="1"/>
  <c r="C541" i="1"/>
  <c r="H541" i="1"/>
</calcChain>
</file>

<file path=xl/sharedStrings.xml><?xml version="1.0" encoding="utf-8"?>
<sst xmlns="http://schemas.openxmlformats.org/spreadsheetml/2006/main" count="792" uniqueCount="732">
  <si>
    <t>Project Title</t>
  </si>
  <si>
    <r>
      <t xml:space="preserve">5 YEAR                 FORECAST        </t>
    </r>
    <r>
      <rPr>
        <b/>
        <sz val="11"/>
        <rFont val="Arial"/>
        <family val="2"/>
      </rPr>
      <t xml:space="preserve">  </t>
    </r>
    <r>
      <rPr>
        <b/>
        <sz val="11"/>
        <color indexed="12"/>
        <rFont val="Arial"/>
        <family val="2"/>
      </rPr>
      <t>(2010 thru 2014)</t>
    </r>
  </si>
  <si>
    <t>Aero Diesel Engine Component Replacements</t>
  </si>
  <si>
    <t xml:space="preserve">Aero-Derivative Expansion </t>
  </si>
  <si>
    <t>Future Aero (Big Bend CT5; in-service 05/01/13)</t>
  </si>
  <si>
    <t>Future Aero (Big Bend CT6; in-service 05/01/13)</t>
  </si>
  <si>
    <t>Future Aero (Big Bend CT7; in-service 05/01/13)</t>
  </si>
  <si>
    <t>Future Aero (Bayside CT7; in-service 05/01/14)</t>
  </si>
  <si>
    <t>Future Aero (Bayside CT8; in-service 05/01/15)</t>
  </si>
  <si>
    <t>Polk CT2-5 Combined Cycle Conversion (in-serv 05/01/16)</t>
  </si>
  <si>
    <t xml:space="preserve">  Total Generation Expansion - Energy Supply</t>
  </si>
  <si>
    <t>Interconnect Costs</t>
  </si>
  <si>
    <t>Transmission Upgrades</t>
  </si>
  <si>
    <t xml:space="preserve">  Total Generation Expansion - Energy Delivery</t>
  </si>
  <si>
    <t xml:space="preserve">  Total Generation Expansion</t>
  </si>
  <si>
    <t>Big Bend Outage - Unit #1</t>
  </si>
  <si>
    <t>L91</t>
  </si>
  <si>
    <t>SCR Project</t>
  </si>
  <si>
    <t>B1428</t>
  </si>
  <si>
    <t>BB1 APH Sootblower Addition</t>
  </si>
  <si>
    <t>B1440</t>
  </si>
  <si>
    <t>BB1 APH Seals Replacement (for SCR)</t>
  </si>
  <si>
    <t>B1413</t>
  </si>
  <si>
    <t>BB1 Arc Flash Remediation</t>
  </si>
  <si>
    <t>BB1 Blowdown Tank Replacement</t>
  </si>
  <si>
    <t>B1407</t>
  </si>
  <si>
    <t>BB1 Boiler 1st Radiant Partial Superheater Repl.</t>
  </si>
  <si>
    <t>B1441</t>
  </si>
  <si>
    <t>BB1 Boiler 2nd Radiant Superheater Replacement</t>
  </si>
  <si>
    <t>B1404</t>
  </si>
  <si>
    <t>BB1 Boiler Economizer Ash Reinjection</t>
  </si>
  <si>
    <t>B1442</t>
  </si>
  <si>
    <t>BB1 Boiler Furnace Floor/Refractory Replacement</t>
  </si>
  <si>
    <t>BB1 Furnace Weld Overlay</t>
  </si>
  <si>
    <t>B1445</t>
  </si>
  <si>
    <t>BB1 Boiler Furnace Upper Water Wall</t>
  </si>
  <si>
    <t>B1443</t>
  </si>
  <si>
    <t>BB1 Boiler HTSH Outlet Header Replacement</t>
  </si>
  <si>
    <t>B1521</t>
  </si>
  <si>
    <t>BB1 BFP Element</t>
  </si>
  <si>
    <t>B1468</t>
  </si>
  <si>
    <t>BB1 Circulating Water Pumps</t>
  </si>
  <si>
    <t>B1430</t>
  </si>
  <si>
    <t>BB1 Coal piping Repl.</t>
  </si>
  <si>
    <t>B1429</t>
  </si>
  <si>
    <t xml:space="preserve">BB1 Coal Crushers with Motors </t>
  </si>
  <si>
    <t>B1461</t>
  </si>
  <si>
    <t>BB1 COAL INLET CHUTES</t>
  </si>
  <si>
    <t>B1447</t>
  </si>
  <si>
    <t>BB1 Classifier/Discharge Chutes  Repl.</t>
  </si>
  <si>
    <t>B1454</t>
  </si>
  <si>
    <t xml:space="preserve">BB1 Control Room Relocation/Controls Upgrade </t>
  </si>
  <si>
    <t>B1444</t>
  </si>
  <si>
    <t>BB1 Duct Hardening (SCR related)</t>
  </si>
  <si>
    <t>B1520</t>
  </si>
  <si>
    <t>BB1 EH1 Feedwater Heater Upgrade</t>
  </si>
  <si>
    <t>B1512</t>
  </si>
  <si>
    <t>BB1 EH2 Feedwater Heater Replacement</t>
  </si>
  <si>
    <t>B1513</t>
  </si>
  <si>
    <t>BB1 EH3 Feedwater Heater Replacement</t>
  </si>
  <si>
    <t>B1503</t>
  </si>
  <si>
    <t>BB1 EH4 Feedwater Heater Replacement</t>
  </si>
  <si>
    <t>B1515</t>
  </si>
  <si>
    <t>BB1 EH5 Feedwater Heater Replacement</t>
  </si>
  <si>
    <t>B2220</t>
  </si>
  <si>
    <t>BBC FGD Inlet Duct Repl (1 &amp; 2)</t>
  </si>
  <si>
    <t>B1517</t>
  </si>
  <si>
    <t>BB1 Generator Rewind with Retaining Rings</t>
  </si>
  <si>
    <t>A7124</t>
  </si>
  <si>
    <t>BB1 Hot Air Expansion Jt</t>
  </si>
  <si>
    <t>Mill Inlet/Outlet Boxes</t>
  </si>
  <si>
    <t>B1460</t>
  </si>
  <si>
    <t>BB1 MCC B2 &amp; B3 Repl.</t>
  </si>
  <si>
    <t>B1469</t>
  </si>
  <si>
    <t>PA Fan Replacement</t>
  </si>
  <si>
    <t>Precip Airlock Replacement</t>
  </si>
  <si>
    <t>Primary SH</t>
  </si>
  <si>
    <t>Pulverizer Liners</t>
  </si>
  <si>
    <t>B1455</t>
  </si>
  <si>
    <t>BB1 CW Coarse Mesh Traveling Screens Repl</t>
  </si>
  <si>
    <t>B1449</t>
  </si>
  <si>
    <t>BB1 Precipitator East Outlet Duct Replacement</t>
  </si>
  <si>
    <t>B1462</t>
  </si>
  <si>
    <t>BB1 Precipitator HV Duct</t>
  </si>
  <si>
    <t>B1466</t>
  </si>
  <si>
    <t>BB1 Pulverizer Oil Skids</t>
  </si>
  <si>
    <t>BFP Recirc Valve</t>
  </si>
  <si>
    <t>Seal Air Fans</t>
  </si>
  <si>
    <t>B1452</t>
  </si>
  <si>
    <t>BB1 Slag Tanks Necks / Roof  Replacement</t>
  </si>
  <si>
    <t>BB1 Slag TANK Replacement</t>
  </si>
  <si>
    <t>B1409</t>
  </si>
  <si>
    <t>BB1 Sootblower Replacement</t>
  </si>
  <si>
    <t>B1519</t>
  </si>
  <si>
    <t>HP/IP Turbine</t>
  </si>
  <si>
    <t>LP Turbine Inspection</t>
  </si>
  <si>
    <t>B1524</t>
  </si>
  <si>
    <t>BB1 Main Turbine Lube Oil Conditioner</t>
  </si>
  <si>
    <t>A7199</t>
  </si>
  <si>
    <t>BB 1 Routine Corrective Maint. Outage Related</t>
  </si>
  <si>
    <t>A7100</t>
  </si>
  <si>
    <t>BB 1 Routine Corrective Maint. Non Outage Related</t>
  </si>
  <si>
    <t>WW Platens</t>
  </si>
  <si>
    <t xml:space="preserve">  Total BB Outage - Unit #1</t>
  </si>
  <si>
    <t>Big Bend Outage - Unit #2</t>
  </si>
  <si>
    <t>Arc Flash Remediation</t>
  </si>
  <si>
    <t>Blowdown Tank Repl</t>
  </si>
  <si>
    <t>B1659</t>
  </si>
  <si>
    <t>BB2 Ball Cleaning System Upgrades</t>
  </si>
  <si>
    <t>B1643</t>
  </si>
  <si>
    <t>BB2 A Circ Water Coarse Mesh Screens</t>
  </si>
  <si>
    <t>B1607</t>
  </si>
  <si>
    <t>Circulating Water Pumps</t>
  </si>
  <si>
    <t>B1608</t>
  </si>
  <si>
    <t>BB2 B CWP SHAFT</t>
  </si>
  <si>
    <t>B1810</t>
  </si>
  <si>
    <t>BB2 BFP Internal Element Repl</t>
  </si>
  <si>
    <t>Classifier/Discharge Chute Replacement</t>
  </si>
  <si>
    <t>B1606</t>
  </si>
  <si>
    <t>BB2 CLASSIFIER COAL PLUG VVS REPL (Complete in 2009?)</t>
  </si>
  <si>
    <t>Coal Inlet Chutes</t>
  </si>
  <si>
    <t>B1628</t>
  </si>
  <si>
    <t>BB2 Coal Feeder Repl</t>
  </si>
  <si>
    <t>B1645</t>
  </si>
  <si>
    <t>BB2 Coal Nozzle replacement</t>
  </si>
  <si>
    <t>B1646</t>
  </si>
  <si>
    <t>BB2 Coal pipe system replacement</t>
  </si>
  <si>
    <t>B1630</t>
  </si>
  <si>
    <t>BB2 Control Rm Relocation/ Controls</t>
  </si>
  <si>
    <t>B1647</t>
  </si>
  <si>
    <t>BB2 Crusher Dryers (6)</t>
  </si>
  <si>
    <t>B1635</t>
  </si>
  <si>
    <t>BB2 Duct Hardening (SCR related)</t>
  </si>
  <si>
    <t>Duct Replacements</t>
  </si>
  <si>
    <t>B1609</t>
  </si>
  <si>
    <t>BB2 Economizer Ash Reinjection Line</t>
  </si>
  <si>
    <t>B1805</t>
  </si>
  <si>
    <t xml:space="preserve">BB2 EH1 Repl.     </t>
  </si>
  <si>
    <t>B1806</t>
  </si>
  <si>
    <t xml:space="preserve">BB2 EH2 Repl.     </t>
  </si>
  <si>
    <t>B1804</t>
  </si>
  <si>
    <t xml:space="preserve">BB2 EH4 Repl.     </t>
  </si>
  <si>
    <t>B1807</t>
  </si>
  <si>
    <t xml:space="preserve">BB2 EH5 Repl.     </t>
  </si>
  <si>
    <t>B1632</t>
  </si>
  <si>
    <t>Furnace Floor Refractory</t>
  </si>
  <si>
    <t>B1633</t>
  </si>
  <si>
    <t>BB2 Boiler HTSH outlet header Repl</t>
  </si>
  <si>
    <t>Furnace Upper WW</t>
  </si>
  <si>
    <t>B1636</t>
  </si>
  <si>
    <t>Furnace Weld Overlay</t>
  </si>
  <si>
    <t>B1802</t>
  </si>
  <si>
    <t>Generator Stator Rewind</t>
  </si>
  <si>
    <t>Heater Drip Pumps</t>
  </si>
  <si>
    <t>B1656</t>
  </si>
  <si>
    <t>Hot Air Expansion Joints</t>
  </si>
  <si>
    <t>B1803</t>
  </si>
  <si>
    <t>B1811</t>
  </si>
  <si>
    <t>BB2 L-0 BLADE REPL</t>
  </si>
  <si>
    <t>B1812</t>
  </si>
  <si>
    <t>BB2 Loss of Oil Turbine Repair</t>
  </si>
  <si>
    <t>B1650</t>
  </si>
  <si>
    <t>BB2 Boiler 1st Radiant SH Partial Repl.</t>
  </si>
  <si>
    <t>B1629</t>
  </si>
  <si>
    <t>BB2 Boiler 2nd Radiant SH Repl</t>
  </si>
  <si>
    <t>Mill Trunnion Liners</t>
  </si>
  <si>
    <t>B1637</t>
  </si>
  <si>
    <t>BB2 PA fan/housing replacement/upgrade (3)</t>
  </si>
  <si>
    <t>B1638</t>
  </si>
  <si>
    <t>BB2 PPTR (e&amp;w) E&amp;F-ducts,H Roof (scr)</t>
  </si>
  <si>
    <t>B1641</t>
  </si>
  <si>
    <t>BB2 PPTR ASH AIR LOCK REPL</t>
  </si>
  <si>
    <t>A7232</t>
  </si>
  <si>
    <t>BB2 PPTR H Duct Expansion Jts (scr)</t>
  </si>
  <si>
    <t>B1642</t>
  </si>
  <si>
    <t>BB2 PPTR HOPPER HIGH LEVEL PROBE REPL</t>
  </si>
  <si>
    <t>B1613</t>
  </si>
  <si>
    <t>BB2 PPTR Hopper Vibrators Repl</t>
  </si>
  <si>
    <t>B1653</t>
  </si>
  <si>
    <t>BB2 PPTR SIR Repl.</t>
  </si>
  <si>
    <t>B1655</t>
  </si>
  <si>
    <t>BB2 Precipitator Interlocking System Repl</t>
  </si>
  <si>
    <t>B1651</t>
  </si>
  <si>
    <t>B1640</t>
  </si>
  <si>
    <t>BB2 B PULV GEAR REDUCER</t>
  </si>
  <si>
    <t>B1654</t>
  </si>
  <si>
    <t>BB2 A&amp;B SLAG TANK REFRACTORY REPL</t>
  </si>
  <si>
    <t>B1652</t>
  </si>
  <si>
    <t>BB2 A&amp;B Slag Tank Roof, Neck and Sides Repl</t>
  </si>
  <si>
    <t>B1644</t>
  </si>
  <si>
    <t>Sootblower system Replacement</t>
  </si>
  <si>
    <t>B1631</t>
  </si>
  <si>
    <t>BB2 APH seals replacement (SCR related)</t>
  </si>
  <si>
    <t>B1658</t>
  </si>
  <si>
    <t>BB2 Turbine Lube Oil Conditioner Add</t>
  </si>
  <si>
    <t>B1614</t>
  </si>
  <si>
    <t>BB2 UPPER PPTR GROUND T/R GROUND SETS</t>
  </si>
  <si>
    <t>B1808</t>
  </si>
  <si>
    <t>BB2 LP Turbine Htr Extr Stm Exp Jts repl</t>
  </si>
  <si>
    <t>A7200</t>
  </si>
  <si>
    <t>Undetermined Blankets</t>
  </si>
  <si>
    <t xml:space="preserve">  Total BB Outage - Unit #2</t>
  </si>
  <si>
    <t>Big Bend Outage - Unit #3</t>
  </si>
  <si>
    <t>BFP Turbine/Element/Casing</t>
  </si>
  <si>
    <t>B1729</t>
  </si>
  <si>
    <t>BB3 Blowdown Tank Repl</t>
  </si>
  <si>
    <t>Coal Chutes to Crushers</t>
  </si>
  <si>
    <t>Coal Chutes to Feeders</t>
  </si>
  <si>
    <t>Coal Crushers w/ motors</t>
  </si>
  <si>
    <t>Coal Piping</t>
  </si>
  <si>
    <t>B1724</t>
  </si>
  <si>
    <t>BB3 Computer Controls Project</t>
  </si>
  <si>
    <t>CRH Inlet Header</t>
  </si>
  <si>
    <t>DA Tank Replacement</t>
  </si>
  <si>
    <t>Ductwork Replacements</t>
  </si>
  <si>
    <t>B1726</t>
  </si>
  <si>
    <t>BB3 Economizer Ash Reinjection</t>
  </si>
  <si>
    <t>Economizer w/ Header</t>
  </si>
  <si>
    <t>EH1 Replacement</t>
  </si>
  <si>
    <t>EH3 Replacement</t>
  </si>
  <si>
    <t>EH5 Replacement</t>
  </si>
  <si>
    <t>EH6 Replacement</t>
  </si>
  <si>
    <t>FGD Ductwork Replacements</t>
  </si>
  <si>
    <t>Fine mesh screens</t>
  </si>
  <si>
    <t>Furnace Floor</t>
  </si>
  <si>
    <t>Generator Rewind</t>
  </si>
  <si>
    <t>HTRH w/ Headers</t>
  </si>
  <si>
    <t>HTSH w/ Outlet Header</t>
  </si>
  <si>
    <t>LP Turbine</t>
  </si>
  <si>
    <t>B1763</t>
  </si>
  <si>
    <t>BB3 A PAF Shaft Repl</t>
  </si>
  <si>
    <t>B1764</t>
  </si>
  <si>
    <t>B1749</t>
  </si>
  <si>
    <t>BB3 C Pulv Gear Reducer</t>
  </si>
  <si>
    <t>Pulverizer Oil Skids</t>
  </si>
  <si>
    <t>Slag Tank Replacement</t>
  </si>
  <si>
    <t>Stack Lining</t>
  </si>
  <si>
    <t>Turb Valves - CRH</t>
  </si>
  <si>
    <t>Turb Valves - MSV/CV</t>
  </si>
  <si>
    <t>A7300</t>
  </si>
  <si>
    <t xml:space="preserve">  Total BB Outage - Unit #3</t>
  </si>
  <si>
    <t>Big Bend Outage - Unit #4</t>
  </si>
  <si>
    <t>B2028</t>
  </si>
  <si>
    <t>BB4 Arc Flash Remediation</t>
  </si>
  <si>
    <t>BFP Element</t>
  </si>
  <si>
    <t>B1957</t>
  </si>
  <si>
    <t>BB4 Boiler External Roof Replacement</t>
  </si>
  <si>
    <t>B1962</t>
  </si>
  <si>
    <t>BB4 Bottom Ash Tank</t>
  </si>
  <si>
    <t>Burners</t>
  </si>
  <si>
    <t>B1915</t>
  </si>
  <si>
    <t>BB4 4B(09)  &amp;  4A (10)  COARSE MESH SCREEN REPL.</t>
  </si>
  <si>
    <t>B2310</t>
  </si>
  <si>
    <t xml:space="preserve">BB4 Condenser Tube Bundle Module </t>
  </si>
  <si>
    <t>B2309</t>
  </si>
  <si>
    <t>BB4 Condenser and Ball Cleaning System</t>
  </si>
  <si>
    <t>B1906</t>
  </si>
  <si>
    <t>BB4 DA Tank Replacement</t>
  </si>
  <si>
    <t>B1958</t>
  </si>
  <si>
    <t>BB4 EH1 Feedwater Heater Replacement</t>
  </si>
  <si>
    <t>B1959</t>
  </si>
  <si>
    <t>BB4 EH2 Feedwater Heater Replacement</t>
  </si>
  <si>
    <t>EH7 Replacement</t>
  </si>
  <si>
    <t>B1947</t>
  </si>
  <si>
    <t>BB4 A FD Inlet Vane Assembly Replacement</t>
  </si>
  <si>
    <t>B1950</t>
  </si>
  <si>
    <t>BB4 B Fan Inlet Vane Assm Repl</t>
  </si>
  <si>
    <t>Finishing RH</t>
  </si>
  <si>
    <t>Finishing SH</t>
  </si>
  <si>
    <t>Furnace Lower WW</t>
  </si>
  <si>
    <t>B1965</t>
  </si>
  <si>
    <t>BB4 Turbine  - HP/IP</t>
  </si>
  <si>
    <t>B1920</t>
  </si>
  <si>
    <t>BB4 Hopper Heater</t>
  </si>
  <si>
    <t>HRS Header</t>
  </si>
  <si>
    <t>B1964</t>
  </si>
  <si>
    <t>BB4 Pulverizer Overhauls</t>
  </si>
  <si>
    <t>PA Fan Wheels</t>
  </si>
  <si>
    <t>B1945</t>
  </si>
  <si>
    <t xml:space="preserve">BB4 4B Pulverizer Spring Modification      </t>
  </si>
  <si>
    <t>B1951</t>
  </si>
  <si>
    <t xml:space="preserve">BB4 4C Pulverizer Spring Modification      </t>
  </si>
  <si>
    <t>B1911</t>
  </si>
  <si>
    <t>BB4 D PULV INTERNALS REPL</t>
  </si>
  <si>
    <t>B1912</t>
  </si>
  <si>
    <t>BB4 E PULV INTERNALS REPL</t>
  </si>
  <si>
    <t>B1905</t>
  </si>
  <si>
    <t>BB4 Process Computer Repl</t>
  </si>
  <si>
    <t>B1914</t>
  </si>
  <si>
    <t>BB4 PULV ISO BOX/PLATE ASSM</t>
  </si>
  <si>
    <t>B1961</t>
  </si>
  <si>
    <t>BB4 Boiler Platen SH  Replacement</t>
  </si>
  <si>
    <t>B1963</t>
  </si>
  <si>
    <t>BB4 PRECIPITATOR UPGRADE</t>
  </si>
  <si>
    <t>B1913</t>
  </si>
  <si>
    <t>BB4 A PULV INTERNALS REPL</t>
  </si>
  <si>
    <t>B1960</t>
  </si>
  <si>
    <t>BB4 #3 Stack Liner Replacement</t>
  </si>
  <si>
    <t>B1966</t>
  </si>
  <si>
    <t>BB4 Reconciliation (Foster Wheeler settlement)</t>
  </si>
  <si>
    <t>Turb Valves - MSV, CV, CRH</t>
  </si>
  <si>
    <t>A7400</t>
  </si>
  <si>
    <t xml:space="preserve">  Total BB Outage - Unit #4</t>
  </si>
  <si>
    <t>Big Bend Outage - FGD / Common</t>
  </si>
  <si>
    <t>A7700</t>
  </si>
  <si>
    <t xml:space="preserve">  Total BB Outage - Other / Common</t>
  </si>
  <si>
    <t>Big Bend Non-Outage Projects / Capitalized Maint</t>
  </si>
  <si>
    <t>H2908</t>
  </si>
  <si>
    <t>Rail Unloading Facility</t>
  </si>
  <si>
    <t xml:space="preserve"> </t>
  </si>
  <si>
    <t>B2045</t>
  </si>
  <si>
    <t>BB1&amp;2 CEM Replacement</t>
  </si>
  <si>
    <t>B2009</t>
  </si>
  <si>
    <t>BBC Alarm Management &amp; Overhead Annunciator Panels</t>
  </si>
  <si>
    <t>B2031</t>
  </si>
  <si>
    <t>BBC Alarm Management</t>
  </si>
  <si>
    <t>B2061</t>
  </si>
  <si>
    <t>BBC #2 Service Air Compressor Impeller Rplcmt</t>
  </si>
  <si>
    <t>B2011</t>
  </si>
  <si>
    <t>Compressed Air System Upgrades</t>
  </si>
  <si>
    <t>B2059</t>
  </si>
  <si>
    <t>Dry Stack Shell Dismantlement</t>
  </si>
  <si>
    <t>B2017</t>
  </si>
  <si>
    <t>BBC DCS NETWORK SEGREGATION (NERC)</t>
  </si>
  <si>
    <t>Arc Flash / Misc. Electrical Upgrades</t>
  </si>
  <si>
    <t>B2056</t>
  </si>
  <si>
    <t>Misc. Roof Replacements</t>
  </si>
  <si>
    <t>Plant Infrastructure Upgrades</t>
  </si>
  <si>
    <t>B2062</t>
  </si>
  <si>
    <t>Freight Elevator Replacement</t>
  </si>
  <si>
    <t>Plant Cooling Water System</t>
  </si>
  <si>
    <t>B2016</t>
  </si>
  <si>
    <t>Reverse Osmosis System Upgrades</t>
  </si>
  <si>
    <t>B2044</t>
  </si>
  <si>
    <t>BBC 1&amp;2 Turbine Building Roof Replacement</t>
  </si>
  <si>
    <t>B20663</t>
  </si>
  <si>
    <t>Tripper Room Roof</t>
  </si>
  <si>
    <t>Misc All Other Projects, Net</t>
  </si>
  <si>
    <t>A7000</t>
  </si>
  <si>
    <t xml:space="preserve">  Total BB Non-Outage Projects / Capitalized Maint</t>
  </si>
  <si>
    <t>Big Bend FGD Refurbishment Project</t>
  </si>
  <si>
    <t>Controls Upgrade</t>
  </si>
  <si>
    <t>1&amp;2 Tower Upgrades</t>
  </si>
  <si>
    <t>B2221</t>
  </si>
  <si>
    <t>3&amp;4 Tower Upgrades</t>
  </si>
  <si>
    <t>Replace 3 &amp; 4 Oxidizing Air Compressors</t>
  </si>
  <si>
    <t>Tank Liner Replacements</t>
  </si>
  <si>
    <t>Gypsum Fines Filter (see ECRC projects)</t>
  </si>
  <si>
    <t xml:space="preserve">  Total BB FGD Refurbishment Project</t>
  </si>
  <si>
    <t>Big Bend Environmental / ECRC Projects</t>
  </si>
  <si>
    <t>L8824</t>
  </si>
  <si>
    <t>SCR Catalyst</t>
  </si>
  <si>
    <t>L7701</t>
  </si>
  <si>
    <t>BBC FGD 3&amp;4 Electric Isolation</t>
  </si>
  <si>
    <t>L7705</t>
  </si>
  <si>
    <t>BBC FGD 3&amp;4 Tower Nozzle Online Cleaning</t>
  </si>
  <si>
    <t>L7710</t>
  </si>
  <si>
    <t>BBC Gypsum Fines Filter</t>
  </si>
  <si>
    <t>L7711</t>
  </si>
  <si>
    <t>1&amp;2 Electrical Isolation</t>
  </si>
  <si>
    <t>L7712</t>
  </si>
  <si>
    <t>BBC FGD 1&amp;2 Redundant Gypsum Bleed Line</t>
  </si>
  <si>
    <t>L7713</t>
  </si>
  <si>
    <t>BBC FGD 1&amp;2 Controls Redundancy Upgrades</t>
  </si>
  <si>
    <t>L7714</t>
  </si>
  <si>
    <t>1&amp;2 Mist Eliminator / Wash Header Upgrade</t>
  </si>
  <si>
    <t>L7716</t>
  </si>
  <si>
    <t>L7722</t>
  </si>
  <si>
    <t>BBC FGD WASTEWATER TANK RETROFIT</t>
  </si>
  <si>
    <t>Gypsum Fines Filter (FGD Reliability Project - ECRC)</t>
  </si>
  <si>
    <t>Unit 1 Precip Upgrades (PM Consent)</t>
  </si>
  <si>
    <t>Unit 3 Precip Upgrades (PM Consent)</t>
  </si>
  <si>
    <t>L8812</t>
  </si>
  <si>
    <t>BB3 Neural Network Combustion Optimization</t>
  </si>
  <si>
    <t>L8821</t>
  </si>
  <si>
    <t>BB3 PM/CEMs</t>
  </si>
  <si>
    <t>L8802</t>
  </si>
  <si>
    <t>BB1 COMB NEURAL NET</t>
  </si>
  <si>
    <t>L8817</t>
  </si>
  <si>
    <t>BB1 MERC TESTING</t>
  </si>
  <si>
    <t>Economizer Ash Ponds</t>
  </si>
  <si>
    <t>F0175</t>
  </si>
  <si>
    <t>BBC Storm Water System Upgrade</t>
  </si>
  <si>
    <t>F0475</t>
  </si>
  <si>
    <t>BBC Slag Dewatering Bins</t>
  </si>
  <si>
    <t>F0476</t>
  </si>
  <si>
    <t>BB SLAG DEWATERING RETURN WATER DEADE</t>
  </si>
  <si>
    <t>F0575</t>
  </si>
  <si>
    <t>Settling/Recycle Pond</t>
  </si>
  <si>
    <t>F1275</t>
  </si>
  <si>
    <t>BBC 3rd PM/CEM</t>
  </si>
  <si>
    <t>Gypsum Conveyor Relocation/Storage</t>
  </si>
  <si>
    <t>316B Study</t>
  </si>
  <si>
    <t xml:space="preserve">  Total BB Environmental / ECRC Projects</t>
  </si>
  <si>
    <t>Total Big Bend Power Station</t>
  </si>
  <si>
    <t>Energy Supply Services - Outage / Non-Outage Projects</t>
  </si>
  <si>
    <t>BBC Rail Unloading and Associated Equipment</t>
  </si>
  <si>
    <t>A7600</t>
  </si>
  <si>
    <t>BBC Blanket Maintenance Repairs</t>
  </si>
  <si>
    <t>BBC Mobile Equipment</t>
  </si>
  <si>
    <t>B2042</t>
  </si>
  <si>
    <t>BBC PECO COAL UNLOADING CONTROLS REPL</t>
  </si>
  <si>
    <t>B2074</t>
  </si>
  <si>
    <t>BBC South Forty Gypsum Storage Shelter</t>
  </si>
  <si>
    <t>B2077</t>
  </si>
  <si>
    <t>BBC Mobile Equipment Replacements</t>
  </si>
  <si>
    <t>B2066</t>
  </si>
  <si>
    <t>BBC NAVIGATION AIDES</t>
  </si>
  <si>
    <t>B2055</t>
  </si>
  <si>
    <t>BBC HVAC REPL - Stevedoring Bldg</t>
  </si>
  <si>
    <t>B2075</t>
  </si>
  <si>
    <t>BBC D-8 Dozier Repl.</t>
  </si>
  <si>
    <t>B2039</t>
  </si>
  <si>
    <t>BBC Coal Dock Rail Replacement</t>
  </si>
  <si>
    <t>B2060</t>
  </si>
  <si>
    <t>BBC By Products Powerscreen</t>
  </si>
  <si>
    <t>B2078</t>
  </si>
  <si>
    <t>BBC WEIGH SCALE ADDITION</t>
  </si>
  <si>
    <t>B2079</t>
  </si>
  <si>
    <t>BBC WHEEL WASH ADDITION</t>
  </si>
  <si>
    <t>B2068</t>
  </si>
  <si>
    <t>BBC Dravo Travel truck replacement</t>
  </si>
  <si>
    <t>B2072</t>
  </si>
  <si>
    <t xml:space="preserve">BBC #2 coal field crusher replacement </t>
  </si>
  <si>
    <t>B2064</t>
  </si>
  <si>
    <t xml:space="preserve">BBC #1 coal field crusher replacement </t>
  </si>
  <si>
    <t>BBC Blending Bin Gates</t>
  </si>
  <si>
    <t>BBC Stevedore Work Flat</t>
  </si>
  <si>
    <t xml:space="preserve">  Total ESS - Outage / Non-Outage Projects</t>
  </si>
  <si>
    <t>Energy Supply Services - Coalfield Refurbishment Project</t>
  </si>
  <si>
    <t>B2067</t>
  </si>
  <si>
    <t>BBC PECO Variable Speed Drives and Motors</t>
  </si>
  <si>
    <t>B2070</t>
  </si>
  <si>
    <t>BBC South S/R Equalizer pins and Truck replace</t>
  </si>
  <si>
    <t>B2071</t>
  </si>
  <si>
    <t>BBC W1 to L1 transfer chute replace</t>
  </si>
  <si>
    <t>B2065</t>
  </si>
  <si>
    <t>BBC Coal Field Transfer Structures Elec Repairs (T-3 PLUS)</t>
  </si>
  <si>
    <t>B2076</t>
  </si>
  <si>
    <t>BBC Coal Field Controls Replacement (PLC)</t>
  </si>
  <si>
    <t>BBC North Stacker Replacement</t>
  </si>
  <si>
    <t>BBC Dock/Seawall Replacement</t>
  </si>
  <si>
    <t>BBC Electrical  upgrades</t>
  </si>
  <si>
    <t>BBC F1 to J-1 transfer chute replace</t>
  </si>
  <si>
    <t>BBC E to F Transfer chute replace</t>
  </si>
  <si>
    <t>BBC Z to P transfer chute replace</t>
  </si>
  <si>
    <t>BBC J2 to Q2 transfer chute replace</t>
  </si>
  <si>
    <t>BBC Q1 to R1 transfer chute replace</t>
  </si>
  <si>
    <t>BBC Q2 to R2 transfer chute replace</t>
  </si>
  <si>
    <t>BBC P to J-2 Transfer chute replace</t>
  </si>
  <si>
    <t>BBC Y to Z Transfer chute replace</t>
  </si>
  <si>
    <t>BBC Blending bin to T-1 transfer (x6)</t>
  </si>
  <si>
    <t>BBC K1A and K1B to L1 transfer chute replace</t>
  </si>
  <si>
    <t>BBC T1 to W1 transfer chute replace</t>
  </si>
  <si>
    <t>BBC L1 to M1 transfer chute replace</t>
  </si>
  <si>
    <t>BBC R1 tripper chute replace</t>
  </si>
  <si>
    <t>BBC blending bin liners</t>
  </si>
  <si>
    <t>BBC Blending bin to T-2 transfer (x6)</t>
  </si>
  <si>
    <t>BBC K2A and K2B to L2 transfer chute replace</t>
  </si>
  <si>
    <t xml:space="preserve">BBC T2 to W2 transfer chute replace </t>
  </si>
  <si>
    <t>BBC W2 to L2 transfer chute replace</t>
  </si>
  <si>
    <t>BBC L2 to M2 transfer chute replace</t>
  </si>
  <si>
    <t>BBC M-1 tripper chute replace</t>
  </si>
  <si>
    <t>BBC M-2 tripper chute replace</t>
  </si>
  <si>
    <t>BBC Blending bin bypass system</t>
  </si>
  <si>
    <t>BBC South stacker with rail</t>
  </si>
  <si>
    <t xml:space="preserve">BBC 2000 TPH clamshell to replace Dravo </t>
  </si>
  <si>
    <t xml:space="preserve">  Total BB Coalfield Refurbishment Project</t>
  </si>
  <si>
    <t>Energy Supply Services - Capitalized Maint</t>
  </si>
  <si>
    <t>n/a</t>
  </si>
  <si>
    <t xml:space="preserve">  Total ESS - Capitalized Maint</t>
  </si>
  <si>
    <t>Energy Supply Services Environmental / ECRC Projects</t>
  </si>
  <si>
    <t xml:space="preserve">  Total ESS Environmental / ECRC Projects</t>
  </si>
  <si>
    <t>Total Energy Supply Services</t>
  </si>
  <si>
    <t>Bayside Outage - Unit #1</t>
  </si>
  <si>
    <t>G6101</t>
  </si>
  <si>
    <t>BS GENERATOR REWIND</t>
  </si>
  <si>
    <t>G6001</t>
  </si>
  <si>
    <t>BS 1A MAIN STEAM ATTEMPERATORS</t>
  </si>
  <si>
    <t>G6002</t>
  </si>
  <si>
    <t>BS 1B MAIN STEAM ATTEMPERATORS</t>
  </si>
  <si>
    <t>G6003</t>
  </si>
  <si>
    <t>BS 1C MAIN STEAM ATTEMPERATORS</t>
  </si>
  <si>
    <t>CT Power Block Gas Supply Piping Loop addition</t>
  </si>
  <si>
    <t>BS HRSG SCR CATALYST 1A,1B,1C</t>
  </si>
  <si>
    <t>BS Steam Turbine Cross tie for gland steam</t>
  </si>
  <si>
    <t>BS HRSG Nitrogen Blanketing Sys</t>
  </si>
  <si>
    <t>Unit 1 HP/IP Steam Turbine Seal repl</t>
  </si>
  <si>
    <t>Units 1A,1B,1C blow down tank repl</t>
  </si>
  <si>
    <t>Circulating water discharge pipe sleave repl</t>
  </si>
  <si>
    <t>Unit 1 Generator disassemble / reassemble</t>
  </si>
  <si>
    <t>A50's</t>
  </si>
  <si>
    <t>1A,1B,1C Inlet Filter repl.</t>
  </si>
  <si>
    <t>Course Mesh Screens 2 sets - Screen well unit 1</t>
  </si>
  <si>
    <t>Silencer Repl. Hot Reheat only 1A, 1B</t>
  </si>
  <si>
    <t>Silencer Repl. Hot Reheat only 1C</t>
  </si>
  <si>
    <t xml:space="preserve">  Total BS Outage - Unit #1</t>
  </si>
  <si>
    <t>Bayside Outage - Unit #2</t>
  </si>
  <si>
    <t>G6004</t>
  </si>
  <si>
    <t>BS 2A MAIN STEAM ATTEMPERATORS</t>
  </si>
  <si>
    <t>G6005</t>
  </si>
  <si>
    <t>BS 2B MAIN STEAM ATTEMPERATORS</t>
  </si>
  <si>
    <t>G6006</t>
  </si>
  <si>
    <t>BS 2C MAIN STEAM ATTEMPERATORS</t>
  </si>
  <si>
    <t>G6007</t>
  </si>
  <si>
    <t>BS 2D MAIN STEAM ATTEMPERATORS</t>
  </si>
  <si>
    <t>BS HRSG SCR CATALYST 2A,2B,2C,2D</t>
  </si>
  <si>
    <t>BS Inlet Air Filters for Unit 2A,2B,2C,2D</t>
  </si>
  <si>
    <t>Blowdown Tank repl. 2A,2B,2C,2D</t>
  </si>
  <si>
    <t>Course Mesh Screens 2 sets - Screen well unit 2</t>
  </si>
  <si>
    <t>Silencer Repl. Hot Reheat only 2C, 2B</t>
  </si>
  <si>
    <t>Silencer Repl. Hot Reheat only 2D, 2A</t>
  </si>
  <si>
    <t>ST2 Voltage Regulator Repl</t>
  </si>
  <si>
    <t>G4601</t>
  </si>
  <si>
    <t>BS2 HP/IP/LP STEAM TURBINE SEALS</t>
  </si>
  <si>
    <t xml:space="preserve">  Total BS Outage - Unit #2</t>
  </si>
  <si>
    <t>G9878</t>
  </si>
  <si>
    <t xml:space="preserve">  GE CSA - Unit #1</t>
  </si>
  <si>
    <t>G9981</t>
  </si>
  <si>
    <t xml:space="preserve">  GE CSA - Unit #2</t>
  </si>
  <si>
    <t>Bayside Non-Outage Projects / Capitalized Maint</t>
  </si>
  <si>
    <t>BS Dismantlement of Gannon Coal Assets</t>
  </si>
  <si>
    <t>G0910</t>
  </si>
  <si>
    <t>BS ADMIN BLDG EMERGENCY GENERATOR</t>
  </si>
  <si>
    <t>G0911</t>
  </si>
  <si>
    <t>G5029</t>
  </si>
  <si>
    <t>BS Alarm Management</t>
  </si>
  <si>
    <t>G6201</t>
  </si>
  <si>
    <t>BS ARC FLASH</t>
  </si>
  <si>
    <t>G6228</t>
  </si>
  <si>
    <t>BS ARCH FLASH</t>
  </si>
  <si>
    <t>A50s/P50's</t>
  </si>
  <si>
    <t>BS Blankets - Routine Corrective Maint.</t>
  </si>
  <si>
    <t>G5003</t>
  </si>
  <si>
    <t>BS DCS SYSTEM REPL</t>
  </si>
  <si>
    <t>G4801/V4801</t>
  </si>
  <si>
    <t>BS DISCHARGE FLUME</t>
  </si>
  <si>
    <t>Electrical Equipment Repl.(end of life)</t>
  </si>
  <si>
    <t>Hydrogen Panel Repl</t>
  </si>
  <si>
    <t>Steam Turbine Cooling Tower Repl.</t>
  </si>
  <si>
    <t>NERC SIP Hardware</t>
  </si>
  <si>
    <t>G4701</t>
  </si>
  <si>
    <t>BS Reserve Bus 2 Switchgear</t>
  </si>
  <si>
    <t>G5001</t>
  </si>
  <si>
    <t>BS RO PRETREATMENT</t>
  </si>
  <si>
    <t>BS TRANSFORMER REPL</t>
  </si>
  <si>
    <t>GSU Repl. Unit 2</t>
  </si>
  <si>
    <t>P&amp;W  LTSA</t>
  </si>
  <si>
    <t>Transformer Repl. Reserve 3</t>
  </si>
  <si>
    <t>BS WIDE WOBBIE INDEX</t>
  </si>
  <si>
    <t>J04</t>
  </si>
  <si>
    <t>PEC NERC</t>
  </si>
  <si>
    <t xml:space="preserve">  Total BS Non-Outage Projects / Capitalized Maint</t>
  </si>
  <si>
    <t>Bayside Environmental / ECRC Projects</t>
  </si>
  <si>
    <t>316B  Fine Mesh screens</t>
  </si>
  <si>
    <t xml:space="preserve">  Total BS Environmental / ECRC Projects</t>
  </si>
  <si>
    <t>Total Bayside Power Station</t>
  </si>
  <si>
    <t>Polk Outage - Unit #1 Gasification Area</t>
  </si>
  <si>
    <t>H022</t>
  </si>
  <si>
    <t>PK "A" Nozzle Scrubber Assemblies Repl</t>
  </si>
  <si>
    <t>H023</t>
  </si>
  <si>
    <t>PK "B" Nozzle Scrubber Assemblies Repl</t>
  </si>
  <si>
    <t>H010</t>
  </si>
  <si>
    <t>PK 1 CT Inlet Filter House Rain Hood</t>
  </si>
  <si>
    <t>H7588</t>
  </si>
  <si>
    <t>PK 1 Forced Circ Evaporative Heat Exchanger</t>
  </si>
  <si>
    <t>H0903</t>
  </si>
  <si>
    <t>PK A Mill Liner Repl</t>
  </si>
  <si>
    <t>H0904</t>
  </si>
  <si>
    <t>PK B Mill Liner Repl</t>
  </si>
  <si>
    <t>H0813</t>
  </si>
  <si>
    <t>PK COS Hydrolysis superheater Replacement</t>
  </si>
  <si>
    <t>H0811</t>
  </si>
  <si>
    <t>PK CSC East Tube Internals Replacement</t>
  </si>
  <si>
    <t>H0804</t>
  </si>
  <si>
    <t>PK CSC WEST Tube Internals Replacement</t>
  </si>
  <si>
    <t>H0825</t>
  </si>
  <si>
    <t>PK CT Inlet Air Filters Repl</t>
  </si>
  <si>
    <t>SAP converter cold/hot heat exchanger</t>
  </si>
  <si>
    <t>GW evaporator</t>
  </si>
  <si>
    <t>Brine impeller</t>
  </si>
  <si>
    <t>MDEA filtration system</t>
  </si>
  <si>
    <t>Gasifier skin thermocouples</t>
  </si>
  <si>
    <t>open loop pp</t>
  </si>
  <si>
    <t>closed loop pp</t>
  </si>
  <si>
    <t>cooling pond traveling screens</t>
  </si>
  <si>
    <t>condenser cooling water pp</t>
  </si>
  <si>
    <t>Scrubber crusher addition</t>
  </si>
  <si>
    <t>RSC ww platen seal boxes</t>
  </si>
  <si>
    <t>A&amp;B scrubber nozzle assemblies</t>
  </si>
  <si>
    <t>E109 heat exchanger</t>
  </si>
  <si>
    <t>Brine forced heat exchanger</t>
  </si>
  <si>
    <t>MDEA tank liner</t>
  </si>
  <si>
    <t>HP GW pp</t>
  </si>
  <si>
    <t>syngas piping-hair pins</t>
  </si>
  <si>
    <t>Scrubber pp</t>
  </si>
  <si>
    <t>H0913</t>
  </si>
  <si>
    <t>PK DeComp Furnace Brick Repl</t>
  </si>
  <si>
    <t>H0817</t>
  </si>
  <si>
    <t>PK East CSC Ferrules Repl</t>
  </si>
  <si>
    <t>H0821</t>
  </si>
  <si>
    <t>PK Gasifier Refractory Repl</t>
  </si>
  <si>
    <t>H0830</t>
  </si>
  <si>
    <t xml:space="preserve">PK Lockhopper Inlet Vv </t>
  </si>
  <si>
    <t>H0819</t>
  </si>
  <si>
    <t>PK RSC Lower Shell Heat Shield Protection Panel</t>
  </si>
  <si>
    <t>H0818</t>
  </si>
  <si>
    <t>PK RSC Sump Upper Liner Repl</t>
  </si>
  <si>
    <t>H0826</t>
  </si>
  <si>
    <t>PK Slag Crusher Inlet cone Liner</t>
  </si>
  <si>
    <t>H0816</t>
  </si>
  <si>
    <t>PK West CSC Ferrules Repl</t>
  </si>
  <si>
    <t>H1007</t>
  </si>
  <si>
    <t>PK ASU Absorber Catalyst</t>
  </si>
  <si>
    <t>H1002</t>
  </si>
  <si>
    <t>PK Brine Piping</t>
  </si>
  <si>
    <t>H1017</t>
  </si>
  <si>
    <t>PK HRSG CT Duct Exp Joints</t>
  </si>
  <si>
    <t>H1015</t>
  </si>
  <si>
    <t>PK Lockhopper valve</t>
  </si>
  <si>
    <t>H1014</t>
  </si>
  <si>
    <t>PK MDEA Stripper Liner</t>
  </si>
  <si>
    <t>H1011</t>
  </si>
  <si>
    <t>PK Oxygen Valve Replacement</t>
  </si>
  <si>
    <t>H1003</t>
  </si>
  <si>
    <t>PK SAP Piping</t>
  </si>
  <si>
    <t>H1016</t>
  </si>
  <si>
    <t>PK Slag Drag system (Chains &amp; Flites)</t>
  </si>
  <si>
    <t>H1013</t>
  </si>
  <si>
    <t>PK Syngas Block Valve</t>
  </si>
  <si>
    <t xml:space="preserve">  Total PK Outage - Unit #1 Gasification Area</t>
  </si>
  <si>
    <t>Polk Outage - Unit #1 Power Block</t>
  </si>
  <si>
    <t>H0829</t>
  </si>
  <si>
    <t xml:space="preserve">PK 2009 Rotor Outage </t>
  </si>
  <si>
    <t xml:space="preserve">  Total PK Outage - Unit #1 Power Block</t>
  </si>
  <si>
    <t>Polk Outage - Unit #s 2-5</t>
  </si>
  <si>
    <t>CT fire protection</t>
  </si>
  <si>
    <t>PK2&amp;3 CEMs</t>
  </si>
  <si>
    <t>PK2 CT air inlet filters</t>
  </si>
  <si>
    <t>PK3 CT air inlet filters</t>
  </si>
  <si>
    <t>PK4 CT air inlet filters</t>
  </si>
  <si>
    <t>PK5 CT air inlet filters</t>
  </si>
  <si>
    <t xml:space="preserve">  Total PK Outage - Unit #s 2-5</t>
  </si>
  <si>
    <t>H4788</t>
  </si>
  <si>
    <t>Polk LTSA - Unit #1</t>
  </si>
  <si>
    <t>H4880</t>
  </si>
  <si>
    <t>Polk CSA - Unit #2</t>
  </si>
  <si>
    <t>H4988</t>
  </si>
  <si>
    <t>Polk CSA - Unit #3</t>
  </si>
  <si>
    <t>H5088</t>
  </si>
  <si>
    <t>Polk CSA - Unit #4</t>
  </si>
  <si>
    <t>H5288</t>
  </si>
  <si>
    <t>Polk CSA - Unit #5</t>
  </si>
  <si>
    <t>H5280</t>
  </si>
  <si>
    <t>PK Unit 4&amp;5 CSA - Long Term Spares</t>
  </si>
  <si>
    <t xml:space="preserve">  Total PK LTSA/CSA</t>
  </si>
  <si>
    <t>Polk Non-Outage Projects / Capitalized Maint</t>
  </si>
  <si>
    <t>H20xx</t>
  </si>
  <si>
    <t>Polk Reclaim Water Project</t>
  </si>
  <si>
    <t>GW filtration system for deep well injection (no design)</t>
  </si>
  <si>
    <t>A8100/P8100</t>
  </si>
  <si>
    <t>PK Blankets/Retirements</t>
  </si>
  <si>
    <t>A9699</t>
  </si>
  <si>
    <t>PK Computers &amp; Peripherals</t>
  </si>
  <si>
    <t>H0824</t>
  </si>
  <si>
    <t>PK 86' manlift</t>
  </si>
  <si>
    <t>H0828</t>
  </si>
  <si>
    <t>PK ARC FLASH</t>
  </si>
  <si>
    <t>H0815</t>
  </si>
  <si>
    <t>PK CT Y Strainer Repl</t>
  </si>
  <si>
    <t>H0809</t>
  </si>
  <si>
    <t>PK Fire Protection System</t>
  </si>
  <si>
    <t>H0912</t>
  </si>
  <si>
    <t>PK Lean Rich amine heat exchanger repl</t>
  </si>
  <si>
    <t>H0814</t>
  </si>
  <si>
    <t>PK Lockhopper Valve Repl</t>
  </si>
  <si>
    <t>H0820</t>
  </si>
  <si>
    <t>PK Scrubber Blowdown System</t>
  </si>
  <si>
    <t>H0900</t>
  </si>
  <si>
    <t>PK UNDEFINED CAPITAL PROJ</t>
  </si>
  <si>
    <t>H1004</t>
  </si>
  <si>
    <t>PK Alarm Management</t>
  </si>
  <si>
    <t>H0807</t>
  </si>
  <si>
    <t>PK Elevator Repl</t>
  </si>
  <si>
    <t>H1006</t>
  </si>
  <si>
    <t>PK Plant Air compressor replacement</t>
  </si>
  <si>
    <t>H1000</t>
  </si>
  <si>
    <t>PK Unidentified Capital Projects</t>
  </si>
  <si>
    <t xml:space="preserve">  Total PK Non-Outage Projects / Capitalized Maint</t>
  </si>
  <si>
    <t>Polk Environmental / ECRC Projects</t>
  </si>
  <si>
    <t xml:space="preserve">  Total PK Environmental / ECRC Projects</t>
  </si>
  <si>
    <t>Total Polk Power Station</t>
  </si>
  <si>
    <t>A80 / P80</t>
  </si>
  <si>
    <t>Total Phillips Power Station</t>
  </si>
  <si>
    <t>Environmental, Health &amp; Safety</t>
  </si>
  <si>
    <t>A69</t>
  </si>
  <si>
    <t>EHS BLANKETS (981 - LAB SERVICES ONLY)</t>
  </si>
  <si>
    <t>EHS BLANKETS (982 - AIR SERVICES ONLY)</t>
  </si>
  <si>
    <t>EHS BLANKETS (985 - MVC ONLY)</t>
  </si>
  <si>
    <t>I9900</t>
  </si>
  <si>
    <t>EHS ED&amp;G INDETERMINATES</t>
  </si>
  <si>
    <t>F1009</t>
  </si>
  <si>
    <t>EHS Polk Chicora Land Track</t>
  </si>
  <si>
    <t>Total Environmental, Health &amp; Safety</t>
  </si>
  <si>
    <t>Planning, Engineering &amp; Construction</t>
  </si>
  <si>
    <t>L1006</t>
  </si>
  <si>
    <t>PEC EMS TRADING MODULE</t>
  </si>
  <si>
    <t>L1011</t>
  </si>
  <si>
    <t>PEC Labworks Replacement</t>
  </si>
  <si>
    <t>PEC NERC (see Bayside non-outage projects)</t>
  </si>
  <si>
    <t>PEC OPS PLANNING (Shell)</t>
  </si>
  <si>
    <t>L1010</t>
  </si>
  <si>
    <t>PEC PI Upgrade/Plant View   (Shell)</t>
  </si>
  <si>
    <t>L1008</t>
  </si>
  <si>
    <t>PEC ProMOD Upgrade</t>
  </si>
  <si>
    <t>L1009</t>
  </si>
  <si>
    <t>PEC Resource Planning Data Warehouse</t>
  </si>
  <si>
    <t>L1007</t>
  </si>
  <si>
    <t>PEC RO Enhancements</t>
  </si>
  <si>
    <t>B2041</t>
  </si>
  <si>
    <t>PEC WAREHOUSE</t>
  </si>
  <si>
    <t>H9980</t>
  </si>
  <si>
    <t>ES OPS Admin (TLH Misc)</t>
  </si>
  <si>
    <t>H3577</t>
  </si>
  <si>
    <t>STI</t>
  </si>
  <si>
    <t>Total Planning, Engineering &amp; Construction</t>
  </si>
  <si>
    <t>Total Non-Generation Expansion Capital</t>
  </si>
  <si>
    <t>Total All Capital</t>
  </si>
  <si>
    <t>H21/H22/H23</t>
  </si>
  <si>
    <t>Energy Supply</t>
  </si>
  <si>
    <t>5-Year Capital Forecast</t>
  </si>
  <si>
    <t>PROJECT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</si>
</sst>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2"/>
      <color indexed="3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4"/>
      <color rgb="FF0000FF"/>
      <name val="Arial"/>
      <family val="2"/>
    </font>
    <font>
      <b/>
      <sz val="14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37" fontId="7" fillId="0" borderId="2" xfId="0" applyNumberFormat="1" applyFont="1" applyFill="1" applyBorder="1" applyAlignment="1">
      <alignment horizontal="right"/>
    </xf>
    <xf numFmtId="37" fontId="6" fillId="0" borderId="2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8" fillId="0" borderId="0" xfId="0" applyFont="1" applyFill="1"/>
    <xf numFmtId="0" fontId="6" fillId="0" borderId="1" xfId="0" applyFont="1" applyFill="1" applyBorder="1"/>
    <xf numFmtId="164" fontId="0" fillId="0" borderId="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37" fontId="5" fillId="0" borderId="2" xfId="0" applyNumberFormat="1" applyFont="1" applyFill="1" applyBorder="1" applyAlignment="1">
      <alignment horizontal="right"/>
    </xf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horizontal="center"/>
    </xf>
    <xf numFmtId="164" fontId="6" fillId="0" borderId="2" xfId="1" quotePrefix="1" applyNumberFormat="1" applyFont="1" applyFill="1" applyBorder="1"/>
    <xf numFmtId="164" fontId="2" fillId="0" borderId="2" xfId="1" quotePrefix="1" applyNumberFormat="1" applyFont="1" applyFill="1" applyBorder="1"/>
    <xf numFmtId="0" fontId="2" fillId="0" borderId="2" xfId="0" applyFont="1" applyFill="1" applyBorder="1"/>
    <xf numFmtId="37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5" xfId="0" applyFont="1" applyFill="1" applyBorder="1"/>
    <xf numFmtId="37" fontId="6" fillId="0" borderId="5" xfId="1" applyNumberFormat="1" applyFont="1" applyFill="1" applyBorder="1" applyAlignment="1">
      <alignment horizontal="right"/>
    </xf>
    <xf numFmtId="37" fontId="2" fillId="0" borderId="5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>
      <alignment horizontal="center"/>
    </xf>
    <xf numFmtId="0" fontId="2" fillId="0" borderId="6" xfId="0" applyFont="1" applyFill="1" applyBorder="1"/>
    <xf numFmtId="37" fontId="6" fillId="0" borderId="6" xfId="1" applyNumberFormat="1" applyFont="1" applyFill="1" applyBorder="1" applyAlignment="1">
      <alignment horizontal="right"/>
    </xf>
    <xf numFmtId="37" fontId="2" fillId="0" borderId="6" xfId="0" applyNumberFormat="1" applyFont="1" applyFill="1" applyBorder="1" applyAlignment="1">
      <alignment horizontal="right"/>
    </xf>
    <xf numFmtId="164" fontId="0" fillId="0" borderId="2" xfId="0" applyNumberFormat="1" applyFill="1" applyBorder="1" applyAlignment="1">
      <alignment horizontal="center"/>
    </xf>
    <xf numFmtId="0" fontId="2" fillId="0" borderId="5" xfId="0" applyFont="1" applyFill="1" applyBorder="1"/>
    <xf numFmtId="37" fontId="2" fillId="0" borderId="5" xfId="1" applyNumberFormat="1" applyFont="1" applyFill="1" applyBorder="1" applyAlignment="1">
      <alignment horizontal="right"/>
    </xf>
    <xf numFmtId="0" fontId="9" fillId="0" borderId="5" xfId="0" applyFont="1" applyFill="1" applyBorder="1"/>
    <xf numFmtId="164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0" fontId="0" fillId="0" borderId="0" xfId="0" applyFont="1" applyFill="1"/>
    <xf numFmtId="0" fontId="6" fillId="0" borderId="2" xfId="0" applyFont="1" applyBorder="1" applyAlignment="1">
      <alignment horizontal="left"/>
    </xf>
    <xf numFmtId="0" fontId="6" fillId="0" borderId="3" xfId="0" applyFont="1" applyFill="1" applyBorder="1"/>
    <xf numFmtId="37" fontId="6" fillId="0" borderId="5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Border="1"/>
    <xf numFmtId="0" fontId="10" fillId="0" borderId="0" xfId="0" applyFont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/>
    </xf>
    <xf numFmtId="37" fontId="5" fillId="6" borderId="2" xfId="0" applyNumberFormat="1" applyFont="1" applyFill="1" applyBorder="1" applyAlignment="1">
      <alignment horizontal="right"/>
    </xf>
    <xf numFmtId="0" fontId="11" fillId="7" borderId="1" xfId="0" applyFont="1" applyFill="1" applyBorder="1" applyAlignment="1">
      <alignment horizontal="center"/>
    </xf>
    <xf numFmtId="37" fontId="11" fillId="7" borderId="2" xfId="0" applyNumberFormat="1" applyFont="1" applyFill="1" applyBorder="1" applyAlignment="1">
      <alignment horizontal="right"/>
    </xf>
    <xf numFmtId="0" fontId="11" fillId="8" borderId="5" xfId="0" applyFont="1" applyFill="1" applyBorder="1" applyAlignment="1">
      <alignment horizontal="center"/>
    </xf>
    <xf numFmtId="37" fontId="11" fillId="3" borderId="2" xfId="1" applyNumberFormat="1" applyFont="1" applyFill="1" applyBorder="1" applyAlignment="1">
      <alignment horizontal="right"/>
    </xf>
    <xf numFmtId="37" fontId="11" fillId="8" borderId="5" xfId="1" applyNumberFormat="1" applyFont="1" applyFill="1" applyBorder="1" applyAlignment="1">
      <alignment horizontal="right"/>
    </xf>
    <xf numFmtId="164" fontId="8" fillId="4" borderId="2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37" fontId="11" fillId="2" borderId="5" xfId="1" applyNumberFormat="1" applyFont="1" applyFill="1" applyBorder="1" applyAlignment="1">
      <alignment horizontal="right"/>
    </xf>
    <xf numFmtId="37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8"/>
  <sheetViews>
    <sheetView tabSelected="1" zoomScale="90" zoomScaleNormal="90" workbookViewId="0">
      <pane ySplit="3" topLeftCell="A525" activePane="bottomLeft" state="frozen"/>
      <selection pane="bottomLeft" activeCell="C543" sqref="C543"/>
    </sheetView>
  </sheetViews>
  <sheetFormatPr defaultColWidth="9.140625" defaultRowHeight="15" x14ac:dyDescent="0.25"/>
  <cols>
    <col min="1" max="1" width="13.42578125" customWidth="1"/>
    <col min="2" max="2" width="61" style="36" customWidth="1"/>
    <col min="3" max="3" width="18" style="36" bestFit="1" customWidth="1"/>
    <col min="4" max="6" width="16.42578125" style="36" bestFit="1" customWidth="1"/>
    <col min="7" max="7" width="18" style="36" bestFit="1" customWidth="1"/>
    <col min="8" max="8" width="20.28515625" style="36" bestFit="1" customWidth="1"/>
    <col min="9" max="16384" width="9.140625" style="37"/>
  </cols>
  <sheetData>
    <row r="1" spans="1:8" ht="18" x14ac:dyDescent="0.25">
      <c r="A1" s="38" t="s">
        <v>729</v>
      </c>
      <c r="B1" s="39"/>
      <c r="C1" s="39"/>
      <c r="D1" s="39"/>
      <c r="E1" s="39"/>
      <c r="F1" s="39"/>
      <c r="G1" s="39"/>
      <c r="H1" s="39"/>
    </row>
    <row r="2" spans="1:8" ht="18" x14ac:dyDescent="0.25">
      <c r="A2" s="38" t="s">
        <v>730</v>
      </c>
      <c r="B2" s="39"/>
      <c r="C2" s="39"/>
      <c r="D2" s="39"/>
      <c r="E2" s="39"/>
      <c r="F2" s="39"/>
      <c r="G2" s="39"/>
      <c r="H2" s="39"/>
    </row>
    <row r="3" spans="1:8" customFormat="1" ht="46.5" x14ac:dyDescent="0.25">
      <c r="A3" s="40" t="s">
        <v>731</v>
      </c>
      <c r="B3" s="41" t="s">
        <v>0</v>
      </c>
      <c r="C3" s="42">
        <v>2010</v>
      </c>
      <c r="D3" s="42">
        <v>2011</v>
      </c>
      <c r="E3" s="42">
        <v>2012</v>
      </c>
      <c r="F3" s="42">
        <v>2013</v>
      </c>
      <c r="G3" s="42">
        <v>2014</v>
      </c>
      <c r="H3" s="43" t="s">
        <v>1</v>
      </c>
    </row>
    <row r="4" spans="1:8" s="6" customFormat="1" ht="15.75" x14ac:dyDescent="0.25">
      <c r="A4" s="1"/>
      <c r="B4" s="2" t="s">
        <v>2</v>
      </c>
      <c r="C4" s="3"/>
      <c r="D4" s="4">
        <f>300000*0</f>
        <v>0</v>
      </c>
      <c r="E4" s="4">
        <f>300000*0</f>
        <v>0</v>
      </c>
      <c r="F4" s="4">
        <f>300000*0</f>
        <v>0</v>
      </c>
      <c r="G4" s="4"/>
      <c r="H4" s="5">
        <f>SUM(C4:G4)</f>
        <v>0</v>
      </c>
    </row>
    <row r="5" spans="1:8" s="6" customFormat="1" ht="15.75" x14ac:dyDescent="0.25">
      <c r="A5" s="1" t="s">
        <v>728</v>
      </c>
      <c r="B5" s="2" t="s">
        <v>3</v>
      </c>
      <c r="C5" s="4">
        <f>526712+478000</f>
        <v>1004712</v>
      </c>
      <c r="D5" s="4"/>
      <c r="E5" s="4"/>
      <c r="F5" s="4"/>
      <c r="G5" s="4"/>
      <c r="H5" s="5">
        <f t="shared" ref="H5:H11" si="0">SUM(C5:G5)</f>
        <v>1004712</v>
      </c>
    </row>
    <row r="6" spans="1:8" s="6" customFormat="1" ht="15.75" x14ac:dyDescent="0.25">
      <c r="A6" s="1"/>
      <c r="B6" s="2" t="s">
        <v>4</v>
      </c>
      <c r="C6" s="4"/>
      <c r="D6" s="4"/>
      <c r="E6" s="4">
        <f>ROUND(41583862*0.65,0)</f>
        <v>27029510</v>
      </c>
      <c r="F6" s="4">
        <f>ROUND(41583862-E6,0)</f>
        <v>14554352</v>
      </c>
      <c r="G6" s="4"/>
      <c r="H6" s="5">
        <f t="shared" si="0"/>
        <v>41583862</v>
      </c>
    </row>
    <row r="7" spans="1:8" s="6" customFormat="1" ht="15.75" x14ac:dyDescent="0.25">
      <c r="A7" s="1"/>
      <c r="B7" s="2" t="s">
        <v>5</v>
      </c>
      <c r="C7" s="4"/>
      <c r="D7" s="4"/>
      <c r="E7" s="4">
        <f>ROUND(41583862*0.65,0)</f>
        <v>27029510</v>
      </c>
      <c r="F7" s="4">
        <f>ROUND(41583862-E7,0)</f>
        <v>14554352</v>
      </c>
      <c r="G7" s="4"/>
      <c r="H7" s="5">
        <f t="shared" si="0"/>
        <v>41583862</v>
      </c>
    </row>
    <row r="8" spans="1:8" s="6" customFormat="1" ht="15.75" x14ac:dyDescent="0.25">
      <c r="A8" s="1"/>
      <c r="B8" s="2" t="s">
        <v>6</v>
      </c>
      <c r="C8" s="4"/>
      <c r="D8" s="4"/>
      <c r="E8" s="4">
        <f>ROUND(41583862*0.65,0)</f>
        <v>27029510</v>
      </c>
      <c r="F8" s="4">
        <f>ROUND(41583862-E8,0)</f>
        <v>14554352</v>
      </c>
      <c r="G8" s="4"/>
      <c r="H8" s="5">
        <f t="shared" si="0"/>
        <v>41583862</v>
      </c>
    </row>
    <row r="9" spans="1:8" s="6" customFormat="1" ht="15.75" x14ac:dyDescent="0.25">
      <c r="A9" s="1"/>
      <c r="B9" s="2" t="s">
        <v>7</v>
      </c>
      <c r="C9" s="4"/>
      <c r="D9" s="4"/>
      <c r="E9" s="4"/>
      <c r="F9" s="4">
        <f>ROUND(42290788*0.65,0)</f>
        <v>27489012</v>
      </c>
      <c r="G9" s="4">
        <f>ROUND(42290788-F9,0)</f>
        <v>14801776</v>
      </c>
      <c r="H9" s="5">
        <f>SUM(C9:G9)</f>
        <v>42290788</v>
      </c>
    </row>
    <row r="10" spans="1:8" s="6" customFormat="1" ht="15.75" x14ac:dyDescent="0.25">
      <c r="A10" s="1"/>
      <c r="B10" s="2" t="s">
        <v>8</v>
      </c>
      <c r="C10" s="4"/>
      <c r="D10" s="4"/>
      <c r="E10" s="4"/>
      <c r="F10" s="4"/>
      <c r="G10" s="4">
        <f>ROUND(43009732*0.65,0)</f>
        <v>27956326</v>
      </c>
      <c r="H10" s="5">
        <f t="shared" si="0"/>
        <v>27956326</v>
      </c>
    </row>
    <row r="11" spans="1:8" s="6" customFormat="1" ht="15.75" x14ac:dyDescent="0.25">
      <c r="A11" s="1"/>
      <c r="B11" s="7" t="s">
        <v>9</v>
      </c>
      <c r="C11" s="4"/>
      <c r="D11" s="4"/>
      <c r="E11" s="4"/>
      <c r="F11" s="4"/>
      <c r="G11" s="4">
        <v>245309915</v>
      </c>
      <c r="H11" s="5">
        <f t="shared" si="0"/>
        <v>245309915</v>
      </c>
    </row>
    <row r="12" spans="1:8" s="11" customFormat="1" ht="15.75" x14ac:dyDescent="0.25">
      <c r="A12" s="44"/>
      <c r="B12" s="44" t="s">
        <v>10</v>
      </c>
      <c r="C12" s="45">
        <f>SUM(C4:C11)</f>
        <v>1004712</v>
      </c>
      <c r="D12" s="45">
        <f t="shared" ref="D12:G12" si="1">SUM(D4:D11)</f>
        <v>0</v>
      </c>
      <c r="E12" s="45">
        <f t="shared" si="1"/>
        <v>81088530</v>
      </c>
      <c r="F12" s="45">
        <f t="shared" si="1"/>
        <v>71152068</v>
      </c>
      <c r="G12" s="45">
        <f t="shared" si="1"/>
        <v>288068017</v>
      </c>
      <c r="H12" s="45">
        <f>SUM(C12:G12)</f>
        <v>441313327</v>
      </c>
    </row>
    <row r="13" spans="1:8" s="11" customFormat="1" ht="15.75" x14ac:dyDescent="0.25">
      <c r="A13" s="12"/>
      <c r="B13" s="2"/>
      <c r="C13" s="13"/>
      <c r="D13" s="13"/>
      <c r="E13" s="13"/>
      <c r="F13" s="13"/>
      <c r="G13" s="13"/>
      <c r="H13" s="14"/>
    </row>
    <row r="14" spans="1:8" s="11" customFormat="1" ht="15.75" x14ac:dyDescent="0.25">
      <c r="A14" s="12"/>
      <c r="B14" s="2" t="s">
        <v>11</v>
      </c>
      <c r="C14" s="13"/>
      <c r="D14" s="13"/>
      <c r="E14" s="13">
        <v>1000000</v>
      </c>
      <c r="F14" s="13">
        <v>3000000</v>
      </c>
      <c r="G14" s="13">
        <v>1000000</v>
      </c>
      <c r="H14" s="5">
        <f>SUM(C14:G14)</f>
        <v>5000000</v>
      </c>
    </row>
    <row r="15" spans="1:8" s="11" customFormat="1" ht="15.75" x14ac:dyDescent="0.25">
      <c r="A15" s="12"/>
      <c r="B15" s="2" t="s">
        <v>12</v>
      </c>
      <c r="C15" s="13"/>
      <c r="D15" s="13"/>
      <c r="E15" s="13"/>
      <c r="F15" s="13"/>
      <c r="G15" s="13">
        <v>5000000</v>
      </c>
      <c r="H15" s="5">
        <f>SUM(C15:G15)</f>
        <v>5000000</v>
      </c>
    </row>
    <row r="16" spans="1:8" s="11" customFormat="1" ht="15.75" x14ac:dyDescent="0.25">
      <c r="A16" s="44"/>
      <c r="B16" s="44" t="s">
        <v>13</v>
      </c>
      <c r="C16" s="45">
        <f>SUM(C14:C15)</f>
        <v>0</v>
      </c>
      <c r="D16" s="45">
        <f t="shared" ref="D16:G16" si="2">SUM(D14:D15)</f>
        <v>0</v>
      </c>
      <c r="E16" s="45">
        <f t="shared" si="2"/>
        <v>1000000</v>
      </c>
      <c r="F16" s="45">
        <f t="shared" si="2"/>
        <v>3000000</v>
      </c>
      <c r="G16" s="45">
        <f t="shared" si="2"/>
        <v>6000000</v>
      </c>
      <c r="H16" s="45">
        <f>SUM(C16:G16)</f>
        <v>10000000</v>
      </c>
    </row>
    <row r="17" spans="1:11" s="11" customFormat="1" ht="15.75" x14ac:dyDescent="0.25">
      <c r="A17" s="12"/>
      <c r="B17" s="2"/>
      <c r="C17" s="13"/>
      <c r="D17" s="13"/>
      <c r="E17" s="13"/>
      <c r="F17" s="13"/>
      <c r="G17" s="13"/>
      <c r="H17" s="14"/>
    </row>
    <row r="18" spans="1:11" s="11" customFormat="1" ht="15.75" x14ac:dyDescent="0.25">
      <c r="A18" s="17" t="s">
        <v>307</v>
      </c>
      <c r="B18" s="2" t="s">
        <v>308</v>
      </c>
      <c r="C18" s="13">
        <v>1733710</v>
      </c>
      <c r="D18" s="13" t="s">
        <v>309</v>
      </c>
      <c r="E18" s="13" t="s">
        <v>309</v>
      </c>
      <c r="F18" s="13" t="str">
        <f>E18</f>
        <v xml:space="preserve"> </v>
      </c>
      <c r="G18" s="13"/>
      <c r="H18" s="14">
        <f>SUM(C18:G18)</f>
        <v>1733710</v>
      </c>
      <c r="I18" s="18"/>
      <c r="J18" s="18"/>
      <c r="K18" s="18"/>
    </row>
    <row r="19" spans="1:11" s="18" customFormat="1" ht="15.75" x14ac:dyDescent="0.25">
      <c r="A19" s="17" t="s">
        <v>16</v>
      </c>
      <c r="B19" s="2" t="s">
        <v>17</v>
      </c>
      <c r="C19" s="13">
        <f>(15767000-5000000+5000000)*0+14815437</f>
        <v>14815437</v>
      </c>
      <c r="D19" s="13"/>
      <c r="E19" s="13"/>
      <c r="F19" s="13"/>
      <c r="G19" s="13"/>
      <c r="H19" s="14">
        <f>SUM(C19:G19)</f>
        <v>14815437</v>
      </c>
    </row>
    <row r="20" spans="1:11" s="11" customFormat="1" ht="15.75" x14ac:dyDescent="0.25">
      <c r="A20" s="8" t="s">
        <v>657</v>
      </c>
      <c r="B20" s="19" t="s">
        <v>658</v>
      </c>
      <c r="C20" s="20">
        <f>3852201+1380669+10500000+1710000+1000000+1400000-8816700</f>
        <v>11026170</v>
      </c>
      <c r="D20" s="20">
        <v>26142000</v>
      </c>
      <c r="E20" s="20">
        <v>15311000</v>
      </c>
      <c r="F20" s="20">
        <v>2094800</v>
      </c>
      <c r="G20" s="20"/>
      <c r="H20" s="14">
        <f>SUM(C20:G20)</f>
        <v>54573970</v>
      </c>
      <c r="I20" s="18"/>
      <c r="J20" s="18"/>
      <c r="K20" s="18"/>
    </row>
    <row r="21" spans="1:11" s="11" customFormat="1" ht="18" x14ac:dyDescent="0.25">
      <c r="A21" s="46"/>
      <c r="B21" s="46" t="s">
        <v>14</v>
      </c>
      <c r="C21" s="47">
        <f>SUM(C12,C16,C18:C20)</f>
        <v>28580029</v>
      </c>
      <c r="D21" s="47">
        <f>SUM(D12,D16,D18:D20)</f>
        <v>26142000</v>
      </c>
      <c r="E21" s="47">
        <f>SUM(E12,E16,E18:E20)</f>
        <v>97399530</v>
      </c>
      <c r="F21" s="47">
        <f>SUM(F12,F16,F18:F20)</f>
        <v>76246868</v>
      </c>
      <c r="G21" s="47">
        <f>SUM(G12,G16,G18:G20)</f>
        <v>294068017</v>
      </c>
      <c r="H21" s="47">
        <f>SUM(C21:G21)</f>
        <v>522436444</v>
      </c>
    </row>
    <row r="22" spans="1:11" s="11" customFormat="1" ht="15.75" x14ac:dyDescent="0.25">
      <c r="A22" s="12"/>
      <c r="B22" s="2"/>
      <c r="C22" s="13"/>
      <c r="D22" s="13"/>
      <c r="E22" s="13"/>
      <c r="F22" s="13"/>
      <c r="G22" s="13"/>
      <c r="H22" s="14"/>
    </row>
    <row r="23" spans="1:11" s="11" customFormat="1" ht="15.75" x14ac:dyDescent="0.25">
      <c r="A23" s="12"/>
      <c r="B23" s="2"/>
      <c r="C23" s="13"/>
      <c r="D23" s="13"/>
      <c r="E23" s="13"/>
      <c r="F23" s="13"/>
      <c r="G23" s="13"/>
      <c r="H23" s="14"/>
    </row>
    <row r="24" spans="1:11" s="11" customFormat="1" ht="15.75" x14ac:dyDescent="0.25">
      <c r="A24" s="1"/>
      <c r="B24" s="15" t="s">
        <v>15</v>
      </c>
      <c r="C24" s="16"/>
      <c r="D24" s="16"/>
      <c r="E24" s="16"/>
      <c r="F24" s="16"/>
      <c r="G24" s="16"/>
      <c r="H24" s="5"/>
    </row>
    <row r="25" spans="1:11" s="18" customFormat="1" ht="15.75" x14ac:dyDescent="0.25">
      <c r="A25" s="17" t="s">
        <v>18</v>
      </c>
      <c r="B25" s="2" t="s">
        <v>19</v>
      </c>
      <c r="C25" s="13">
        <v>42651</v>
      </c>
      <c r="D25" s="13"/>
      <c r="E25" s="13"/>
      <c r="F25" s="13"/>
      <c r="G25" s="13"/>
      <c r="H25" s="14">
        <f>SUM(C25:G25)</f>
        <v>42651</v>
      </c>
    </row>
    <row r="26" spans="1:11" s="18" customFormat="1" ht="15.75" x14ac:dyDescent="0.25">
      <c r="A26" s="17" t="s">
        <v>20</v>
      </c>
      <c r="B26" s="2" t="s">
        <v>21</v>
      </c>
      <c r="C26" s="13">
        <v>299466</v>
      </c>
      <c r="D26" s="13"/>
      <c r="E26" s="13"/>
      <c r="F26" s="13"/>
      <c r="G26" s="13"/>
      <c r="H26" s="14">
        <f t="shared" ref="H26:H73" si="3">SUM(C26:G26)</f>
        <v>299466</v>
      </c>
    </row>
    <row r="27" spans="1:11" s="18" customFormat="1" ht="15.75" x14ac:dyDescent="0.25">
      <c r="A27" s="17" t="s">
        <v>22</v>
      </c>
      <c r="B27" s="2" t="s">
        <v>23</v>
      </c>
      <c r="C27" s="13">
        <v>460362</v>
      </c>
      <c r="D27" s="13"/>
      <c r="E27" s="13"/>
      <c r="F27" s="13"/>
      <c r="G27" s="13"/>
      <c r="H27" s="14">
        <f t="shared" si="3"/>
        <v>460362</v>
      </c>
    </row>
    <row r="28" spans="1:11" s="18" customFormat="1" ht="15.75" x14ac:dyDescent="0.25">
      <c r="A28" s="17"/>
      <c r="B28" s="2" t="s">
        <v>24</v>
      </c>
      <c r="C28" s="13"/>
      <c r="D28" s="13"/>
      <c r="E28" s="13"/>
      <c r="F28" s="13"/>
      <c r="G28" s="13">
        <v>300000</v>
      </c>
      <c r="H28" s="14">
        <f t="shared" si="3"/>
        <v>300000</v>
      </c>
    </row>
    <row r="29" spans="1:11" s="18" customFormat="1" ht="15.75" x14ac:dyDescent="0.25">
      <c r="A29" s="17" t="s">
        <v>25</v>
      </c>
      <c r="B29" s="2" t="s">
        <v>26</v>
      </c>
      <c r="C29" s="13">
        <v>1000676</v>
      </c>
      <c r="D29" s="13"/>
      <c r="E29" s="13"/>
      <c r="F29" s="13"/>
      <c r="G29" s="13"/>
      <c r="H29" s="14">
        <f t="shared" si="3"/>
        <v>1000676</v>
      </c>
    </row>
    <row r="30" spans="1:11" s="18" customFormat="1" ht="15.75" x14ac:dyDescent="0.25">
      <c r="A30" s="17" t="s">
        <v>27</v>
      </c>
      <c r="B30" s="2" t="s">
        <v>28</v>
      </c>
      <c r="C30" s="13">
        <v>1413000</v>
      </c>
      <c r="D30" s="13"/>
      <c r="E30" s="13"/>
      <c r="F30" s="13"/>
      <c r="G30" s="13"/>
      <c r="H30" s="14">
        <f t="shared" si="3"/>
        <v>1413000</v>
      </c>
    </row>
    <row r="31" spans="1:11" s="18" customFormat="1" ht="15.75" x14ac:dyDescent="0.25">
      <c r="A31" s="17" t="s">
        <v>29</v>
      </c>
      <c r="B31" s="2" t="s">
        <v>30</v>
      </c>
      <c r="C31" s="13">
        <v>247175</v>
      </c>
      <c r="D31" s="13"/>
      <c r="E31" s="13"/>
      <c r="F31" s="13"/>
      <c r="G31" s="13"/>
      <c r="H31" s="14">
        <f t="shared" si="3"/>
        <v>247175</v>
      </c>
    </row>
    <row r="32" spans="1:11" s="18" customFormat="1" ht="15.75" x14ac:dyDescent="0.25">
      <c r="A32" s="17" t="s">
        <v>31</v>
      </c>
      <c r="B32" s="2" t="s">
        <v>32</v>
      </c>
      <c r="C32" s="13">
        <v>904334</v>
      </c>
      <c r="D32" s="13"/>
      <c r="E32" s="13"/>
      <c r="F32" s="13"/>
      <c r="G32" s="13">
        <v>600000</v>
      </c>
      <c r="H32" s="14">
        <f t="shared" si="3"/>
        <v>1504334</v>
      </c>
    </row>
    <row r="33" spans="1:8" s="18" customFormat="1" ht="15.75" x14ac:dyDescent="0.25">
      <c r="A33" s="17"/>
      <c r="B33" s="2" t="s">
        <v>33</v>
      </c>
      <c r="C33" s="13"/>
      <c r="D33" s="13"/>
      <c r="E33" s="13"/>
      <c r="F33" s="13"/>
      <c r="G33" s="13">
        <v>1000000</v>
      </c>
      <c r="H33" s="14">
        <f t="shared" si="3"/>
        <v>1000000</v>
      </c>
    </row>
    <row r="34" spans="1:8" s="18" customFormat="1" ht="15.75" x14ac:dyDescent="0.25">
      <c r="A34" s="17" t="s">
        <v>34</v>
      </c>
      <c r="B34" s="2" t="s">
        <v>35</v>
      </c>
      <c r="C34" s="13">
        <v>1168739</v>
      </c>
      <c r="D34" s="13"/>
      <c r="E34" s="13"/>
      <c r="F34" s="13"/>
      <c r="G34" s="13"/>
      <c r="H34" s="14">
        <f t="shared" si="3"/>
        <v>1168739</v>
      </c>
    </row>
    <row r="35" spans="1:8" s="18" customFormat="1" ht="15.75" x14ac:dyDescent="0.25">
      <c r="A35" s="17" t="s">
        <v>36</v>
      </c>
      <c r="B35" s="2" t="s">
        <v>37</v>
      </c>
      <c r="C35" s="13">
        <v>1139318</v>
      </c>
      <c r="D35" s="13"/>
      <c r="E35" s="13"/>
      <c r="F35" s="13"/>
      <c r="G35" s="13"/>
      <c r="H35" s="14">
        <f t="shared" si="3"/>
        <v>1139318</v>
      </c>
    </row>
    <row r="36" spans="1:8" s="18" customFormat="1" ht="15.75" x14ac:dyDescent="0.25">
      <c r="A36" s="17" t="s">
        <v>38</v>
      </c>
      <c r="B36" s="2" t="s">
        <v>39</v>
      </c>
      <c r="C36" s="13">
        <v>181492</v>
      </c>
      <c r="D36" s="13"/>
      <c r="E36" s="13"/>
      <c r="F36" s="13"/>
      <c r="G36" s="13">
        <v>200000</v>
      </c>
      <c r="H36" s="14">
        <f t="shared" si="3"/>
        <v>381492</v>
      </c>
    </row>
    <row r="37" spans="1:8" s="18" customFormat="1" ht="15.75" x14ac:dyDescent="0.25">
      <c r="A37" s="17" t="s">
        <v>40</v>
      </c>
      <c r="B37" s="2" t="s">
        <v>41</v>
      </c>
      <c r="C37" s="13">
        <v>230000</v>
      </c>
      <c r="D37" s="13"/>
      <c r="E37" s="13">
        <v>250000</v>
      </c>
      <c r="F37" s="13"/>
      <c r="G37" s="13">
        <v>250000</v>
      </c>
      <c r="H37" s="14">
        <f t="shared" si="3"/>
        <v>730000</v>
      </c>
    </row>
    <row r="38" spans="1:8" s="18" customFormat="1" ht="15.75" x14ac:dyDescent="0.25">
      <c r="A38" s="17" t="s">
        <v>42</v>
      </c>
      <c r="B38" s="2" t="s">
        <v>43</v>
      </c>
      <c r="C38" s="13">
        <v>1502550</v>
      </c>
      <c r="D38" s="13"/>
      <c r="E38" s="13"/>
      <c r="F38" s="13"/>
      <c r="G38" s="13"/>
      <c r="H38" s="14">
        <f t="shared" si="3"/>
        <v>1502550</v>
      </c>
    </row>
    <row r="39" spans="1:8" s="18" customFormat="1" ht="15.75" x14ac:dyDescent="0.25">
      <c r="A39" s="17" t="s">
        <v>44</v>
      </c>
      <c r="B39" s="2" t="s">
        <v>45</v>
      </c>
      <c r="C39" s="13">
        <v>396444</v>
      </c>
      <c r="D39" s="13"/>
      <c r="E39" s="13"/>
      <c r="F39" s="13"/>
      <c r="G39" s="13"/>
      <c r="H39" s="14">
        <f t="shared" si="3"/>
        <v>396444</v>
      </c>
    </row>
    <row r="40" spans="1:8" s="18" customFormat="1" ht="15.75" x14ac:dyDescent="0.25">
      <c r="A40" s="17" t="s">
        <v>46</v>
      </c>
      <c r="B40" s="2" t="s">
        <v>47</v>
      </c>
      <c r="C40" s="13">
        <v>380506</v>
      </c>
      <c r="D40" s="13"/>
      <c r="E40" s="13"/>
      <c r="F40" s="13"/>
      <c r="G40" s="13"/>
      <c r="H40" s="14">
        <f t="shared" si="3"/>
        <v>380506</v>
      </c>
    </row>
    <row r="41" spans="1:8" s="18" customFormat="1" ht="15.75" x14ac:dyDescent="0.25">
      <c r="A41" s="17" t="s">
        <v>48</v>
      </c>
      <c r="B41" s="2" t="s">
        <v>49</v>
      </c>
      <c r="C41" s="13">
        <v>752933</v>
      </c>
      <c r="D41" s="13"/>
      <c r="E41" s="13"/>
      <c r="F41" s="13"/>
      <c r="G41" s="13"/>
      <c r="H41" s="14">
        <f t="shared" si="3"/>
        <v>752933</v>
      </c>
    </row>
    <row r="42" spans="1:8" s="18" customFormat="1" ht="15.75" x14ac:dyDescent="0.25">
      <c r="A42" s="17" t="s">
        <v>50</v>
      </c>
      <c r="B42" s="2" t="s">
        <v>51</v>
      </c>
      <c r="C42" s="13">
        <v>1591765</v>
      </c>
      <c r="D42" s="13"/>
      <c r="E42" s="13"/>
      <c r="F42" s="13"/>
      <c r="G42" s="13"/>
      <c r="H42" s="14">
        <f t="shared" si="3"/>
        <v>1591765</v>
      </c>
    </row>
    <row r="43" spans="1:8" s="18" customFormat="1" ht="15.75" x14ac:dyDescent="0.25">
      <c r="A43" s="17" t="s">
        <v>52</v>
      </c>
      <c r="B43" s="2" t="s">
        <v>53</v>
      </c>
      <c r="C43" s="13">
        <v>628407</v>
      </c>
      <c r="D43" s="13"/>
      <c r="E43" s="13"/>
      <c r="F43" s="13"/>
      <c r="G43" s="13"/>
      <c r="H43" s="14">
        <f t="shared" si="3"/>
        <v>628407</v>
      </c>
    </row>
    <row r="44" spans="1:8" s="18" customFormat="1" ht="15.75" x14ac:dyDescent="0.25">
      <c r="A44" s="17" t="s">
        <v>54</v>
      </c>
      <c r="B44" s="2" t="s">
        <v>55</v>
      </c>
      <c r="C44" s="13">
        <v>141524</v>
      </c>
      <c r="D44" s="13"/>
      <c r="E44" s="13"/>
      <c r="F44" s="13"/>
      <c r="G44" s="13">
        <v>1500000</v>
      </c>
      <c r="H44" s="14">
        <f t="shared" si="3"/>
        <v>1641524</v>
      </c>
    </row>
    <row r="45" spans="1:8" s="18" customFormat="1" ht="15.75" x14ac:dyDescent="0.25">
      <c r="A45" s="17" t="s">
        <v>56</v>
      </c>
      <c r="B45" s="2" t="s">
        <v>57</v>
      </c>
      <c r="C45" s="13">
        <v>708245</v>
      </c>
      <c r="D45" s="13"/>
      <c r="E45" s="13"/>
      <c r="F45" s="13"/>
      <c r="G45" s="13"/>
      <c r="H45" s="14">
        <f t="shared" si="3"/>
        <v>708245</v>
      </c>
    </row>
    <row r="46" spans="1:8" s="18" customFormat="1" ht="15.75" x14ac:dyDescent="0.25">
      <c r="A46" s="17" t="s">
        <v>58</v>
      </c>
      <c r="B46" s="2" t="s">
        <v>59</v>
      </c>
      <c r="C46" s="13">
        <v>625001</v>
      </c>
      <c r="D46" s="13"/>
      <c r="E46" s="13"/>
      <c r="F46" s="13"/>
      <c r="G46" s="13"/>
      <c r="H46" s="14">
        <f t="shared" si="3"/>
        <v>625001</v>
      </c>
    </row>
    <row r="47" spans="1:8" s="18" customFormat="1" ht="15.75" x14ac:dyDescent="0.25">
      <c r="A47" s="17" t="s">
        <v>60</v>
      </c>
      <c r="B47" s="2" t="s">
        <v>61</v>
      </c>
      <c r="C47" s="13">
        <v>351509</v>
      </c>
      <c r="D47" s="13"/>
      <c r="E47" s="13"/>
      <c r="F47" s="13"/>
      <c r="G47" s="13"/>
      <c r="H47" s="14">
        <f t="shared" si="3"/>
        <v>351509</v>
      </c>
    </row>
    <row r="48" spans="1:8" s="18" customFormat="1" ht="15.75" x14ac:dyDescent="0.25">
      <c r="A48" s="17" t="s">
        <v>62</v>
      </c>
      <c r="B48" s="2" t="s">
        <v>63</v>
      </c>
      <c r="C48" s="13">
        <v>351486</v>
      </c>
      <c r="D48" s="13"/>
      <c r="E48" s="13"/>
      <c r="F48" s="13"/>
      <c r="G48" s="13"/>
      <c r="H48" s="14">
        <f t="shared" si="3"/>
        <v>351486</v>
      </c>
    </row>
    <row r="49" spans="1:8" s="18" customFormat="1" ht="15.75" x14ac:dyDescent="0.25">
      <c r="A49" s="17" t="s">
        <v>64</v>
      </c>
      <c r="B49" s="2" t="s">
        <v>65</v>
      </c>
      <c r="C49" s="13">
        <v>1077354</v>
      </c>
      <c r="D49" s="13"/>
      <c r="E49" s="13"/>
      <c r="F49" s="13"/>
      <c r="G49" s="13"/>
      <c r="H49" s="14">
        <f t="shared" si="3"/>
        <v>1077354</v>
      </c>
    </row>
    <row r="50" spans="1:8" s="18" customFormat="1" ht="15.75" x14ac:dyDescent="0.25">
      <c r="A50" s="17" t="s">
        <v>66</v>
      </c>
      <c r="B50" s="2" t="s">
        <v>67</v>
      </c>
      <c r="C50" s="13"/>
      <c r="D50" s="13"/>
      <c r="E50" s="13"/>
      <c r="F50" s="13"/>
      <c r="G50" s="13">
        <v>12191000</v>
      </c>
      <c r="H50" s="14">
        <f t="shared" si="3"/>
        <v>12191000</v>
      </c>
    </row>
    <row r="51" spans="1:8" s="18" customFormat="1" ht="15.75" x14ac:dyDescent="0.25">
      <c r="A51" s="17" t="s">
        <v>68</v>
      </c>
      <c r="B51" s="2" t="s">
        <v>69</v>
      </c>
      <c r="C51" s="13">
        <v>56328</v>
      </c>
      <c r="D51" s="13"/>
      <c r="E51" s="13"/>
      <c r="F51" s="13"/>
      <c r="G51" s="13"/>
      <c r="H51" s="14">
        <f t="shared" si="3"/>
        <v>56328</v>
      </c>
    </row>
    <row r="52" spans="1:8" s="18" customFormat="1" ht="15.75" x14ac:dyDescent="0.25">
      <c r="A52" s="17"/>
      <c r="B52" s="2" t="s">
        <v>70</v>
      </c>
      <c r="C52" s="13"/>
      <c r="D52" s="13"/>
      <c r="E52" s="13"/>
      <c r="F52" s="13"/>
      <c r="G52" s="13">
        <v>1000000</v>
      </c>
      <c r="H52" s="14">
        <f t="shared" si="3"/>
        <v>1000000</v>
      </c>
    </row>
    <row r="53" spans="1:8" s="18" customFormat="1" ht="15.75" x14ac:dyDescent="0.25">
      <c r="A53" s="17" t="s">
        <v>71</v>
      </c>
      <c r="B53" s="2" t="s">
        <v>72</v>
      </c>
      <c r="C53" s="13">
        <v>97403</v>
      </c>
      <c r="D53" s="13"/>
      <c r="E53" s="13"/>
      <c r="F53" s="13"/>
      <c r="G53" s="13"/>
      <c r="H53" s="14">
        <f t="shared" si="3"/>
        <v>97403</v>
      </c>
    </row>
    <row r="54" spans="1:8" s="18" customFormat="1" ht="15.75" x14ac:dyDescent="0.25">
      <c r="A54" s="17" t="s">
        <v>73</v>
      </c>
      <c r="B54" s="2" t="s">
        <v>74</v>
      </c>
      <c r="C54" s="13"/>
      <c r="D54" s="13"/>
      <c r="E54" s="13"/>
      <c r="F54" s="13"/>
      <c r="G54" s="13">
        <v>1200000</v>
      </c>
      <c r="H54" s="14">
        <f t="shared" si="3"/>
        <v>1200000</v>
      </c>
    </row>
    <row r="55" spans="1:8" s="18" customFormat="1" ht="15.75" x14ac:dyDescent="0.25">
      <c r="A55" s="17"/>
      <c r="B55" s="2" t="s">
        <v>75</v>
      </c>
      <c r="C55" s="13"/>
      <c r="D55" s="13"/>
      <c r="E55" s="13"/>
      <c r="F55" s="13"/>
      <c r="G55" s="13">
        <v>1000000</v>
      </c>
      <c r="H55" s="14">
        <f t="shared" si="3"/>
        <v>1000000</v>
      </c>
    </row>
    <row r="56" spans="1:8" s="18" customFormat="1" ht="15.75" x14ac:dyDescent="0.25">
      <c r="A56" s="17"/>
      <c r="B56" s="2" t="s">
        <v>76</v>
      </c>
      <c r="C56" s="13"/>
      <c r="D56" s="13"/>
      <c r="E56" s="13"/>
      <c r="F56" s="13"/>
      <c r="G56" s="13">
        <v>4000000</v>
      </c>
      <c r="H56" s="14">
        <f t="shared" si="3"/>
        <v>4000000</v>
      </c>
    </row>
    <row r="57" spans="1:8" s="18" customFormat="1" ht="15.75" x14ac:dyDescent="0.25">
      <c r="A57" s="17"/>
      <c r="B57" s="2" t="s">
        <v>77</v>
      </c>
      <c r="C57" s="13"/>
      <c r="D57" s="13"/>
      <c r="E57" s="13"/>
      <c r="F57" s="13"/>
      <c r="G57" s="13">
        <v>2000000</v>
      </c>
      <c r="H57" s="14">
        <f t="shared" si="3"/>
        <v>2000000</v>
      </c>
    </row>
    <row r="58" spans="1:8" s="18" customFormat="1" ht="15.75" x14ac:dyDescent="0.25">
      <c r="A58" s="17" t="s">
        <v>78</v>
      </c>
      <c r="B58" s="2" t="s">
        <v>79</v>
      </c>
      <c r="C58" s="13"/>
      <c r="D58" s="13"/>
      <c r="E58" s="13"/>
      <c r="F58" s="13"/>
      <c r="G58" s="13"/>
      <c r="H58" s="14">
        <f t="shared" si="3"/>
        <v>0</v>
      </c>
    </row>
    <row r="59" spans="1:8" s="18" customFormat="1" ht="15.75" x14ac:dyDescent="0.25">
      <c r="A59" s="17" t="s">
        <v>80</v>
      </c>
      <c r="B59" s="2" t="s">
        <v>81</v>
      </c>
      <c r="C59" s="13">
        <v>1041358</v>
      </c>
      <c r="D59" s="13"/>
      <c r="E59" s="13"/>
      <c r="F59" s="13"/>
      <c r="G59" s="13"/>
      <c r="H59" s="14">
        <f t="shared" si="3"/>
        <v>1041358</v>
      </c>
    </row>
    <row r="60" spans="1:8" s="18" customFormat="1" ht="15.75" x14ac:dyDescent="0.25">
      <c r="A60" s="17" t="s">
        <v>82</v>
      </c>
      <c r="B60" s="2" t="s">
        <v>83</v>
      </c>
      <c r="C60" s="13">
        <v>322250</v>
      </c>
      <c r="D60" s="13"/>
      <c r="E60" s="13"/>
      <c r="F60" s="13"/>
      <c r="G60" s="13"/>
      <c r="H60" s="14">
        <f t="shared" si="3"/>
        <v>322250</v>
      </c>
    </row>
    <row r="61" spans="1:8" s="18" customFormat="1" ht="15.75" x14ac:dyDescent="0.25">
      <c r="A61" s="17" t="s">
        <v>84</v>
      </c>
      <c r="B61" s="2" t="s">
        <v>85</v>
      </c>
      <c r="C61" s="13"/>
      <c r="D61" s="13"/>
      <c r="E61" s="13"/>
      <c r="F61" s="13"/>
      <c r="G61" s="13">
        <v>300000</v>
      </c>
      <c r="H61" s="14">
        <f t="shared" si="3"/>
        <v>300000</v>
      </c>
    </row>
    <row r="62" spans="1:8" s="18" customFormat="1" ht="15.75" x14ac:dyDescent="0.25">
      <c r="A62" s="17"/>
      <c r="B62" s="2" t="s">
        <v>86</v>
      </c>
      <c r="C62" s="13"/>
      <c r="D62" s="13"/>
      <c r="E62" s="13"/>
      <c r="F62" s="13"/>
      <c r="G62" s="13">
        <v>150000</v>
      </c>
      <c r="H62" s="14">
        <f t="shared" si="3"/>
        <v>150000</v>
      </c>
    </row>
    <row r="63" spans="1:8" s="18" customFormat="1" ht="15.75" x14ac:dyDescent="0.25">
      <c r="A63" s="17"/>
      <c r="B63" s="2" t="s">
        <v>87</v>
      </c>
      <c r="C63" s="13"/>
      <c r="D63" s="13"/>
      <c r="E63" s="13"/>
      <c r="F63" s="13"/>
      <c r="G63" s="13">
        <v>300000</v>
      </c>
      <c r="H63" s="14">
        <f t="shared" si="3"/>
        <v>300000</v>
      </c>
    </row>
    <row r="64" spans="1:8" s="18" customFormat="1" ht="15.75" x14ac:dyDescent="0.25">
      <c r="A64" s="17" t="s">
        <v>88</v>
      </c>
      <c r="B64" s="2" t="s">
        <v>89</v>
      </c>
      <c r="C64" s="13">
        <v>793330</v>
      </c>
      <c r="D64" s="13"/>
      <c r="E64" s="13"/>
      <c r="F64" s="13"/>
      <c r="G64" s="13"/>
      <c r="H64" s="14">
        <f t="shared" si="3"/>
        <v>793330</v>
      </c>
    </row>
    <row r="65" spans="1:11" s="18" customFormat="1" ht="15.75" x14ac:dyDescent="0.25">
      <c r="A65" s="17"/>
      <c r="B65" s="2" t="s">
        <v>90</v>
      </c>
      <c r="C65" s="13"/>
      <c r="D65" s="13"/>
      <c r="E65" s="13"/>
      <c r="F65" s="13"/>
      <c r="G65" s="13">
        <v>3000000</v>
      </c>
      <c r="H65" s="14">
        <f t="shared" si="3"/>
        <v>3000000</v>
      </c>
    </row>
    <row r="66" spans="1:11" s="18" customFormat="1" ht="15.75" x14ac:dyDescent="0.25">
      <c r="A66" s="17" t="s">
        <v>91</v>
      </c>
      <c r="B66" s="2" t="s">
        <v>92</v>
      </c>
      <c r="C66" s="13">
        <v>1189922</v>
      </c>
      <c r="D66" s="13"/>
      <c r="E66" s="13"/>
      <c r="F66" s="13"/>
      <c r="G66" s="13"/>
      <c r="H66" s="14">
        <f t="shared" si="3"/>
        <v>1189922</v>
      </c>
    </row>
    <row r="67" spans="1:11" s="18" customFormat="1" ht="15.75" x14ac:dyDescent="0.25">
      <c r="A67" s="17" t="s">
        <v>93</v>
      </c>
      <c r="B67" s="2" t="s">
        <v>94</v>
      </c>
      <c r="C67" s="13">
        <v>1296517</v>
      </c>
      <c r="D67" s="13"/>
      <c r="E67" s="13"/>
      <c r="F67" s="13"/>
      <c r="G67" s="13">
        <v>3000000</v>
      </c>
      <c r="H67" s="14">
        <f t="shared" si="3"/>
        <v>4296517</v>
      </c>
    </row>
    <row r="68" spans="1:11" s="18" customFormat="1" ht="15.75" x14ac:dyDescent="0.25">
      <c r="A68" s="17"/>
      <c r="B68" s="2" t="s">
        <v>95</v>
      </c>
      <c r="C68" s="13"/>
      <c r="D68" s="13"/>
      <c r="E68" s="13"/>
      <c r="F68" s="13"/>
      <c r="G68" s="13">
        <v>2000000</v>
      </c>
      <c r="H68" s="14">
        <f t="shared" si="3"/>
        <v>2000000</v>
      </c>
    </row>
    <row r="69" spans="1:11" s="18" customFormat="1" ht="15.75" x14ac:dyDescent="0.25">
      <c r="A69" s="17" t="s">
        <v>96</v>
      </c>
      <c r="B69" s="2" t="s">
        <v>97</v>
      </c>
      <c r="C69" s="13">
        <v>47000</v>
      </c>
      <c r="D69" s="13"/>
      <c r="E69" s="13"/>
      <c r="F69" s="13"/>
      <c r="G69" s="13"/>
      <c r="H69" s="14">
        <f t="shared" si="3"/>
        <v>47000</v>
      </c>
    </row>
    <row r="70" spans="1:11" s="18" customFormat="1" ht="15.75" x14ac:dyDescent="0.25">
      <c r="A70" s="17" t="s">
        <v>98</v>
      </c>
      <c r="B70" s="2" t="s">
        <v>99</v>
      </c>
      <c r="C70" s="13">
        <v>1040000</v>
      </c>
      <c r="D70" s="13"/>
      <c r="E70" s="13"/>
      <c r="F70" s="13"/>
      <c r="G70" s="13"/>
      <c r="H70" s="14">
        <f t="shared" si="3"/>
        <v>1040000</v>
      </c>
    </row>
    <row r="71" spans="1:11" s="18" customFormat="1" ht="15.75" x14ac:dyDescent="0.25">
      <c r="A71" s="17" t="s">
        <v>100</v>
      </c>
      <c r="B71" s="2" t="s">
        <v>101</v>
      </c>
      <c r="C71" s="13">
        <v>648070.34474259301</v>
      </c>
      <c r="D71" s="13">
        <v>500000</v>
      </c>
      <c r="E71" s="13">
        <v>500000</v>
      </c>
      <c r="F71" s="13">
        <v>500000</v>
      </c>
      <c r="G71" s="13">
        <v>5000000</v>
      </c>
      <c r="H71" s="14">
        <f t="shared" si="3"/>
        <v>7148070.3447425924</v>
      </c>
    </row>
    <row r="72" spans="1:11" s="18" customFormat="1" ht="15.75" x14ac:dyDescent="0.25">
      <c r="A72" s="17"/>
      <c r="B72" s="2" t="s">
        <v>102</v>
      </c>
      <c r="C72" s="13"/>
      <c r="D72" s="13"/>
      <c r="E72" s="13"/>
      <c r="F72" s="13"/>
      <c r="G72" s="13">
        <v>2500000</v>
      </c>
      <c r="H72" s="14">
        <f t="shared" si="3"/>
        <v>2500000</v>
      </c>
    </row>
    <row r="73" spans="1:11" s="11" customFormat="1" ht="15.75" x14ac:dyDescent="0.25">
      <c r="A73" s="44"/>
      <c r="B73" s="44" t="s">
        <v>103</v>
      </c>
      <c r="C73" s="45">
        <f>SUM(C24:C72)</f>
        <v>22127115.344742592</v>
      </c>
      <c r="D73" s="45">
        <f t="shared" ref="D73:G73" si="4">SUM(D24:D72)</f>
        <v>500000</v>
      </c>
      <c r="E73" s="45">
        <f t="shared" si="4"/>
        <v>750000</v>
      </c>
      <c r="F73" s="45">
        <f t="shared" si="4"/>
        <v>500000</v>
      </c>
      <c r="G73" s="45">
        <f t="shared" si="4"/>
        <v>41491000</v>
      </c>
      <c r="H73" s="45">
        <f t="shared" si="3"/>
        <v>65368115.344742596</v>
      </c>
      <c r="I73" s="18"/>
      <c r="J73" s="18"/>
      <c r="K73" s="18"/>
    </row>
    <row r="74" spans="1:11" s="11" customFormat="1" ht="15.75" x14ac:dyDescent="0.25">
      <c r="A74" s="8"/>
      <c r="B74" s="19"/>
      <c r="C74" s="20"/>
      <c r="D74" s="20"/>
      <c r="E74" s="20"/>
      <c r="F74" s="20"/>
      <c r="G74" s="20"/>
      <c r="H74" s="21"/>
      <c r="I74" s="18"/>
      <c r="J74" s="18"/>
      <c r="K74" s="18"/>
    </row>
    <row r="75" spans="1:11" s="11" customFormat="1" ht="15.75" x14ac:dyDescent="0.25">
      <c r="A75" s="22"/>
      <c r="B75" s="23" t="s">
        <v>104</v>
      </c>
      <c r="C75" s="24"/>
      <c r="D75" s="24"/>
      <c r="E75" s="24"/>
      <c r="F75" s="24"/>
      <c r="G75" s="24"/>
      <c r="H75" s="25"/>
      <c r="I75" s="18"/>
      <c r="J75" s="18"/>
      <c r="K75" s="18"/>
    </row>
    <row r="76" spans="1:11" s="11" customFormat="1" ht="15.75" x14ac:dyDescent="0.25">
      <c r="A76" s="17"/>
      <c r="B76" s="2" t="s">
        <v>105</v>
      </c>
      <c r="C76" s="13"/>
      <c r="D76" s="13">
        <v>2500000</v>
      </c>
      <c r="E76" s="13"/>
      <c r="F76" s="13"/>
      <c r="G76" s="13"/>
      <c r="H76" s="14">
        <f t="shared" ref="H76:H130" si="5">SUM(C76:G76)</f>
        <v>2500000</v>
      </c>
      <c r="I76" s="18"/>
      <c r="J76" s="18"/>
      <c r="K76" s="18"/>
    </row>
    <row r="77" spans="1:11" s="11" customFormat="1" ht="15.75" x14ac:dyDescent="0.25">
      <c r="A77" s="17"/>
      <c r="B77" s="2" t="s">
        <v>106</v>
      </c>
      <c r="C77" s="13"/>
      <c r="D77" s="13">
        <v>300000</v>
      </c>
      <c r="E77" s="13"/>
      <c r="F77" s="13"/>
      <c r="G77" s="13"/>
      <c r="H77" s="14">
        <f t="shared" si="5"/>
        <v>300000</v>
      </c>
      <c r="I77" s="18"/>
      <c r="J77" s="18"/>
      <c r="K77" s="18"/>
    </row>
    <row r="78" spans="1:11" s="11" customFormat="1" ht="15.75" x14ac:dyDescent="0.25">
      <c r="A78" s="17" t="s">
        <v>107</v>
      </c>
      <c r="B78" s="2" t="s">
        <v>108</v>
      </c>
      <c r="C78" s="13"/>
      <c r="D78" s="13"/>
      <c r="E78" s="13"/>
      <c r="F78" s="13"/>
      <c r="G78" s="13"/>
      <c r="H78" s="14">
        <f t="shared" si="5"/>
        <v>0</v>
      </c>
      <c r="I78" s="18"/>
      <c r="J78" s="18"/>
      <c r="K78" s="18"/>
    </row>
    <row r="79" spans="1:11" s="11" customFormat="1" ht="15.75" x14ac:dyDescent="0.25">
      <c r="A79" s="17" t="s">
        <v>109</v>
      </c>
      <c r="B79" s="2" t="s">
        <v>110</v>
      </c>
      <c r="C79" s="13"/>
      <c r="D79" s="13"/>
      <c r="E79" s="13"/>
      <c r="F79" s="13"/>
      <c r="G79" s="13"/>
      <c r="H79" s="14">
        <f t="shared" si="5"/>
        <v>0</v>
      </c>
      <c r="I79" s="18"/>
      <c r="J79" s="18"/>
      <c r="K79" s="18"/>
    </row>
    <row r="80" spans="1:11" s="11" customFormat="1" ht="15.75" x14ac:dyDescent="0.25">
      <c r="A80" s="17" t="s">
        <v>111</v>
      </c>
      <c r="B80" s="2" t="s">
        <v>112</v>
      </c>
      <c r="C80" s="13"/>
      <c r="D80" s="13"/>
      <c r="E80" s="13"/>
      <c r="F80" s="13">
        <v>250000</v>
      </c>
      <c r="G80" s="13"/>
      <c r="H80" s="14">
        <f t="shared" si="5"/>
        <v>250000</v>
      </c>
      <c r="I80" s="18"/>
      <c r="J80" s="18"/>
      <c r="K80" s="18"/>
    </row>
    <row r="81" spans="1:11" s="11" customFormat="1" ht="15.75" x14ac:dyDescent="0.25">
      <c r="A81" s="17" t="s">
        <v>113</v>
      </c>
      <c r="B81" s="2" t="s">
        <v>114</v>
      </c>
      <c r="C81" s="13"/>
      <c r="D81" s="13"/>
      <c r="E81" s="13"/>
      <c r="F81" s="13">
        <v>250000</v>
      </c>
      <c r="G81" s="13"/>
      <c r="H81" s="14">
        <f t="shared" si="5"/>
        <v>250000</v>
      </c>
      <c r="I81" s="18"/>
      <c r="J81" s="18"/>
      <c r="K81" s="18"/>
    </row>
    <row r="82" spans="1:11" s="11" customFormat="1" ht="15.75" x14ac:dyDescent="0.25">
      <c r="A82" s="17" t="s">
        <v>115</v>
      </c>
      <c r="B82" s="2" t="s">
        <v>116</v>
      </c>
      <c r="C82" s="13"/>
      <c r="D82" s="13"/>
      <c r="E82" s="13"/>
      <c r="F82" s="13">
        <v>250000</v>
      </c>
      <c r="G82" s="13"/>
      <c r="H82" s="14">
        <f t="shared" si="5"/>
        <v>250000</v>
      </c>
      <c r="I82" s="18"/>
      <c r="J82" s="18"/>
      <c r="K82" s="18"/>
    </row>
    <row r="83" spans="1:11" s="11" customFormat="1" ht="15.75" x14ac:dyDescent="0.25">
      <c r="A83" s="17"/>
      <c r="B83" s="2" t="s">
        <v>117</v>
      </c>
      <c r="C83" s="13"/>
      <c r="D83" s="13">
        <v>1925000</v>
      </c>
      <c r="E83" s="13"/>
      <c r="F83" s="13"/>
      <c r="G83" s="13"/>
      <c r="H83" s="14">
        <f t="shared" si="5"/>
        <v>1925000</v>
      </c>
      <c r="I83" s="18"/>
      <c r="J83" s="18"/>
      <c r="K83" s="18"/>
    </row>
    <row r="84" spans="1:11" s="11" customFormat="1" ht="15.75" x14ac:dyDescent="0.25">
      <c r="A84" s="17" t="s">
        <v>118</v>
      </c>
      <c r="B84" s="2" t="s">
        <v>119</v>
      </c>
      <c r="C84" s="13"/>
      <c r="D84" s="13"/>
      <c r="E84" s="13"/>
      <c r="F84" s="13"/>
      <c r="G84" s="13"/>
      <c r="H84" s="14">
        <f t="shared" si="5"/>
        <v>0</v>
      </c>
      <c r="I84" s="18"/>
      <c r="J84" s="18"/>
      <c r="K84" s="18"/>
    </row>
    <row r="85" spans="1:11" s="11" customFormat="1" ht="15.75" x14ac:dyDescent="0.25">
      <c r="A85" s="17"/>
      <c r="B85" s="2" t="s">
        <v>120</v>
      </c>
      <c r="C85" s="13"/>
      <c r="D85" s="13">
        <v>1000000</v>
      </c>
      <c r="E85" s="13"/>
      <c r="F85" s="13"/>
      <c r="G85" s="13"/>
      <c r="H85" s="14">
        <f t="shared" si="5"/>
        <v>1000000</v>
      </c>
      <c r="I85" s="18"/>
      <c r="J85" s="18"/>
      <c r="K85" s="18"/>
    </row>
    <row r="86" spans="1:11" s="11" customFormat="1" ht="15.75" x14ac:dyDescent="0.25">
      <c r="A86" s="17" t="s">
        <v>121</v>
      </c>
      <c r="B86" s="2" t="s">
        <v>122</v>
      </c>
      <c r="C86" s="13"/>
      <c r="D86" s="13"/>
      <c r="E86" s="13"/>
      <c r="F86" s="13"/>
      <c r="G86" s="13"/>
      <c r="H86" s="14">
        <f t="shared" si="5"/>
        <v>0</v>
      </c>
      <c r="I86" s="18"/>
      <c r="J86" s="18"/>
      <c r="K86" s="18"/>
    </row>
    <row r="87" spans="1:11" s="11" customFormat="1" ht="15.75" x14ac:dyDescent="0.25">
      <c r="A87" s="17" t="s">
        <v>123</v>
      </c>
      <c r="B87" s="2" t="s">
        <v>124</v>
      </c>
      <c r="C87" s="13"/>
      <c r="D87" s="13"/>
      <c r="E87" s="13"/>
      <c r="F87" s="13"/>
      <c r="G87" s="13"/>
      <c r="H87" s="14">
        <f t="shared" si="5"/>
        <v>0</v>
      </c>
      <c r="I87" s="18"/>
      <c r="J87" s="18"/>
      <c r="K87" s="18"/>
    </row>
    <row r="88" spans="1:11" s="11" customFormat="1" ht="15.75" x14ac:dyDescent="0.25">
      <c r="A88" s="17" t="s">
        <v>125</v>
      </c>
      <c r="B88" s="2" t="s">
        <v>126</v>
      </c>
      <c r="C88" s="13"/>
      <c r="D88" s="13"/>
      <c r="E88" s="13"/>
      <c r="F88" s="13"/>
      <c r="G88" s="13"/>
      <c r="H88" s="14">
        <f t="shared" si="5"/>
        <v>0</v>
      </c>
      <c r="I88" s="18"/>
      <c r="J88" s="18"/>
      <c r="K88" s="18"/>
    </row>
    <row r="89" spans="1:11" s="11" customFormat="1" ht="15.75" x14ac:dyDescent="0.25">
      <c r="A89" s="17" t="s">
        <v>127</v>
      </c>
      <c r="B89" s="2" t="s">
        <v>128</v>
      </c>
      <c r="C89" s="13"/>
      <c r="D89" s="13"/>
      <c r="E89" s="13"/>
      <c r="F89" s="13"/>
      <c r="G89" s="13"/>
      <c r="H89" s="14">
        <f t="shared" si="5"/>
        <v>0</v>
      </c>
      <c r="I89" s="18"/>
      <c r="J89" s="18"/>
      <c r="K89" s="18"/>
    </row>
    <row r="90" spans="1:11" s="11" customFormat="1" ht="15.75" x14ac:dyDescent="0.25">
      <c r="A90" s="17" t="s">
        <v>129</v>
      </c>
      <c r="B90" s="2" t="s">
        <v>130</v>
      </c>
      <c r="C90" s="13"/>
      <c r="D90" s="13"/>
      <c r="E90" s="13"/>
      <c r="F90" s="13"/>
      <c r="G90" s="13"/>
      <c r="H90" s="14">
        <f t="shared" si="5"/>
        <v>0</v>
      </c>
      <c r="I90" s="18"/>
      <c r="J90" s="18"/>
      <c r="K90" s="18"/>
    </row>
    <row r="91" spans="1:11" s="11" customFormat="1" ht="15.75" x14ac:dyDescent="0.25">
      <c r="A91" s="17" t="s">
        <v>131</v>
      </c>
      <c r="B91" s="2" t="s">
        <v>132</v>
      </c>
      <c r="C91" s="13"/>
      <c r="D91" s="13"/>
      <c r="E91" s="13"/>
      <c r="F91" s="13"/>
      <c r="G91" s="13"/>
      <c r="H91" s="14">
        <f t="shared" si="5"/>
        <v>0</v>
      </c>
      <c r="I91" s="18"/>
      <c r="J91" s="18"/>
      <c r="K91" s="18"/>
    </row>
    <row r="92" spans="1:11" s="11" customFormat="1" ht="15.75" x14ac:dyDescent="0.25">
      <c r="A92" s="17"/>
      <c r="B92" s="2" t="s">
        <v>133</v>
      </c>
      <c r="C92" s="13"/>
      <c r="D92" s="13">
        <v>2342000</v>
      </c>
      <c r="E92" s="13"/>
      <c r="F92" s="13"/>
      <c r="G92" s="13"/>
      <c r="H92" s="14">
        <f t="shared" si="5"/>
        <v>2342000</v>
      </c>
      <c r="I92" s="18"/>
      <c r="J92" s="18"/>
      <c r="K92" s="18"/>
    </row>
    <row r="93" spans="1:11" s="11" customFormat="1" ht="15.75" x14ac:dyDescent="0.25">
      <c r="A93" s="12" t="s">
        <v>134</v>
      </c>
      <c r="B93" s="2" t="s">
        <v>135</v>
      </c>
      <c r="C93" s="13"/>
      <c r="D93" s="13"/>
      <c r="E93" s="13"/>
      <c r="F93" s="13"/>
      <c r="G93" s="13"/>
      <c r="H93" s="14">
        <f t="shared" si="5"/>
        <v>0</v>
      </c>
      <c r="I93" s="18"/>
      <c r="J93" s="18"/>
      <c r="K93" s="18"/>
    </row>
    <row r="94" spans="1:11" s="11" customFormat="1" ht="15.75" x14ac:dyDescent="0.25">
      <c r="A94" s="12" t="s">
        <v>136</v>
      </c>
      <c r="B94" s="2" t="s">
        <v>137</v>
      </c>
      <c r="C94" s="13"/>
      <c r="D94" s="13"/>
      <c r="E94" s="13"/>
      <c r="F94" s="13"/>
      <c r="G94" s="13"/>
      <c r="H94" s="14">
        <f t="shared" si="5"/>
        <v>0</v>
      </c>
      <c r="I94" s="18"/>
      <c r="J94" s="18"/>
      <c r="K94" s="18"/>
    </row>
    <row r="95" spans="1:11" s="11" customFormat="1" ht="15.75" x14ac:dyDescent="0.25">
      <c r="A95" s="12" t="s">
        <v>138</v>
      </c>
      <c r="B95" s="2" t="s">
        <v>139</v>
      </c>
      <c r="C95" s="13"/>
      <c r="D95" s="13"/>
      <c r="E95" s="13"/>
      <c r="F95" s="13"/>
      <c r="G95" s="13"/>
      <c r="H95" s="14">
        <f t="shared" si="5"/>
        <v>0</v>
      </c>
      <c r="I95" s="18"/>
      <c r="J95" s="18"/>
      <c r="K95" s="18"/>
    </row>
    <row r="96" spans="1:11" s="11" customFormat="1" ht="15.75" x14ac:dyDescent="0.25">
      <c r="A96" s="12" t="s">
        <v>140</v>
      </c>
      <c r="B96" s="2" t="s">
        <v>141</v>
      </c>
      <c r="C96" s="13"/>
      <c r="D96" s="13"/>
      <c r="E96" s="13"/>
      <c r="F96" s="13"/>
      <c r="G96" s="13"/>
      <c r="H96" s="14">
        <f t="shared" si="5"/>
        <v>0</v>
      </c>
      <c r="I96" s="18"/>
      <c r="J96" s="18"/>
      <c r="K96" s="18"/>
    </row>
    <row r="97" spans="1:11" s="11" customFormat="1" ht="15.75" x14ac:dyDescent="0.25">
      <c r="A97" s="12" t="s">
        <v>142</v>
      </c>
      <c r="B97" s="2" t="s">
        <v>143</v>
      </c>
      <c r="C97" s="13"/>
      <c r="D97" s="13"/>
      <c r="E97" s="13"/>
      <c r="F97" s="13"/>
      <c r="G97" s="13"/>
      <c r="H97" s="14">
        <f t="shared" si="5"/>
        <v>0</v>
      </c>
      <c r="I97" s="18"/>
      <c r="J97" s="18"/>
      <c r="K97" s="18"/>
    </row>
    <row r="98" spans="1:11" s="11" customFormat="1" ht="15.75" x14ac:dyDescent="0.25">
      <c r="A98" s="17" t="s">
        <v>144</v>
      </c>
      <c r="B98" s="2" t="s">
        <v>145</v>
      </c>
      <c r="C98" s="13"/>
      <c r="D98" s="13"/>
      <c r="E98" s="13"/>
      <c r="F98" s="13"/>
      <c r="G98" s="13"/>
      <c r="H98" s="14">
        <f t="shared" si="5"/>
        <v>0</v>
      </c>
      <c r="I98" s="18"/>
      <c r="J98" s="18"/>
      <c r="K98" s="18"/>
    </row>
    <row r="99" spans="1:11" s="11" customFormat="1" ht="15.75" x14ac:dyDescent="0.25">
      <c r="A99" s="17" t="s">
        <v>146</v>
      </c>
      <c r="B99" s="2" t="s">
        <v>147</v>
      </c>
      <c r="C99" s="13"/>
      <c r="D99" s="13"/>
      <c r="E99" s="13"/>
      <c r="F99" s="13"/>
      <c r="G99" s="13"/>
      <c r="H99" s="14">
        <f t="shared" si="5"/>
        <v>0</v>
      </c>
      <c r="I99" s="18"/>
      <c r="J99" s="18"/>
      <c r="K99" s="18"/>
    </row>
    <row r="100" spans="1:11" s="11" customFormat="1" ht="15.75" x14ac:dyDescent="0.25">
      <c r="A100" s="17"/>
      <c r="B100" s="2" t="s">
        <v>148</v>
      </c>
      <c r="C100" s="13"/>
      <c r="D100" s="13"/>
      <c r="E100" s="13"/>
      <c r="F100" s="13"/>
      <c r="G100" s="13"/>
      <c r="H100" s="14">
        <f t="shared" si="5"/>
        <v>0</v>
      </c>
      <c r="I100" s="18"/>
      <c r="J100" s="18"/>
      <c r="K100" s="18"/>
    </row>
    <row r="101" spans="1:11" s="11" customFormat="1" ht="15.75" x14ac:dyDescent="0.25">
      <c r="A101" s="17" t="s">
        <v>149</v>
      </c>
      <c r="B101" s="2" t="s">
        <v>150</v>
      </c>
      <c r="C101" s="13"/>
      <c r="D101" s="13"/>
      <c r="E101" s="13"/>
      <c r="F101" s="13"/>
      <c r="G101" s="13"/>
      <c r="H101" s="14">
        <f t="shared" si="5"/>
        <v>0</v>
      </c>
      <c r="I101" s="18"/>
      <c r="J101" s="18"/>
      <c r="K101" s="18"/>
    </row>
    <row r="102" spans="1:11" s="11" customFormat="1" ht="15.75" x14ac:dyDescent="0.25">
      <c r="A102" s="17" t="s">
        <v>151</v>
      </c>
      <c r="B102" s="2" t="s">
        <v>152</v>
      </c>
      <c r="C102" s="13"/>
      <c r="D102" s="13">
        <v>10000000</v>
      </c>
      <c r="E102" s="13"/>
      <c r="F102" s="13"/>
      <c r="G102" s="13"/>
      <c r="H102" s="14">
        <f t="shared" si="5"/>
        <v>10000000</v>
      </c>
      <c r="I102" s="18"/>
      <c r="J102" s="18"/>
      <c r="K102" s="18"/>
    </row>
    <row r="103" spans="1:11" s="11" customFormat="1" ht="15.75" x14ac:dyDescent="0.25">
      <c r="A103" s="17"/>
      <c r="B103" s="2" t="s">
        <v>153</v>
      </c>
      <c r="C103" s="13"/>
      <c r="D103" s="13">
        <v>500000</v>
      </c>
      <c r="E103" s="13"/>
      <c r="F103" s="13"/>
      <c r="G103" s="13"/>
      <c r="H103" s="14">
        <f t="shared" si="5"/>
        <v>500000</v>
      </c>
      <c r="I103" s="18"/>
      <c r="J103" s="18"/>
      <c r="K103" s="18"/>
    </row>
    <row r="104" spans="1:11" s="11" customFormat="1" ht="15.75" x14ac:dyDescent="0.25">
      <c r="A104" s="17" t="s">
        <v>154</v>
      </c>
      <c r="B104" s="2" t="s">
        <v>155</v>
      </c>
      <c r="C104" s="13"/>
      <c r="D104" s="13">
        <v>250000</v>
      </c>
      <c r="E104" s="13"/>
      <c r="F104" s="13"/>
      <c r="G104" s="13"/>
      <c r="H104" s="14">
        <f t="shared" si="5"/>
        <v>250000</v>
      </c>
      <c r="I104" s="18"/>
      <c r="J104" s="18"/>
      <c r="K104" s="18"/>
    </row>
    <row r="105" spans="1:11" s="11" customFormat="1" ht="15.75" x14ac:dyDescent="0.25">
      <c r="A105" s="17" t="s">
        <v>156</v>
      </c>
      <c r="B105" s="2" t="s">
        <v>94</v>
      </c>
      <c r="C105" s="13"/>
      <c r="D105" s="13"/>
      <c r="E105" s="13"/>
      <c r="F105" s="13"/>
      <c r="G105" s="13"/>
      <c r="H105" s="14">
        <f t="shared" si="5"/>
        <v>0</v>
      </c>
      <c r="I105" s="18"/>
      <c r="J105" s="18"/>
      <c r="K105" s="18"/>
    </row>
    <row r="106" spans="1:11" s="11" customFormat="1" ht="15.75" x14ac:dyDescent="0.25">
      <c r="A106" s="17" t="s">
        <v>157</v>
      </c>
      <c r="B106" s="2" t="s">
        <v>158</v>
      </c>
      <c r="C106" s="13"/>
      <c r="D106" s="13"/>
      <c r="E106" s="13"/>
      <c r="F106" s="13"/>
      <c r="G106" s="13"/>
      <c r="H106" s="14">
        <f t="shared" si="5"/>
        <v>0</v>
      </c>
      <c r="I106" s="18"/>
      <c r="J106" s="18"/>
      <c r="K106" s="18"/>
    </row>
    <row r="107" spans="1:11" s="11" customFormat="1" ht="15.75" x14ac:dyDescent="0.25">
      <c r="A107" s="17" t="s">
        <v>159</v>
      </c>
      <c r="B107" s="2" t="s">
        <v>160</v>
      </c>
      <c r="C107" s="13"/>
      <c r="D107" s="13"/>
      <c r="E107" s="13"/>
      <c r="F107" s="13"/>
      <c r="G107" s="13"/>
      <c r="H107" s="14">
        <f t="shared" si="5"/>
        <v>0</v>
      </c>
      <c r="I107" s="18"/>
      <c r="J107" s="18"/>
      <c r="K107" s="18"/>
    </row>
    <row r="108" spans="1:11" s="11" customFormat="1" ht="15.75" x14ac:dyDescent="0.25">
      <c r="A108" s="17" t="s">
        <v>161</v>
      </c>
      <c r="B108" s="2" t="s">
        <v>162</v>
      </c>
      <c r="C108" s="13"/>
      <c r="D108" s="13"/>
      <c r="E108" s="13"/>
      <c r="F108" s="13"/>
      <c r="G108" s="13"/>
      <c r="H108" s="14">
        <f t="shared" si="5"/>
        <v>0</v>
      </c>
      <c r="I108" s="18"/>
      <c r="J108" s="18"/>
      <c r="K108" s="18"/>
    </row>
    <row r="109" spans="1:11" s="11" customFormat="1" ht="15.75" x14ac:dyDescent="0.25">
      <c r="A109" s="17" t="s">
        <v>163</v>
      </c>
      <c r="B109" s="2" t="s">
        <v>164</v>
      </c>
      <c r="C109" s="13"/>
      <c r="D109" s="13"/>
      <c r="E109" s="13"/>
      <c r="F109" s="13"/>
      <c r="G109" s="13"/>
      <c r="H109" s="14">
        <f t="shared" si="5"/>
        <v>0</v>
      </c>
      <c r="I109" s="18"/>
      <c r="J109" s="18"/>
      <c r="K109" s="18"/>
    </row>
    <row r="110" spans="1:11" s="11" customFormat="1" ht="15.75" x14ac:dyDescent="0.25">
      <c r="A110" s="17"/>
      <c r="B110" s="2" t="s">
        <v>95</v>
      </c>
      <c r="C110" s="13"/>
      <c r="D110" s="13">
        <v>1000000</v>
      </c>
      <c r="E110" s="13"/>
      <c r="F110" s="13"/>
      <c r="G110" s="13"/>
      <c r="H110" s="14">
        <f t="shared" si="5"/>
        <v>1000000</v>
      </c>
      <c r="I110" s="18"/>
      <c r="J110" s="18"/>
      <c r="K110" s="18"/>
    </row>
    <row r="111" spans="1:11" s="11" customFormat="1" ht="15.75" x14ac:dyDescent="0.25">
      <c r="A111" s="17"/>
      <c r="B111" s="2" t="s">
        <v>165</v>
      </c>
      <c r="C111" s="13"/>
      <c r="D111" s="13">
        <v>300000</v>
      </c>
      <c r="E111" s="13"/>
      <c r="F111" s="13"/>
      <c r="G111" s="13"/>
      <c r="H111" s="14">
        <f t="shared" si="5"/>
        <v>300000</v>
      </c>
      <c r="I111" s="18"/>
      <c r="J111" s="18"/>
      <c r="K111" s="18"/>
    </row>
    <row r="112" spans="1:11" s="11" customFormat="1" ht="15.75" x14ac:dyDescent="0.25">
      <c r="A112" s="17" t="s">
        <v>166</v>
      </c>
      <c r="B112" s="2" t="s">
        <v>167</v>
      </c>
      <c r="C112" s="13"/>
      <c r="D112" s="13"/>
      <c r="E112" s="13"/>
      <c r="F112" s="13"/>
      <c r="G112" s="13"/>
      <c r="H112" s="14">
        <f t="shared" si="5"/>
        <v>0</v>
      </c>
      <c r="I112" s="18"/>
      <c r="J112" s="18"/>
      <c r="K112" s="18"/>
    </row>
    <row r="113" spans="1:11" s="11" customFormat="1" ht="15.75" x14ac:dyDescent="0.25">
      <c r="A113" s="17" t="s">
        <v>168</v>
      </c>
      <c r="B113" s="2" t="s">
        <v>169</v>
      </c>
      <c r="C113" s="13"/>
      <c r="D113" s="13"/>
      <c r="E113" s="13"/>
      <c r="F113" s="13"/>
      <c r="G113" s="13"/>
      <c r="H113" s="14">
        <f t="shared" si="5"/>
        <v>0</v>
      </c>
      <c r="I113" s="18"/>
      <c r="J113" s="18"/>
      <c r="K113" s="18"/>
    </row>
    <row r="114" spans="1:11" s="11" customFormat="1" ht="15.75" x14ac:dyDescent="0.25">
      <c r="A114" s="17" t="s">
        <v>170</v>
      </c>
      <c r="B114" s="2" t="s">
        <v>171</v>
      </c>
      <c r="C114" s="13"/>
      <c r="D114" s="13"/>
      <c r="E114" s="13"/>
      <c r="F114" s="13"/>
      <c r="G114" s="13"/>
      <c r="H114" s="14">
        <f t="shared" si="5"/>
        <v>0</v>
      </c>
      <c r="I114" s="18"/>
      <c r="J114" s="18"/>
      <c r="K114" s="18"/>
    </row>
    <row r="115" spans="1:11" s="11" customFormat="1" ht="15.75" x14ac:dyDescent="0.25">
      <c r="A115" s="17" t="s">
        <v>172</v>
      </c>
      <c r="B115" s="2" t="s">
        <v>173</v>
      </c>
      <c r="C115" s="13"/>
      <c r="D115" s="13"/>
      <c r="E115" s="13"/>
      <c r="F115" s="13"/>
      <c r="G115" s="13"/>
      <c r="H115" s="14">
        <f t="shared" si="5"/>
        <v>0</v>
      </c>
      <c r="I115" s="18"/>
      <c r="J115" s="18"/>
      <c r="K115" s="18"/>
    </row>
    <row r="116" spans="1:11" s="11" customFormat="1" ht="15.75" x14ac:dyDescent="0.25">
      <c r="A116" s="17" t="s">
        <v>174</v>
      </c>
      <c r="B116" s="2" t="s">
        <v>175</v>
      </c>
      <c r="C116" s="13"/>
      <c r="D116" s="13"/>
      <c r="E116" s="13"/>
      <c r="F116" s="13"/>
      <c r="G116" s="13"/>
      <c r="H116" s="14">
        <f t="shared" si="5"/>
        <v>0</v>
      </c>
      <c r="I116" s="18"/>
      <c r="J116" s="18"/>
      <c r="K116" s="18"/>
    </row>
    <row r="117" spans="1:11" s="11" customFormat="1" ht="15.75" x14ac:dyDescent="0.25">
      <c r="A117" s="17" t="s">
        <v>176</v>
      </c>
      <c r="B117" s="2" t="s">
        <v>177</v>
      </c>
      <c r="C117" s="13"/>
      <c r="D117" s="13"/>
      <c r="E117" s="13"/>
      <c r="F117" s="13"/>
      <c r="G117" s="13"/>
      <c r="H117" s="14">
        <f t="shared" si="5"/>
        <v>0</v>
      </c>
      <c r="I117" s="18"/>
      <c r="J117" s="18"/>
      <c r="K117" s="18"/>
    </row>
    <row r="118" spans="1:11" s="11" customFormat="1" ht="15.75" x14ac:dyDescent="0.25">
      <c r="A118" s="17" t="s">
        <v>178</v>
      </c>
      <c r="B118" s="2" t="s">
        <v>179</v>
      </c>
      <c r="C118" s="13"/>
      <c r="D118" s="13"/>
      <c r="E118" s="13"/>
      <c r="F118" s="13"/>
      <c r="G118" s="13"/>
      <c r="H118" s="14">
        <f t="shared" si="5"/>
        <v>0</v>
      </c>
      <c r="I118" s="18"/>
      <c r="J118" s="18"/>
      <c r="K118" s="18"/>
    </row>
    <row r="119" spans="1:11" s="11" customFormat="1" ht="15.75" x14ac:dyDescent="0.25">
      <c r="A119" s="17" t="s">
        <v>180</v>
      </c>
      <c r="B119" s="2" t="s">
        <v>181</v>
      </c>
      <c r="C119" s="13"/>
      <c r="D119" s="13"/>
      <c r="E119" s="13"/>
      <c r="F119" s="13"/>
      <c r="G119" s="13"/>
      <c r="H119" s="14">
        <f t="shared" si="5"/>
        <v>0</v>
      </c>
      <c r="I119" s="18"/>
      <c r="J119" s="18"/>
      <c r="K119" s="18"/>
    </row>
    <row r="120" spans="1:11" s="11" customFormat="1" ht="15.75" x14ac:dyDescent="0.25">
      <c r="A120" s="17" t="s">
        <v>182</v>
      </c>
      <c r="B120" s="2" t="s">
        <v>76</v>
      </c>
      <c r="C120" s="13"/>
      <c r="D120" s="13">
        <v>2650000</v>
      </c>
      <c r="E120" s="13"/>
      <c r="F120" s="13"/>
      <c r="G120" s="13"/>
      <c r="H120" s="14">
        <f t="shared" si="5"/>
        <v>2650000</v>
      </c>
      <c r="I120" s="18"/>
      <c r="J120" s="18"/>
      <c r="K120" s="18"/>
    </row>
    <row r="121" spans="1:11" s="11" customFormat="1" ht="15.75" x14ac:dyDescent="0.25">
      <c r="A121" s="17" t="s">
        <v>183</v>
      </c>
      <c r="B121" s="2" t="s">
        <v>184</v>
      </c>
      <c r="C121" s="13"/>
      <c r="D121" s="13"/>
      <c r="E121" s="13"/>
      <c r="F121" s="13"/>
      <c r="G121" s="13"/>
      <c r="H121" s="14">
        <f t="shared" si="5"/>
        <v>0</v>
      </c>
      <c r="I121" s="18"/>
      <c r="J121" s="18"/>
      <c r="K121" s="18"/>
    </row>
    <row r="122" spans="1:11" s="11" customFormat="1" ht="15.75" x14ac:dyDescent="0.25">
      <c r="A122" s="17"/>
      <c r="B122" s="2" t="s">
        <v>87</v>
      </c>
      <c r="C122" s="13"/>
      <c r="D122" s="13">
        <v>300000</v>
      </c>
      <c r="E122" s="13"/>
      <c r="F122" s="13"/>
      <c r="G122" s="13"/>
      <c r="H122" s="14">
        <f t="shared" si="5"/>
        <v>300000</v>
      </c>
      <c r="I122" s="18"/>
      <c r="J122" s="18"/>
      <c r="K122" s="18"/>
    </row>
    <row r="123" spans="1:11" s="11" customFormat="1" ht="15.75" x14ac:dyDescent="0.25">
      <c r="A123" s="17" t="s">
        <v>185</v>
      </c>
      <c r="B123" s="2" t="s">
        <v>186</v>
      </c>
      <c r="C123" s="13"/>
      <c r="D123" s="13"/>
      <c r="E123" s="13"/>
      <c r="F123" s="13"/>
      <c r="G123" s="13"/>
      <c r="H123" s="14">
        <f t="shared" si="5"/>
        <v>0</v>
      </c>
      <c r="I123" s="18"/>
      <c r="J123" s="18"/>
      <c r="K123" s="18"/>
    </row>
    <row r="124" spans="1:11" s="11" customFormat="1" ht="15.75" x14ac:dyDescent="0.25">
      <c r="A124" s="17" t="s">
        <v>187</v>
      </c>
      <c r="B124" s="2" t="s">
        <v>188</v>
      </c>
      <c r="C124" s="13"/>
      <c r="D124" s="13"/>
      <c r="E124" s="13"/>
      <c r="F124" s="13"/>
      <c r="G124" s="13"/>
      <c r="H124" s="14">
        <f t="shared" si="5"/>
        <v>0</v>
      </c>
      <c r="I124" s="18"/>
      <c r="J124" s="18"/>
      <c r="K124" s="18"/>
    </row>
    <row r="125" spans="1:11" s="11" customFormat="1" ht="15.75" x14ac:dyDescent="0.25">
      <c r="A125" s="17" t="s">
        <v>189</v>
      </c>
      <c r="B125" s="2" t="s">
        <v>190</v>
      </c>
      <c r="C125" s="13"/>
      <c r="D125" s="13">
        <v>2250000</v>
      </c>
      <c r="E125" s="13"/>
      <c r="F125" s="13"/>
      <c r="G125" s="13"/>
      <c r="H125" s="14">
        <f t="shared" si="5"/>
        <v>2250000</v>
      </c>
      <c r="I125" s="18"/>
      <c r="J125" s="18"/>
      <c r="K125" s="18"/>
    </row>
    <row r="126" spans="1:11" s="11" customFormat="1" ht="15.75" x14ac:dyDescent="0.25">
      <c r="A126" s="17" t="s">
        <v>191</v>
      </c>
      <c r="B126" s="2" t="s">
        <v>192</v>
      </c>
      <c r="C126" s="13"/>
      <c r="D126" s="13"/>
      <c r="E126" s="13"/>
      <c r="F126" s="13"/>
      <c r="G126" s="13"/>
      <c r="H126" s="14">
        <f t="shared" si="5"/>
        <v>0</v>
      </c>
      <c r="I126" s="18"/>
      <c r="J126" s="18"/>
      <c r="K126" s="18"/>
    </row>
    <row r="127" spans="1:11" s="11" customFormat="1" ht="15.75" x14ac:dyDescent="0.25">
      <c r="A127" s="17" t="s">
        <v>193</v>
      </c>
      <c r="B127" s="2" t="s">
        <v>194</v>
      </c>
      <c r="C127" s="13"/>
      <c r="D127" s="13"/>
      <c r="E127" s="13"/>
      <c r="F127" s="13"/>
      <c r="G127" s="13"/>
      <c r="H127" s="14">
        <f t="shared" si="5"/>
        <v>0</v>
      </c>
      <c r="I127" s="18"/>
      <c r="J127" s="18"/>
      <c r="K127" s="18"/>
    </row>
    <row r="128" spans="1:11" s="11" customFormat="1" ht="15.75" x14ac:dyDescent="0.25">
      <c r="A128" s="17" t="s">
        <v>195</v>
      </c>
      <c r="B128" s="2" t="s">
        <v>196</v>
      </c>
      <c r="C128" s="13"/>
      <c r="D128" s="13"/>
      <c r="E128" s="13"/>
      <c r="F128" s="13"/>
      <c r="G128" s="13"/>
      <c r="H128" s="14">
        <f t="shared" si="5"/>
        <v>0</v>
      </c>
      <c r="I128" s="18"/>
      <c r="J128" s="18"/>
      <c r="K128" s="18"/>
    </row>
    <row r="129" spans="1:11" s="11" customFormat="1" ht="15.75" x14ac:dyDescent="0.25">
      <c r="A129" s="17" t="s">
        <v>197</v>
      </c>
      <c r="B129" s="2" t="s">
        <v>198</v>
      </c>
      <c r="C129" s="13"/>
      <c r="D129" s="13"/>
      <c r="E129" s="13"/>
      <c r="F129" s="13"/>
      <c r="G129" s="13"/>
      <c r="H129" s="14">
        <f t="shared" si="5"/>
        <v>0</v>
      </c>
      <c r="I129" s="18"/>
      <c r="J129" s="18"/>
      <c r="K129" s="18"/>
    </row>
    <row r="130" spans="1:11" s="11" customFormat="1" ht="15.75" x14ac:dyDescent="0.25">
      <c r="A130" s="17" t="s">
        <v>199</v>
      </c>
      <c r="B130" s="2" t="s">
        <v>200</v>
      </c>
      <c r="C130" s="13">
        <v>499999</v>
      </c>
      <c r="D130" s="13">
        <v>1500000</v>
      </c>
      <c r="E130" s="13">
        <v>500000</v>
      </c>
      <c r="F130" s="13">
        <v>500000</v>
      </c>
      <c r="G130" s="13">
        <v>500000</v>
      </c>
      <c r="H130" s="14">
        <f t="shared" si="5"/>
        <v>3499999</v>
      </c>
      <c r="I130" s="18"/>
      <c r="J130" s="18"/>
      <c r="K130" s="18"/>
    </row>
    <row r="131" spans="1:11" s="11" customFormat="1" ht="15.75" x14ac:dyDescent="0.25">
      <c r="A131" s="44"/>
      <c r="B131" s="44" t="s">
        <v>201</v>
      </c>
      <c r="C131" s="45">
        <f t="shared" ref="C131:G131" si="6">SUM(C76:C130)</f>
        <v>499999</v>
      </c>
      <c r="D131" s="45">
        <f t="shared" si="6"/>
        <v>26817000</v>
      </c>
      <c r="E131" s="45">
        <f t="shared" si="6"/>
        <v>500000</v>
      </c>
      <c r="F131" s="45">
        <f t="shared" si="6"/>
        <v>1250000</v>
      </c>
      <c r="G131" s="45">
        <f t="shared" si="6"/>
        <v>500000</v>
      </c>
      <c r="H131" s="45">
        <f>SUM(C131:G131)</f>
        <v>29566999</v>
      </c>
      <c r="I131" s="18"/>
      <c r="J131" s="18"/>
      <c r="K131" s="18"/>
    </row>
    <row r="132" spans="1:11" s="11" customFormat="1" ht="15.75" x14ac:dyDescent="0.25">
      <c r="A132" s="8"/>
      <c r="B132" s="19"/>
      <c r="C132" s="20"/>
      <c r="D132" s="20"/>
      <c r="E132" s="20"/>
      <c r="F132" s="20"/>
      <c r="G132" s="20"/>
      <c r="H132" s="21"/>
      <c r="I132" s="18"/>
      <c r="J132" s="18"/>
      <c r="K132" s="18"/>
    </row>
    <row r="133" spans="1:11" s="11" customFormat="1" ht="15.75" x14ac:dyDescent="0.25">
      <c r="A133" s="22"/>
      <c r="B133" s="23" t="s">
        <v>202</v>
      </c>
      <c r="C133" s="24"/>
      <c r="D133" s="24"/>
      <c r="E133" s="24"/>
      <c r="F133" s="24"/>
      <c r="G133" s="24"/>
      <c r="H133" s="25"/>
      <c r="I133" s="18"/>
      <c r="J133" s="18"/>
      <c r="K133" s="18"/>
    </row>
    <row r="134" spans="1:11" s="18" customFormat="1" ht="15.75" x14ac:dyDescent="0.25">
      <c r="A134" s="17"/>
      <c r="B134" s="2" t="s">
        <v>105</v>
      </c>
      <c r="C134" s="13"/>
      <c r="D134" s="13"/>
      <c r="E134" s="13">
        <v>1500000</v>
      </c>
      <c r="F134" s="13"/>
      <c r="G134" s="13"/>
      <c r="H134" s="14">
        <f t="shared" ref="H134:H173" si="7">SUM(C134:G134)</f>
        <v>1500000</v>
      </c>
    </row>
    <row r="135" spans="1:11" s="18" customFormat="1" ht="15.75" x14ac:dyDescent="0.25">
      <c r="A135" s="17"/>
      <c r="B135" s="2" t="s">
        <v>203</v>
      </c>
      <c r="C135" s="13"/>
      <c r="D135" s="13"/>
      <c r="E135" s="13">
        <v>150000</v>
      </c>
      <c r="F135" s="13"/>
      <c r="G135" s="13"/>
      <c r="H135" s="14">
        <f t="shared" si="7"/>
        <v>150000</v>
      </c>
    </row>
    <row r="136" spans="1:11" s="18" customFormat="1" ht="15.75" x14ac:dyDescent="0.25">
      <c r="A136" s="17" t="s">
        <v>204</v>
      </c>
      <c r="B136" s="2" t="s">
        <v>205</v>
      </c>
      <c r="C136" s="13"/>
      <c r="D136" s="13"/>
      <c r="E136" s="13"/>
      <c r="F136" s="13"/>
      <c r="G136" s="13"/>
      <c r="H136" s="14">
        <f t="shared" si="7"/>
        <v>0</v>
      </c>
    </row>
    <row r="137" spans="1:11" s="18" customFormat="1" ht="15.75" x14ac:dyDescent="0.25">
      <c r="A137" s="17"/>
      <c r="B137" s="2" t="s">
        <v>112</v>
      </c>
      <c r="C137" s="13"/>
      <c r="D137" s="13"/>
      <c r="E137" s="13">
        <v>250000</v>
      </c>
      <c r="F137" s="13"/>
      <c r="G137" s="13">
        <v>250000</v>
      </c>
      <c r="H137" s="14">
        <f t="shared" si="7"/>
        <v>500000</v>
      </c>
    </row>
    <row r="138" spans="1:11" s="18" customFormat="1" ht="15.75" x14ac:dyDescent="0.25">
      <c r="A138" s="17"/>
      <c r="B138" s="2" t="s">
        <v>117</v>
      </c>
      <c r="C138" s="13"/>
      <c r="D138" s="13"/>
      <c r="E138" s="13"/>
      <c r="F138" s="13"/>
      <c r="G138" s="13">
        <v>500000</v>
      </c>
      <c r="H138" s="14">
        <f t="shared" si="7"/>
        <v>500000</v>
      </c>
    </row>
    <row r="139" spans="1:11" s="18" customFormat="1" ht="15.75" x14ac:dyDescent="0.25">
      <c r="A139" s="17"/>
      <c r="B139" s="2" t="s">
        <v>206</v>
      </c>
      <c r="C139" s="13"/>
      <c r="D139" s="13"/>
      <c r="E139" s="13"/>
      <c r="F139" s="13"/>
      <c r="G139" s="13">
        <v>225000</v>
      </c>
      <c r="H139" s="14">
        <f t="shared" si="7"/>
        <v>225000</v>
      </c>
    </row>
    <row r="140" spans="1:11" s="18" customFormat="1" ht="15.75" x14ac:dyDescent="0.25">
      <c r="A140" s="17"/>
      <c r="B140" s="2" t="s">
        <v>207</v>
      </c>
      <c r="C140" s="13"/>
      <c r="D140" s="13"/>
      <c r="E140" s="13"/>
      <c r="F140" s="13"/>
      <c r="G140" s="13">
        <v>225000</v>
      </c>
      <c r="H140" s="14">
        <f t="shared" si="7"/>
        <v>225000</v>
      </c>
    </row>
    <row r="141" spans="1:11" s="18" customFormat="1" ht="15.75" x14ac:dyDescent="0.25">
      <c r="A141" s="17"/>
      <c r="B141" s="2" t="s">
        <v>208</v>
      </c>
      <c r="C141" s="13"/>
      <c r="D141" s="13"/>
      <c r="E141" s="13">
        <v>1000000</v>
      </c>
      <c r="F141" s="13"/>
      <c r="G141" s="13"/>
      <c r="H141" s="14">
        <f t="shared" si="7"/>
        <v>1000000</v>
      </c>
    </row>
    <row r="142" spans="1:11" s="18" customFormat="1" ht="15.75" x14ac:dyDescent="0.25">
      <c r="A142" s="17"/>
      <c r="B142" s="2" t="s">
        <v>209</v>
      </c>
      <c r="C142" s="13"/>
      <c r="D142" s="13"/>
      <c r="E142" s="13">
        <v>3000000</v>
      </c>
      <c r="F142" s="13"/>
      <c r="G142" s="13"/>
      <c r="H142" s="14">
        <f t="shared" si="7"/>
        <v>3000000</v>
      </c>
    </row>
    <row r="143" spans="1:11" s="18" customFormat="1" ht="15.75" x14ac:dyDescent="0.25">
      <c r="A143" s="17" t="s">
        <v>210</v>
      </c>
      <c r="B143" s="2" t="s">
        <v>211</v>
      </c>
      <c r="C143" s="13"/>
      <c r="D143" s="13"/>
      <c r="E143" s="13"/>
      <c r="F143" s="13"/>
      <c r="G143" s="13"/>
      <c r="H143" s="14">
        <f t="shared" si="7"/>
        <v>0</v>
      </c>
    </row>
    <row r="144" spans="1:11" s="18" customFormat="1" ht="15.75" x14ac:dyDescent="0.25">
      <c r="A144" s="17"/>
      <c r="B144" s="2" t="s">
        <v>212</v>
      </c>
      <c r="C144" s="13"/>
      <c r="D144" s="13"/>
      <c r="E144" s="13"/>
      <c r="F144" s="13"/>
      <c r="G144" s="13"/>
      <c r="H144" s="14">
        <f t="shared" si="7"/>
        <v>0</v>
      </c>
    </row>
    <row r="145" spans="1:8" s="18" customFormat="1" ht="15.75" x14ac:dyDescent="0.25">
      <c r="A145" s="17"/>
      <c r="B145" s="2" t="s">
        <v>213</v>
      </c>
      <c r="C145" s="13"/>
      <c r="D145" s="13"/>
      <c r="E145" s="13">
        <v>2500000</v>
      </c>
      <c r="F145" s="13"/>
      <c r="G145" s="13"/>
      <c r="H145" s="14">
        <f t="shared" si="7"/>
        <v>2500000</v>
      </c>
    </row>
    <row r="146" spans="1:8" s="18" customFormat="1" ht="15.75" x14ac:dyDescent="0.25">
      <c r="A146" s="17"/>
      <c r="B146" s="2" t="s">
        <v>214</v>
      </c>
      <c r="C146" s="13"/>
      <c r="D146" s="13"/>
      <c r="E146" s="13"/>
      <c r="F146" s="13"/>
      <c r="G146" s="13"/>
      <c r="H146" s="14">
        <f t="shared" si="7"/>
        <v>0</v>
      </c>
    </row>
    <row r="147" spans="1:8" s="18" customFormat="1" ht="15.75" x14ac:dyDescent="0.25">
      <c r="A147" s="17" t="s">
        <v>215</v>
      </c>
      <c r="B147" s="2" t="s">
        <v>216</v>
      </c>
      <c r="C147" s="13"/>
      <c r="D147" s="13"/>
      <c r="E147" s="13"/>
      <c r="F147" s="13"/>
      <c r="G147" s="13"/>
      <c r="H147" s="14">
        <f t="shared" si="7"/>
        <v>0</v>
      </c>
    </row>
    <row r="148" spans="1:8" s="18" customFormat="1" ht="15.75" x14ac:dyDescent="0.25">
      <c r="A148" s="17"/>
      <c r="B148" s="2" t="s">
        <v>217</v>
      </c>
      <c r="C148" s="13"/>
      <c r="D148" s="13"/>
      <c r="E148" s="13">
        <v>6122000</v>
      </c>
      <c r="F148" s="13"/>
      <c r="G148" s="13"/>
      <c r="H148" s="14">
        <f t="shared" si="7"/>
        <v>6122000</v>
      </c>
    </row>
    <row r="149" spans="1:8" s="18" customFormat="1" ht="15.75" x14ac:dyDescent="0.25">
      <c r="A149" s="17"/>
      <c r="B149" s="2" t="s">
        <v>218</v>
      </c>
      <c r="C149" s="13"/>
      <c r="D149" s="13"/>
      <c r="E149" s="13">
        <v>1500000</v>
      </c>
      <c r="F149" s="13"/>
      <c r="G149" s="13"/>
      <c r="H149" s="14">
        <f t="shared" si="7"/>
        <v>1500000</v>
      </c>
    </row>
    <row r="150" spans="1:8" s="18" customFormat="1" ht="15.75" x14ac:dyDescent="0.25">
      <c r="A150" s="17"/>
      <c r="B150" s="2" t="s">
        <v>219</v>
      </c>
      <c r="C150" s="13"/>
      <c r="D150" s="13"/>
      <c r="E150" s="13">
        <v>1500000</v>
      </c>
      <c r="F150" s="13"/>
      <c r="G150" s="13"/>
      <c r="H150" s="14">
        <f t="shared" si="7"/>
        <v>1500000</v>
      </c>
    </row>
    <row r="151" spans="1:8" s="18" customFormat="1" ht="15.75" x14ac:dyDescent="0.25">
      <c r="A151" s="17"/>
      <c r="B151" s="2" t="s">
        <v>220</v>
      </c>
      <c r="C151" s="13"/>
      <c r="D151" s="13"/>
      <c r="E151" s="13"/>
      <c r="F151" s="13"/>
      <c r="G151" s="13"/>
      <c r="H151" s="14">
        <f t="shared" si="7"/>
        <v>0</v>
      </c>
    </row>
    <row r="152" spans="1:8" s="18" customFormat="1" ht="15.75" x14ac:dyDescent="0.25">
      <c r="A152" s="17"/>
      <c r="B152" s="2" t="s">
        <v>221</v>
      </c>
      <c r="C152" s="13"/>
      <c r="D152" s="13"/>
      <c r="E152" s="13"/>
      <c r="F152" s="13"/>
      <c r="G152" s="13"/>
      <c r="H152" s="14">
        <f t="shared" si="7"/>
        <v>0</v>
      </c>
    </row>
    <row r="153" spans="1:8" s="18" customFormat="1" ht="15.75" x14ac:dyDescent="0.25">
      <c r="A153" s="17"/>
      <c r="B153" s="2" t="s">
        <v>222</v>
      </c>
      <c r="C153" s="13"/>
      <c r="D153" s="13"/>
      <c r="E153" s="13"/>
      <c r="F153" s="13"/>
      <c r="G153" s="13"/>
      <c r="H153" s="14">
        <f t="shared" si="7"/>
        <v>0</v>
      </c>
    </row>
    <row r="154" spans="1:8" s="18" customFormat="1" ht="15.75" x14ac:dyDescent="0.25">
      <c r="A154" s="17"/>
      <c r="B154" s="2" t="s">
        <v>223</v>
      </c>
      <c r="C154" s="13"/>
      <c r="D154" s="13">
        <v>800000</v>
      </c>
      <c r="E154" s="13"/>
      <c r="F154" s="13"/>
      <c r="G154" s="13"/>
      <c r="H154" s="14">
        <f t="shared" si="7"/>
        <v>800000</v>
      </c>
    </row>
    <row r="155" spans="1:8" s="18" customFormat="1" ht="15.75" x14ac:dyDescent="0.25">
      <c r="A155" s="17"/>
      <c r="B155" s="2" t="s">
        <v>224</v>
      </c>
      <c r="C155" s="13"/>
      <c r="D155" s="13"/>
      <c r="E155" s="13"/>
      <c r="F155" s="13"/>
      <c r="G155" s="13"/>
      <c r="H155" s="14">
        <f t="shared" si="7"/>
        <v>0</v>
      </c>
    </row>
    <row r="156" spans="1:8" s="18" customFormat="1" ht="15.75" x14ac:dyDescent="0.25">
      <c r="A156" s="17"/>
      <c r="B156" s="2" t="s">
        <v>225</v>
      </c>
      <c r="C156" s="13"/>
      <c r="D156" s="13"/>
      <c r="E156" s="13">
        <v>5000000</v>
      </c>
      <c r="F156" s="13"/>
      <c r="G156" s="13"/>
      <c r="H156" s="14">
        <f t="shared" si="7"/>
        <v>5000000</v>
      </c>
    </row>
    <row r="157" spans="1:8" s="18" customFormat="1" ht="15.75" x14ac:dyDescent="0.25">
      <c r="A157" s="17"/>
      <c r="B157" s="2" t="s">
        <v>155</v>
      </c>
      <c r="C157" s="13"/>
      <c r="D157" s="13"/>
      <c r="E157" s="13">
        <v>250000</v>
      </c>
      <c r="F157" s="13"/>
      <c r="G157" s="13"/>
      <c r="H157" s="14">
        <f t="shared" si="7"/>
        <v>250000</v>
      </c>
    </row>
    <row r="158" spans="1:8" s="18" customFormat="1" ht="15.75" x14ac:dyDescent="0.25">
      <c r="A158" s="17"/>
      <c r="B158" s="2" t="s">
        <v>94</v>
      </c>
      <c r="C158" s="13"/>
      <c r="D158" s="13"/>
      <c r="E158" s="13">
        <v>1000000</v>
      </c>
      <c r="F158" s="13"/>
      <c r="G158" s="13"/>
      <c r="H158" s="14">
        <f t="shared" si="7"/>
        <v>1000000</v>
      </c>
    </row>
    <row r="159" spans="1:8" s="18" customFormat="1" ht="15.75" x14ac:dyDescent="0.25">
      <c r="A159" s="17"/>
      <c r="B159" s="2" t="s">
        <v>226</v>
      </c>
      <c r="C159" s="13"/>
      <c r="D159" s="13"/>
      <c r="E159" s="13">
        <v>6000000</v>
      </c>
      <c r="F159" s="13"/>
      <c r="G159" s="13"/>
      <c r="H159" s="14">
        <f t="shared" si="7"/>
        <v>6000000</v>
      </c>
    </row>
    <row r="160" spans="1:8" s="18" customFormat="1" ht="15.75" x14ac:dyDescent="0.25">
      <c r="A160" s="17"/>
      <c r="B160" s="2" t="s">
        <v>227</v>
      </c>
      <c r="C160" s="13"/>
      <c r="D160" s="13"/>
      <c r="E160" s="13">
        <v>8080000</v>
      </c>
      <c r="F160" s="13"/>
      <c r="G160" s="13"/>
      <c r="H160" s="14">
        <f t="shared" si="7"/>
        <v>8080000</v>
      </c>
    </row>
    <row r="161" spans="1:11" s="18" customFormat="1" ht="15.75" x14ac:dyDescent="0.25">
      <c r="A161" s="17"/>
      <c r="B161" s="2" t="s">
        <v>228</v>
      </c>
      <c r="C161" s="13"/>
      <c r="D161" s="13"/>
      <c r="E161" s="13">
        <v>1000000</v>
      </c>
      <c r="F161" s="13"/>
      <c r="G161" s="13"/>
      <c r="H161" s="14">
        <f t="shared" si="7"/>
        <v>1000000</v>
      </c>
    </row>
    <row r="162" spans="1:11" s="18" customFormat="1" ht="15.75" x14ac:dyDescent="0.25">
      <c r="A162" s="17"/>
      <c r="B162" s="2" t="s">
        <v>70</v>
      </c>
      <c r="C162" s="13"/>
      <c r="D162" s="13"/>
      <c r="E162" s="13"/>
      <c r="F162" s="13"/>
      <c r="G162" s="13">
        <v>1000000</v>
      </c>
      <c r="H162" s="14">
        <f t="shared" si="7"/>
        <v>1000000</v>
      </c>
    </row>
    <row r="163" spans="1:11" s="18" customFormat="1" ht="15.75" x14ac:dyDescent="0.25">
      <c r="A163" s="17" t="s">
        <v>229</v>
      </c>
      <c r="B163" s="2" t="s">
        <v>230</v>
      </c>
      <c r="C163" s="13"/>
      <c r="D163" s="13"/>
      <c r="E163" s="13"/>
      <c r="F163" s="13"/>
      <c r="G163" s="13"/>
      <c r="H163" s="14">
        <f t="shared" si="7"/>
        <v>0</v>
      </c>
    </row>
    <row r="164" spans="1:11" s="18" customFormat="1" ht="15.75" x14ac:dyDescent="0.25">
      <c r="A164" s="17" t="s">
        <v>231</v>
      </c>
      <c r="B164" s="2" t="s">
        <v>74</v>
      </c>
      <c r="C164" s="13"/>
      <c r="D164" s="13"/>
      <c r="E164" s="13">
        <v>1200000</v>
      </c>
      <c r="F164" s="13"/>
      <c r="G164" s="13"/>
      <c r="H164" s="14">
        <f t="shared" si="7"/>
        <v>1200000</v>
      </c>
    </row>
    <row r="165" spans="1:11" s="18" customFormat="1" ht="15.75" x14ac:dyDescent="0.25">
      <c r="A165" s="17"/>
      <c r="B165" s="2" t="s">
        <v>75</v>
      </c>
      <c r="C165" s="13"/>
      <c r="D165" s="13"/>
      <c r="E165" s="13"/>
      <c r="F165" s="13"/>
      <c r="G165" s="13"/>
      <c r="H165" s="14">
        <f t="shared" si="7"/>
        <v>0</v>
      </c>
    </row>
    <row r="166" spans="1:11" s="18" customFormat="1" ht="15.75" x14ac:dyDescent="0.25">
      <c r="A166" s="17" t="s">
        <v>232</v>
      </c>
      <c r="B166" s="2" t="s">
        <v>233</v>
      </c>
      <c r="C166" s="13"/>
      <c r="D166" s="13"/>
      <c r="E166" s="13"/>
      <c r="F166" s="13"/>
      <c r="G166" s="13"/>
      <c r="H166" s="14">
        <f t="shared" si="7"/>
        <v>0</v>
      </c>
    </row>
    <row r="167" spans="1:11" s="18" customFormat="1" ht="15.75" x14ac:dyDescent="0.25">
      <c r="A167" s="17"/>
      <c r="B167" s="2" t="s">
        <v>234</v>
      </c>
      <c r="C167" s="13"/>
      <c r="D167" s="13"/>
      <c r="E167" s="13">
        <v>250000</v>
      </c>
      <c r="F167" s="13"/>
      <c r="G167" s="13"/>
      <c r="H167" s="14">
        <f t="shared" si="7"/>
        <v>250000</v>
      </c>
    </row>
    <row r="168" spans="1:11" s="18" customFormat="1" ht="15.75" x14ac:dyDescent="0.25">
      <c r="A168" s="17"/>
      <c r="B168" s="2" t="s">
        <v>235</v>
      </c>
      <c r="C168" s="13"/>
      <c r="D168" s="13"/>
      <c r="E168" s="13"/>
      <c r="F168" s="13"/>
      <c r="G168" s="13"/>
      <c r="H168" s="14">
        <f t="shared" si="7"/>
        <v>0</v>
      </c>
    </row>
    <row r="169" spans="1:11" s="18" customFormat="1" ht="15.75" x14ac:dyDescent="0.25">
      <c r="A169" s="17"/>
      <c r="B169" s="2" t="s">
        <v>190</v>
      </c>
      <c r="C169" s="13"/>
      <c r="D169" s="13"/>
      <c r="E169" s="13">
        <v>2250000</v>
      </c>
      <c r="F169" s="13"/>
      <c r="G169" s="13"/>
      <c r="H169" s="14">
        <f t="shared" si="7"/>
        <v>2250000</v>
      </c>
    </row>
    <row r="170" spans="1:11" s="18" customFormat="1" ht="15.75" x14ac:dyDescent="0.25">
      <c r="A170" s="17"/>
      <c r="B170" s="2" t="s">
        <v>236</v>
      </c>
      <c r="C170" s="13"/>
      <c r="D170" s="13"/>
      <c r="E170" s="13">
        <v>3500000</v>
      </c>
      <c r="F170" s="13"/>
      <c r="G170" s="13"/>
      <c r="H170" s="14">
        <f t="shared" si="7"/>
        <v>3500000</v>
      </c>
    </row>
    <row r="171" spans="1:11" s="18" customFormat="1" ht="15.75" x14ac:dyDescent="0.25">
      <c r="A171" s="17"/>
      <c r="B171" s="2" t="s">
        <v>237</v>
      </c>
      <c r="C171" s="13"/>
      <c r="D171" s="13"/>
      <c r="E171" s="13">
        <v>500000</v>
      </c>
      <c r="F171" s="13"/>
      <c r="G171" s="13"/>
      <c r="H171" s="14">
        <f t="shared" si="7"/>
        <v>500000</v>
      </c>
    </row>
    <row r="172" spans="1:11" s="18" customFormat="1" ht="15.75" x14ac:dyDescent="0.25">
      <c r="A172" s="17"/>
      <c r="B172" s="2" t="s">
        <v>238</v>
      </c>
      <c r="C172" s="13"/>
      <c r="D172" s="13"/>
      <c r="E172" s="13">
        <v>500000</v>
      </c>
      <c r="F172" s="13"/>
      <c r="G172" s="13"/>
      <c r="H172" s="14">
        <f t="shared" si="7"/>
        <v>500000</v>
      </c>
    </row>
    <row r="173" spans="1:11" s="18" customFormat="1" ht="15.75" x14ac:dyDescent="0.25">
      <c r="A173" s="17" t="s">
        <v>239</v>
      </c>
      <c r="B173" s="2" t="s">
        <v>200</v>
      </c>
      <c r="C173" s="13">
        <v>500006</v>
      </c>
      <c r="D173" s="13">
        <v>500000</v>
      </c>
      <c r="E173" s="13">
        <v>1500000</v>
      </c>
      <c r="F173" s="13">
        <v>500000</v>
      </c>
      <c r="G173" s="13">
        <v>500000</v>
      </c>
      <c r="H173" s="14">
        <f t="shared" si="7"/>
        <v>3500006</v>
      </c>
    </row>
    <row r="174" spans="1:11" s="11" customFormat="1" ht="15.75" x14ac:dyDescent="0.25">
      <c r="A174" s="44"/>
      <c r="B174" s="44" t="s">
        <v>240</v>
      </c>
      <c r="C174" s="45">
        <f t="shared" ref="C174:G174" si="8">SUM(C134:C173)</f>
        <v>500006</v>
      </c>
      <c r="D174" s="45">
        <f t="shared" si="8"/>
        <v>1300000</v>
      </c>
      <c r="E174" s="45">
        <f t="shared" si="8"/>
        <v>48552000</v>
      </c>
      <c r="F174" s="45">
        <f t="shared" si="8"/>
        <v>500000</v>
      </c>
      <c r="G174" s="45">
        <f t="shared" si="8"/>
        <v>2700000</v>
      </c>
      <c r="H174" s="45">
        <f>SUM(C174:G174)</f>
        <v>53552006</v>
      </c>
      <c r="I174" s="18"/>
      <c r="J174" s="18"/>
      <c r="K174" s="18"/>
    </row>
    <row r="175" spans="1:11" s="11" customFormat="1" ht="15.75" x14ac:dyDescent="0.25">
      <c r="A175" s="8"/>
      <c r="B175" s="19"/>
      <c r="C175" s="20"/>
      <c r="D175" s="20"/>
      <c r="E175" s="20"/>
      <c r="F175" s="20"/>
      <c r="G175" s="20"/>
      <c r="H175" s="21"/>
      <c r="I175" s="18"/>
      <c r="J175" s="18"/>
      <c r="K175" s="18"/>
    </row>
    <row r="176" spans="1:11" s="11" customFormat="1" ht="15.75" x14ac:dyDescent="0.25">
      <c r="A176" s="8"/>
      <c r="B176" s="27" t="s">
        <v>241</v>
      </c>
      <c r="C176" s="20"/>
      <c r="D176" s="20"/>
      <c r="E176" s="20"/>
      <c r="F176" s="20"/>
      <c r="G176" s="20"/>
      <c r="H176" s="21"/>
      <c r="I176" s="18"/>
      <c r="J176" s="18"/>
      <c r="K176" s="18"/>
    </row>
    <row r="177" spans="1:11" s="11" customFormat="1" ht="15.75" x14ac:dyDescent="0.25">
      <c r="A177" s="17" t="s">
        <v>242</v>
      </c>
      <c r="B177" s="2" t="s">
        <v>243</v>
      </c>
      <c r="C177" s="13">
        <v>1148423</v>
      </c>
      <c r="D177" s="13"/>
      <c r="E177" s="13"/>
      <c r="F177" s="13"/>
      <c r="G177" s="13"/>
      <c r="H177" s="14">
        <f t="shared" ref="H177:H222" si="9">SUM(C177:G177)</f>
        <v>1148423</v>
      </c>
      <c r="I177" s="18"/>
      <c r="J177" s="18"/>
      <c r="K177" s="18"/>
    </row>
    <row r="178" spans="1:11" s="11" customFormat="1" ht="15.75" x14ac:dyDescent="0.25">
      <c r="A178" s="17"/>
      <c r="B178" s="2" t="s">
        <v>244</v>
      </c>
      <c r="C178" s="13"/>
      <c r="D178" s="13"/>
      <c r="E178" s="13"/>
      <c r="F178" s="13">
        <v>150000</v>
      </c>
      <c r="G178" s="13"/>
      <c r="H178" s="14">
        <f t="shared" si="9"/>
        <v>150000</v>
      </c>
      <c r="I178" s="18"/>
      <c r="J178" s="18"/>
      <c r="K178" s="18"/>
    </row>
    <row r="179" spans="1:11" s="11" customFormat="1" ht="15.75" x14ac:dyDescent="0.25">
      <c r="A179" s="17" t="s">
        <v>245</v>
      </c>
      <c r="B179" s="2" t="s">
        <v>246</v>
      </c>
      <c r="C179" s="13">
        <v>655756</v>
      </c>
      <c r="D179" s="13"/>
      <c r="E179" s="13"/>
      <c r="F179" s="13"/>
      <c r="G179" s="13"/>
      <c r="H179" s="14">
        <f t="shared" si="9"/>
        <v>655756</v>
      </c>
      <c r="I179" s="18"/>
      <c r="J179" s="18"/>
      <c r="K179" s="18"/>
    </row>
    <row r="180" spans="1:11" s="11" customFormat="1" ht="15.75" x14ac:dyDescent="0.25">
      <c r="A180" s="17" t="s">
        <v>247</v>
      </c>
      <c r="B180" s="2" t="s">
        <v>248</v>
      </c>
      <c r="C180" s="13">
        <v>2731661</v>
      </c>
      <c r="D180" s="13"/>
      <c r="E180" s="13"/>
      <c r="F180" s="13"/>
      <c r="G180" s="13"/>
      <c r="H180" s="14">
        <f t="shared" si="9"/>
        <v>2731661</v>
      </c>
      <c r="I180" s="18"/>
      <c r="J180" s="18"/>
      <c r="K180" s="18"/>
    </row>
    <row r="181" spans="1:11" s="11" customFormat="1" ht="15.75" x14ac:dyDescent="0.25">
      <c r="A181" s="17"/>
      <c r="B181" s="2" t="s">
        <v>249</v>
      </c>
      <c r="C181" s="13"/>
      <c r="D181" s="13"/>
      <c r="E181" s="13"/>
      <c r="F181" s="13">
        <v>1200000</v>
      </c>
      <c r="G181" s="13"/>
      <c r="H181" s="14">
        <f t="shared" si="9"/>
        <v>1200000</v>
      </c>
      <c r="I181" s="18"/>
      <c r="J181" s="18"/>
      <c r="K181" s="18"/>
    </row>
    <row r="182" spans="1:11" s="11" customFormat="1" ht="15.75" x14ac:dyDescent="0.25">
      <c r="A182" s="17"/>
      <c r="B182" s="2" t="s">
        <v>207</v>
      </c>
      <c r="C182" s="13"/>
      <c r="D182" s="13"/>
      <c r="E182" s="13"/>
      <c r="F182" s="13">
        <v>225000</v>
      </c>
      <c r="G182" s="13"/>
      <c r="H182" s="14">
        <f t="shared" si="9"/>
        <v>225000</v>
      </c>
      <c r="I182" s="18"/>
      <c r="J182" s="18"/>
      <c r="K182" s="18"/>
    </row>
    <row r="183" spans="1:11" s="11" customFormat="1" ht="15.75" x14ac:dyDescent="0.25">
      <c r="A183" s="17"/>
      <c r="B183" s="2" t="s">
        <v>209</v>
      </c>
      <c r="C183" s="13"/>
      <c r="D183" s="13"/>
      <c r="E183" s="13"/>
      <c r="F183" s="13">
        <v>4000000</v>
      </c>
      <c r="G183" s="13"/>
      <c r="H183" s="14">
        <f t="shared" si="9"/>
        <v>4000000</v>
      </c>
      <c r="I183" s="18"/>
      <c r="J183" s="18"/>
      <c r="K183" s="18"/>
    </row>
    <row r="184" spans="1:11" s="11" customFormat="1" ht="15.75" x14ac:dyDescent="0.25">
      <c r="A184" s="17" t="s">
        <v>250</v>
      </c>
      <c r="B184" s="2" t="s">
        <v>251</v>
      </c>
      <c r="C184" s="13">
        <v>300000</v>
      </c>
      <c r="D184" s="13"/>
      <c r="E184" s="13"/>
      <c r="F184" s="13"/>
      <c r="G184" s="13"/>
      <c r="H184" s="14">
        <f t="shared" si="9"/>
        <v>300000</v>
      </c>
      <c r="I184" s="18"/>
      <c r="J184" s="18"/>
      <c r="K184" s="18"/>
    </row>
    <row r="185" spans="1:11" s="11" customFormat="1" ht="15.75" x14ac:dyDescent="0.25">
      <c r="A185" s="17" t="s">
        <v>252</v>
      </c>
      <c r="B185" s="2" t="s">
        <v>253</v>
      </c>
      <c r="C185" s="13">
        <v>1618846</v>
      </c>
      <c r="D185" s="13"/>
      <c r="E185" s="13"/>
      <c r="F185" s="13"/>
      <c r="G185" s="13"/>
      <c r="H185" s="14">
        <f t="shared" si="9"/>
        <v>1618846</v>
      </c>
      <c r="I185" s="18"/>
      <c r="J185" s="18"/>
      <c r="K185" s="18"/>
    </row>
    <row r="186" spans="1:11" s="11" customFormat="1" ht="15.75" x14ac:dyDescent="0.25">
      <c r="A186" s="17" t="s">
        <v>254</v>
      </c>
      <c r="B186" s="2" t="s">
        <v>255</v>
      </c>
      <c r="C186" s="13">
        <v>1283775</v>
      </c>
      <c r="D186" s="13"/>
      <c r="E186" s="13"/>
      <c r="F186" s="13"/>
      <c r="G186" s="13"/>
      <c r="H186" s="14">
        <f t="shared" si="9"/>
        <v>1283775</v>
      </c>
      <c r="I186" s="18"/>
      <c r="J186" s="18"/>
      <c r="K186" s="18"/>
    </row>
    <row r="187" spans="1:11" s="11" customFormat="1" ht="15.75" x14ac:dyDescent="0.25">
      <c r="A187" s="17" t="s">
        <v>256</v>
      </c>
      <c r="B187" s="2" t="s">
        <v>257</v>
      </c>
      <c r="C187" s="13">
        <v>1250815</v>
      </c>
      <c r="D187" s="13"/>
      <c r="E187" s="13"/>
      <c r="F187" s="13"/>
      <c r="G187" s="13"/>
      <c r="H187" s="14">
        <f t="shared" si="9"/>
        <v>1250815</v>
      </c>
      <c r="I187" s="18"/>
      <c r="J187" s="18"/>
      <c r="K187" s="18"/>
    </row>
    <row r="188" spans="1:11" s="11" customFormat="1" ht="15.75" x14ac:dyDescent="0.25">
      <c r="A188" s="17"/>
      <c r="B188" s="2" t="s">
        <v>133</v>
      </c>
      <c r="C188" s="13"/>
      <c r="D188" s="13"/>
      <c r="E188" s="13"/>
      <c r="F188" s="13">
        <v>1794437</v>
      </c>
      <c r="G188" s="13"/>
      <c r="H188" s="14">
        <f t="shared" si="9"/>
        <v>1794437</v>
      </c>
      <c r="I188" s="18"/>
      <c r="J188" s="18"/>
      <c r="K188" s="18"/>
    </row>
    <row r="189" spans="1:11" s="11" customFormat="1" ht="15.75" x14ac:dyDescent="0.25">
      <c r="A189" s="17" t="s">
        <v>258</v>
      </c>
      <c r="B189" s="2" t="s">
        <v>259</v>
      </c>
      <c r="C189" s="13">
        <v>329591</v>
      </c>
      <c r="D189" s="13"/>
      <c r="E189" s="13"/>
      <c r="F189" s="13"/>
      <c r="G189" s="13"/>
      <c r="H189" s="14">
        <f t="shared" si="9"/>
        <v>329591</v>
      </c>
      <c r="I189" s="18"/>
      <c r="J189" s="18"/>
      <c r="K189" s="18"/>
    </row>
    <row r="190" spans="1:11" s="11" customFormat="1" ht="15.75" x14ac:dyDescent="0.25">
      <c r="A190" s="17" t="s">
        <v>260</v>
      </c>
      <c r="B190" s="2" t="s">
        <v>261</v>
      </c>
      <c r="C190" s="13">
        <v>334859</v>
      </c>
      <c r="D190" s="13"/>
      <c r="E190" s="13"/>
      <c r="F190" s="13"/>
      <c r="G190" s="13"/>
      <c r="H190" s="14">
        <f t="shared" si="9"/>
        <v>334859</v>
      </c>
      <c r="I190" s="18"/>
      <c r="J190" s="18"/>
      <c r="K190" s="18"/>
    </row>
    <row r="191" spans="1:11" s="11" customFormat="1" ht="15.75" x14ac:dyDescent="0.25">
      <c r="A191" s="17"/>
      <c r="B191" s="2" t="s">
        <v>220</v>
      </c>
      <c r="C191" s="13"/>
      <c r="D191" s="13"/>
      <c r="E191" s="13"/>
      <c r="F191" s="13">
        <v>1500000</v>
      </c>
      <c r="G191" s="13"/>
      <c r="H191" s="14">
        <f t="shared" si="9"/>
        <v>1500000</v>
      </c>
      <c r="I191" s="18"/>
      <c r="J191" s="18"/>
      <c r="K191" s="18"/>
    </row>
    <row r="192" spans="1:11" s="11" customFormat="1" ht="15.75" x14ac:dyDescent="0.25">
      <c r="A192" s="17"/>
      <c r="B192" s="2" t="s">
        <v>221</v>
      </c>
      <c r="C192" s="13"/>
      <c r="D192" s="13"/>
      <c r="E192" s="13"/>
      <c r="F192" s="13">
        <v>1500000</v>
      </c>
      <c r="G192" s="13"/>
      <c r="H192" s="14">
        <f t="shared" si="9"/>
        <v>1500000</v>
      </c>
      <c r="I192" s="18"/>
      <c r="J192" s="18"/>
      <c r="K192" s="18"/>
    </row>
    <row r="193" spans="1:11" s="11" customFormat="1" ht="15.75" x14ac:dyDescent="0.25">
      <c r="A193" s="17"/>
      <c r="B193" s="2" t="s">
        <v>262</v>
      </c>
      <c r="C193" s="13"/>
      <c r="D193" s="13"/>
      <c r="E193" s="13"/>
      <c r="F193" s="13"/>
      <c r="G193" s="13"/>
      <c r="H193" s="14">
        <f t="shared" si="9"/>
        <v>0</v>
      </c>
      <c r="I193" s="18"/>
      <c r="J193" s="18"/>
      <c r="K193" s="18"/>
    </row>
    <row r="194" spans="1:11" s="11" customFormat="1" ht="15.75" x14ac:dyDescent="0.25">
      <c r="A194" s="17" t="s">
        <v>263</v>
      </c>
      <c r="B194" s="2" t="s">
        <v>264</v>
      </c>
      <c r="C194" s="13">
        <v>373001</v>
      </c>
      <c r="D194" s="13"/>
      <c r="E194" s="13"/>
      <c r="F194" s="13"/>
      <c r="G194" s="13"/>
      <c r="H194" s="14">
        <f t="shared" si="9"/>
        <v>373001</v>
      </c>
      <c r="I194" s="18"/>
      <c r="J194" s="18"/>
      <c r="K194" s="18"/>
    </row>
    <row r="195" spans="1:11" s="11" customFormat="1" ht="15.75" x14ac:dyDescent="0.25">
      <c r="A195" s="17"/>
      <c r="B195" s="2" t="s">
        <v>222</v>
      </c>
      <c r="C195" s="13"/>
      <c r="D195" s="13"/>
      <c r="E195" s="13"/>
      <c r="F195" s="13"/>
      <c r="G195" s="13"/>
      <c r="H195" s="14">
        <f t="shared" si="9"/>
        <v>0</v>
      </c>
      <c r="I195" s="18"/>
      <c r="J195" s="18"/>
      <c r="K195" s="18"/>
    </row>
    <row r="196" spans="1:11" s="11" customFormat="1" ht="15.75" x14ac:dyDescent="0.25">
      <c r="A196" s="17" t="s">
        <v>265</v>
      </c>
      <c r="B196" s="2" t="s">
        <v>266</v>
      </c>
      <c r="C196" s="13"/>
      <c r="D196" s="13"/>
      <c r="E196" s="13"/>
      <c r="F196" s="13"/>
      <c r="G196" s="13"/>
      <c r="H196" s="14">
        <f t="shared" si="9"/>
        <v>0</v>
      </c>
      <c r="I196" s="18"/>
      <c r="J196" s="18"/>
      <c r="K196" s="18"/>
    </row>
    <row r="197" spans="1:11" s="11" customFormat="1" ht="15.75" x14ac:dyDescent="0.25">
      <c r="A197" s="17"/>
      <c r="B197" s="2" t="s">
        <v>223</v>
      </c>
      <c r="C197" s="13"/>
      <c r="D197" s="13">
        <v>800000</v>
      </c>
      <c r="E197" s="13"/>
      <c r="F197" s="13"/>
      <c r="G197" s="13"/>
      <c r="H197" s="14">
        <f t="shared" si="9"/>
        <v>800000</v>
      </c>
      <c r="I197" s="18"/>
      <c r="J197" s="18"/>
      <c r="K197" s="18"/>
    </row>
    <row r="198" spans="1:11" s="11" customFormat="1" ht="15.75" x14ac:dyDescent="0.25">
      <c r="A198" s="17"/>
      <c r="B198" s="2" t="s">
        <v>267</v>
      </c>
      <c r="C198" s="13"/>
      <c r="D198" s="13"/>
      <c r="E198" s="13"/>
      <c r="F198" s="13">
        <v>4000000</v>
      </c>
      <c r="G198" s="13"/>
      <c r="H198" s="14">
        <f t="shared" si="9"/>
        <v>4000000</v>
      </c>
      <c r="I198" s="18"/>
      <c r="J198" s="18"/>
      <c r="K198" s="18"/>
    </row>
    <row r="199" spans="1:11" s="11" customFormat="1" ht="15.75" x14ac:dyDescent="0.25">
      <c r="A199" s="17"/>
      <c r="B199" s="2" t="s">
        <v>268</v>
      </c>
      <c r="C199" s="13"/>
      <c r="D199" s="13"/>
      <c r="E199" s="13"/>
      <c r="F199" s="13"/>
      <c r="G199" s="13"/>
      <c r="H199" s="14">
        <f t="shared" si="9"/>
        <v>0</v>
      </c>
      <c r="I199" s="18"/>
      <c r="J199" s="18"/>
      <c r="K199" s="18"/>
    </row>
    <row r="200" spans="1:11" s="11" customFormat="1" ht="15.75" x14ac:dyDescent="0.25">
      <c r="A200" s="17"/>
      <c r="B200" s="2" t="s">
        <v>269</v>
      </c>
      <c r="C200" s="13"/>
      <c r="D200" s="13"/>
      <c r="E200" s="13"/>
      <c r="F200" s="13">
        <v>6000000</v>
      </c>
      <c r="G200" s="13"/>
      <c r="H200" s="14">
        <f t="shared" si="9"/>
        <v>6000000</v>
      </c>
      <c r="I200" s="18"/>
      <c r="J200" s="18"/>
      <c r="K200" s="18"/>
    </row>
    <row r="201" spans="1:11" s="11" customFormat="1" ht="15.75" x14ac:dyDescent="0.25">
      <c r="A201" s="17"/>
      <c r="B201" s="2" t="s">
        <v>148</v>
      </c>
      <c r="C201" s="13"/>
      <c r="D201" s="13"/>
      <c r="E201" s="13"/>
      <c r="F201" s="13"/>
      <c r="G201" s="13"/>
      <c r="H201" s="14">
        <f t="shared" si="9"/>
        <v>0</v>
      </c>
      <c r="I201" s="18"/>
      <c r="J201" s="18"/>
      <c r="K201" s="18"/>
    </row>
    <row r="202" spans="1:11" s="11" customFormat="1" ht="15.75" x14ac:dyDescent="0.25">
      <c r="A202" s="17"/>
      <c r="B202" s="2" t="s">
        <v>225</v>
      </c>
      <c r="C202" s="13"/>
      <c r="D202" s="13"/>
      <c r="E202" s="13"/>
      <c r="F202" s="13">
        <v>6000000</v>
      </c>
      <c r="G202" s="13"/>
      <c r="H202" s="14">
        <f t="shared" si="9"/>
        <v>6000000</v>
      </c>
      <c r="I202" s="18"/>
      <c r="J202" s="18"/>
      <c r="K202" s="18"/>
    </row>
    <row r="203" spans="1:11" s="11" customFormat="1" ht="15.75" x14ac:dyDescent="0.25">
      <c r="A203" s="17" t="s">
        <v>270</v>
      </c>
      <c r="B203" s="2" t="s">
        <v>271</v>
      </c>
      <c r="C203" s="13">
        <v>1492533</v>
      </c>
      <c r="D203" s="13"/>
      <c r="E203" s="13"/>
      <c r="F203" s="13">
        <v>1000000</v>
      </c>
      <c r="G203" s="13"/>
      <c r="H203" s="14">
        <f t="shared" si="9"/>
        <v>2492533</v>
      </c>
      <c r="I203" s="18"/>
      <c r="J203" s="18"/>
      <c r="K203" s="18"/>
    </row>
    <row r="204" spans="1:11" s="11" customFormat="1" ht="15.75" x14ac:dyDescent="0.25">
      <c r="A204" s="17" t="s">
        <v>272</v>
      </c>
      <c r="B204" s="2" t="s">
        <v>273</v>
      </c>
      <c r="C204" s="13"/>
      <c r="D204" s="13"/>
      <c r="E204" s="13"/>
      <c r="F204" s="13"/>
      <c r="G204" s="13"/>
      <c r="H204" s="14">
        <f t="shared" si="9"/>
        <v>0</v>
      </c>
      <c r="I204" s="18"/>
      <c r="J204" s="18"/>
      <c r="K204" s="18"/>
    </row>
    <row r="205" spans="1:11" s="11" customFormat="1" ht="15.75" x14ac:dyDescent="0.25">
      <c r="A205" s="17"/>
      <c r="B205" s="2" t="s">
        <v>274</v>
      </c>
      <c r="C205" s="13"/>
      <c r="D205" s="13"/>
      <c r="E205" s="13"/>
      <c r="F205" s="13">
        <v>3000000</v>
      </c>
      <c r="G205" s="13"/>
      <c r="H205" s="14">
        <f t="shared" si="9"/>
        <v>3000000</v>
      </c>
      <c r="I205" s="18"/>
      <c r="J205" s="18"/>
      <c r="K205" s="18"/>
    </row>
    <row r="206" spans="1:11" s="11" customFormat="1" ht="15.75" x14ac:dyDescent="0.25">
      <c r="A206" s="17"/>
      <c r="B206" s="2" t="s">
        <v>228</v>
      </c>
      <c r="C206" s="13"/>
      <c r="D206" s="13"/>
      <c r="E206" s="13"/>
      <c r="F206" s="13">
        <v>2000000</v>
      </c>
      <c r="G206" s="13"/>
      <c r="H206" s="14">
        <f t="shared" si="9"/>
        <v>2000000</v>
      </c>
      <c r="I206" s="18"/>
      <c r="J206" s="18"/>
      <c r="K206" s="18"/>
    </row>
    <row r="207" spans="1:11" s="11" customFormat="1" ht="15.75" x14ac:dyDescent="0.25">
      <c r="A207" s="17" t="s">
        <v>275</v>
      </c>
      <c r="B207" s="2" t="s">
        <v>276</v>
      </c>
      <c r="C207" s="13">
        <v>500000</v>
      </c>
      <c r="D207" s="13">
        <v>750000</v>
      </c>
      <c r="E207" s="13">
        <v>500000</v>
      </c>
      <c r="F207" s="13">
        <v>750000</v>
      </c>
      <c r="G207" s="13">
        <v>500000</v>
      </c>
      <c r="H207" s="14">
        <f t="shared" si="9"/>
        <v>3000000</v>
      </c>
      <c r="I207" s="18"/>
      <c r="J207" s="18"/>
      <c r="K207" s="18"/>
    </row>
    <row r="208" spans="1:11" s="11" customFormat="1" ht="15.75" x14ac:dyDescent="0.25">
      <c r="A208" s="17"/>
      <c r="B208" s="2" t="s">
        <v>277</v>
      </c>
      <c r="C208" s="13"/>
      <c r="D208" s="13"/>
      <c r="E208" s="13"/>
      <c r="F208" s="13">
        <v>250000</v>
      </c>
      <c r="G208" s="13"/>
      <c r="H208" s="14">
        <f t="shared" si="9"/>
        <v>250000</v>
      </c>
      <c r="I208" s="18"/>
      <c r="J208" s="18"/>
      <c r="K208" s="18"/>
    </row>
    <row r="209" spans="1:11" s="11" customFormat="1" ht="15.75" x14ac:dyDescent="0.25">
      <c r="A209" s="12" t="s">
        <v>278</v>
      </c>
      <c r="B209" s="2" t="s">
        <v>279</v>
      </c>
      <c r="C209" s="13"/>
      <c r="D209" s="13"/>
      <c r="E209" s="13"/>
      <c r="F209" s="13"/>
      <c r="G209" s="13"/>
      <c r="H209" s="14">
        <f t="shared" si="9"/>
        <v>0</v>
      </c>
      <c r="I209" s="18"/>
      <c r="J209" s="18"/>
      <c r="K209" s="18"/>
    </row>
    <row r="210" spans="1:11" s="11" customFormat="1" ht="15.75" x14ac:dyDescent="0.25">
      <c r="A210" s="12" t="s">
        <v>280</v>
      </c>
      <c r="B210" s="2" t="s">
        <v>281</v>
      </c>
      <c r="C210" s="13"/>
      <c r="D210" s="13"/>
      <c r="E210" s="13"/>
      <c r="F210" s="13"/>
      <c r="G210" s="13"/>
      <c r="H210" s="14">
        <f t="shared" si="9"/>
        <v>0</v>
      </c>
      <c r="I210" s="18"/>
      <c r="J210" s="18"/>
      <c r="K210" s="18"/>
    </row>
    <row r="211" spans="1:11" s="11" customFormat="1" ht="15.75" x14ac:dyDescent="0.25">
      <c r="A211" s="26" t="s">
        <v>282</v>
      </c>
      <c r="B211" s="2" t="s">
        <v>283</v>
      </c>
      <c r="C211" s="13"/>
      <c r="D211" s="13"/>
      <c r="E211" s="13"/>
      <c r="F211" s="13"/>
      <c r="G211" s="13"/>
      <c r="H211" s="14">
        <f t="shared" si="9"/>
        <v>0</v>
      </c>
      <c r="I211" s="18"/>
      <c r="J211" s="18"/>
      <c r="K211" s="18"/>
    </row>
    <row r="212" spans="1:11" s="11" customFormat="1" ht="15.75" x14ac:dyDescent="0.25">
      <c r="A212" s="26" t="s">
        <v>284</v>
      </c>
      <c r="B212" s="2" t="s">
        <v>285</v>
      </c>
      <c r="C212" s="13"/>
      <c r="D212" s="13"/>
      <c r="E212" s="13"/>
      <c r="F212" s="13"/>
      <c r="G212" s="13"/>
      <c r="H212" s="14">
        <f t="shared" si="9"/>
        <v>0</v>
      </c>
      <c r="I212" s="18"/>
      <c r="J212" s="18"/>
      <c r="K212" s="18"/>
    </row>
    <row r="213" spans="1:11" s="11" customFormat="1" ht="15.75" x14ac:dyDescent="0.25">
      <c r="A213" s="12" t="s">
        <v>286</v>
      </c>
      <c r="B213" s="2" t="s">
        <v>287</v>
      </c>
      <c r="C213" s="13"/>
      <c r="D213" s="13"/>
      <c r="E213" s="13"/>
      <c r="F213" s="13"/>
      <c r="G213" s="13"/>
      <c r="H213" s="14">
        <f t="shared" si="9"/>
        <v>0</v>
      </c>
      <c r="I213" s="18"/>
      <c r="J213" s="18"/>
      <c r="K213" s="18"/>
    </row>
    <row r="214" spans="1:11" s="11" customFormat="1" ht="15.75" x14ac:dyDescent="0.25">
      <c r="A214" s="12" t="s">
        <v>288</v>
      </c>
      <c r="B214" s="2" t="s">
        <v>289</v>
      </c>
      <c r="C214" s="13"/>
      <c r="D214" s="13"/>
      <c r="E214" s="13"/>
      <c r="F214" s="13"/>
      <c r="G214" s="13"/>
      <c r="H214" s="14">
        <f t="shared" si="9"/>
        <v>0</v>
      </c>
      <c r="I214" s="18"/>
      <c r="J214" s="18"/>
      <c r="K214" s="18"/>
    </row>
    <row r="215" spans="1:11" s="11" customFormat="1" ht="15.75" x14ac:dyDescent="0.25">
      <c r="A215" s="17" t="s">
        <v>290</v>
      </c>
      <c r="B215" s="2" t="s">
        <v>291</v>
      </c>
      <c r="C215" s="13">
        <v>1314595</v>
      </c>
      <c r="D215" s="13"/>
      <c r="E215" s="13"/>
      <c r="F215" s="13"/>
      <c r="G215" s="13"/>
      <c r="H215" s="14">
        <f t="shared" si="9"/>
        <v>1314595</v>
      </c>
      <c r="I215" s="18"/>
      <c r="J215" s="18"/>
      <c r="K215" s="18"/>
    </row>
    <row r="216" spans="1:11" s="11" customFormat="1" ht="15.75" x14ac:dyDescent="0.25">
      <c r="A216" s="17" t="s">
        <v>292</v>
      </c>
      <c r="B216" s="2" t="s">
        <v>293</v>
      </c>
      <c r="C216" s="13">
        <v>1240968</v>
      </c>
      <c r="D216" s="13"/>
      <c r="E216" s="13"/>
      <c r="F216" s="13">
        <v>13000000</v>
      </c>
      <c r="G216" s="13"/>
      <c r="H216" s="14">
        <f t="shared" si="9"/>
        <v>14240968</v>
      </c>
      <c r="I216" s="18"/>
      <c r="J216" s="18"/>
      <c r="K216" s="18"/>
    </row>
    <row r="217" spans="1:11" s="11" customFormat="1" ht="15.75" x14ac:dyDescent="0.25">
      <c r="A217" s="12" t="s">
        <v>294</v>
      </c>
      <c r="B217" s="2" t="s">
        <v>295</v>
      </c>
      <c r="C217" s="13"/>
      <c r="D217" s="13"/>
      <c r="E217" s="13"/>
      <c r="F217" s="13"/>
      <c r="G217" s="13"/>
      <c r="H217" s="14">
        <f t="shared" si="9"/>
        <v>0</v>
      </c>
      <c r="I217" s="18"/>
      <c r="J217" s="18"/>
      <c r="K217" s="18"/>
    </row>
    <row r="218" spans="1:11" s="11" customFormat="1" ht="15.75" x14ac:dyDescent="0.25">
      <c r="A218" s="17"/>
      <c r="B218" s="2" t="s">
        <v>190</v>
      </c>
      <c r="C218" s="13"/>
      <c r="D218" s="13"/>
      <c r="E218" s="13"/>
      <c r="F218" s="13">
        <v>2000000</v>
      </c>
      <c r="G218" s="13"/>
      <c r="H218" s="14">
        <f t="shared" si="9"/>
        <v>2000000</v>
      </c>
      <c r="I218" s="18"/>
      <c r="J218" s="18"/>
      <c r="K218" s="18"/>
    </row>
    <row r="219" spans="1:11" s="11" customFormat="1" ht="15.75" x14ac:dyDescent="0.25">
      <c r="A219" s="17" t="s">
        <v>296</v>
      </c>
      <c r="B219" s="2" t="s">
        <v>297</v>
      </c>
      <c r="C219" s="13">
        <v>2904320</v>
      </c>
      <c r="D219" s="13"/>
      <c r="E219" s="13"/>
      <c r="F219" s="13"/>
      <c r="G219" s="13"/>
      <c r="H219" s="14">
        <f t="shared" si="9"/>
        <v>2904320</v>
      </c>
      <c r="I219" s="18"/>
      <c r="J219" s="18"/>
      <c r="K219" s="18"/>
    </row>
    <row r="220" spans="1:11" s="11" customFormat="1" ht="15.75" x14ac:dyDescent="0.25">
      <c r="A220" s="26" t="s">
        <v>298</v>
      </c>
      <c r="B220" s="2" t="s">
        <v>299</v>
      </c>
      <c r="C220" s="13"/>
      <c r="D220" s="13"/>
      <c r="E220" s="13"/>
      <c r="F220" s="13"/>
      <c r="G220" s="13"/>
      <c r="H220" s="14">
        <f t="shared" si="9"/>
        <v>0</v>
      </c>
      <c r="I220" s="18"/>
      <c r="J220" s="18"/>
      <c r="K220" s="18"/>
    </row>
    <row r="221" spans="1:11" s="11" customFormat="1" ht="15.75" x14ac:dyDescent="0.25">
      <c r="A221" s="17"/>
      <c r="B221" s="2" t="s">
        <v>300</v>
      </c>
      <c r="C221" s="13"/>
      <c r="D221" s="13"/>
      <c r="E221" s="13"/>
      <c r="F221" s="13">
        <v>1000000</v>
      </c>
      <c r="G221" s="13"/>
      <c r="H221" s="14">
        <f t="shared" si="9"/>
        <v>1000000</v>
      </c>
      <c r="I221" s="18"/>
      <c r="J221" s="18"/>
      <c r="K221" s="18"/>
    </row>
    <row r="222" spans="1:11" s="11" customFormat="1" ht="15.75" x14ac:dyDescent="0.25">
      <c r="A222" s="17" t="s">
        <v>301</v>
      </c>
      <c r="B222" s="2" t="s">
        <v>200</v>
      </c>
      <c r="C222" s="13">
        <v>1499998</v>
      </c>
      <c r="D222" s="13">
        <v>500000</v>
      </c>
      <c r="E222" s="13">
        <v>500000</v>
      </c>
      <c r="F222" s="13">
        <v>1500000</v>
      </c>
      <c r="G222" s="13">
        <v>500000</v>
      </c>
      <c r="H222" s="14">
        <f t="shared" si="9"/>
        <v>4499998</v>
      </c>
      <c r="I222" s="18"/>
      <c r="J222" s="18"/>
      <c r="K222" s="18"/>
    </row>
    <row r="223" spans="1:11" s="11" customFormat="1" ht="15.75" x14ac:dyDescent="0.25">
      <c r="A223" s="44"/>
      <c r="B223" s="44" t="s">
        <v>302</v>
      </c>
      <c r="C223" s="45">
        <f t="shared" ref="C223:G223" si="10">SUM(C177:C222)</f>
        <v>18979141</v>
      </c>
      <c r="D223" s="45">
        <f t="shared" si="10"/>
        <v>2050000</v>
      </c>
      <c r="E223" s="45">
        <f t="shared" si="10"/>
        <v>1000000</v>
      </c>
      <c r="F223" s="45">
        <f t="shared" si="10"/>
        <v>50869437</v>
      </c>
      <c r="G223" s="45">
        <f t="shared" si="10"/>
        <v>1000000</v>
      </c>
      <c r="H223" s="45">
        <f>SUM(C223:G223)</f>
        <v>73898578</v>
      </c>
      <c r="I223" s="18"/>
      <c r="J223" s="18"/>
      <c r="K223" s="18"/>
    </row>
    <row r="224" spans="1:11" s="11" customFormat="1" ht="15.75" x14ac:dyDescent="0.25">
      <c r="A224" s="8"/>
      <c r="B224" s="19"/>
      <c r="C224" s="20"/>
      <c r="D224" s="20"/>
      <c r="E224" s="20"/>
      <c r="F224" s="20"/>
      <c r="G224" s="20"/>
      <c r="H224" s="21"/>
      <c r="I224" s="18"/>
      <c r="J224" s="18"/>
      <c r="K224" s="18"/>
    </row>
    <row r="225" spans="1:11" s="11" customFormat="1" ht="15.75" x14ac:dyDescent="0.25">
      <c r="A225" s="8"/>
      <c r="B225" s="27" t="s">
        <v>303</v>
      </c>
      <c r="C225" s="20"/>
      <c r="D225" s="20"/>
      <c r="E225" s="20"/>
      <c r="F225" s="20"/>
      <c r="G225" s="20"/>
      <c r="H225" s="21"/>
      <c r="I225" s="18"/>
      <c r="J225" s="18"/>
      <c r="K225" s="18"/>
    </row>
    <row r="226" spans="1:11" s="11" customFormat="1" ht="15.75" x14ac:dyDescent="0.25">
      <c r="A226" s="17" t="s">
        <v>304</v>
      </c>
      <c r="B226" s="2" t="s">
        <v>200</v>
      </c>
      <c r="C226" s="13">
        <v>174488</v>
      </c>
      <c r="D226" s="13">
        <v>1000000</v>
      </c>
      <c r="E226" s="13">
        <v>1000000</v>
      </c>
      <c r="F226" s="13">
        <v>1000000</v>
      </c>
      <c r="G226" s="13">
        <v>1000000</v>
      </c>
      <c r="H226" s="14">
        <f>SUM(C226:G226)</f>
        <v>4174488</v>
      </c>
      <c r="I226" s="18"/>
      <c r="J226" s="18"/>
      <c r="K226" s="18"/>
    </row>
    <row r="227" spans="1:11" s="11" customFormat="1" ht="15.75" x14ac:dyDescent="0.25">
      <c r="A227" s="44"/>
      <c r="B227" s="44" t="s">
        <v>305</v>
      </c>
      <c r="C227" s="45">
        <f t="shared" ref="C227:G227" si="11">SUM(C226:C226)</f>
        <v>174488</v>
      </c>
      <c r="D227" s="45">
        <f t="shared" si="11"/>
        <v>1000000</v>
      </c>
      <c r="E227" s="45">
        <f t="shared" si="11"/>
        <v>1000000</v>
      </c>
      <c r="F227" s="45">
        <f t="shared" si="11"/>
        <v>1000000</v>
      </c>
      <c r="G227" s="45">
        <f t="shared" si="11"/>
        <v>1000000</v>
      </c>
      <c r="H227" s="45">
        <f>SUM(C227:G227)</f>
        <v>4174488</v>
      </c>
      <c r="I227" s="18"/>
      <c r="J227" s="18"/>
      <c r="K227" s="18"/>
    </row>
    <row r="228" spans="1:11" s="11" customFormat="1" ht="15.75" x14ac:dyDescent="0.25">
      <c r="A228" s="8"/>
      <c r="B228" s="19"/>
      <c r="C228" s="20"/>
      <c r="D228" s="20"/>
      <c r="E228" s="20"/>
      <c r="F228" s="20"/>
      <c r="G228" s="20"/>
      <c r="H228" s="21"/>
      <c r="I228" s="18"/>
      <c r="J228" s="18"/>
      <c r="K228" s="18"/>
    </row>
    <row r="229" spans="1:11" s="11" customFormat="1" ht="15.75" x14ac:dyDescent="0.25">
      <c r="A229" s="8"/>
      <c r="B229" s="27" t="s">
        <v>306</v>
      </c>
      <c r="C229" s="20"/>
      <c r="D229" s="20"/>
      <c r="E229" s="20"/>
      <c r="F229" s="20"/>
      <c r="G229" s="20"/>
      <c r="H229" s="21"/>
      <c r="I229" s="18"/>
      <c r="J229" s="18"/>
      <c r="K229" s="18"/>
    </row>
    <row r="230" spans="1:11" s="11" customFormat="1" ht="15.75" x14ac:dyDescent="0.25">
      <c r="A230" s="17" t="s">
        <v>310</v>
      </c>
      <c r="B230" s="2" t="s">
        <v>311</v>
      </c>
      <c r="C230" s="13">
        <v>599988</v>
      </c>
      <c r="D230" s="13"/>
      <c r="E230" s="13"/>
      <c r="F230" s="13"/>
      <c r="G230" s="13"/>
      <c r="H230" s="14">
        <f t="shared" ref="H230:H246" si="12">SUM(C230:G230)</f>
        <v>599988</v>
      </c>
      <c r="I230" s="18"/>
      <c r="J230" s="18"/>
      <c r="K230" s="18"/>
    </row>
    <row r="231" spans="1:11" s="11" customFormat="1" ht="15.75" x14ac:dyDescent="0.25">
      <c r="A231" s="17" t="s">
        <v>312</v>
      </c>
      <c r="B231" s="2" t="s">
        <v>313</v>
      </c>
      <c r="C231" s="13"/>
      <c r="D231" s="13"/>
      <c r="E231" s="13"/>
      <c r="F231" s="13"/>
      <c r="G231" s="13"/>
      <c r="H231" s="14">
        <f t="shared" si="12"/>
        <v>0</v>
      </c>
      <c r="I231" s="18"/>
      <c r="J231" s="18"/>
      <c r="K231" s="18"/>
    </row>
    <row r="232" spans="1:11" s="11" customFormat="1" ht="15.75" x14ac:dyDescent="0.25">
      <c r="A232" s="17" t="s">
        <v>314</v>
      </c>
      <c r="B232" s="2" t="s">
        <v>315</v>
      </c>
      <c r="C232" s="13">
        <v>250028</v>
      </c>
      <c r="D232" s="13"/>
      <c r="E232" s="13"/>
      <c r="F232" s="13"/>
      <c r="G232" s="13"/>
      <c r="H232" s="14">
        <f t="shared" si="12"/>
        <v>250028</v>
      </c>
      <c r="I232" s="18"/>
      <c r="J232" s="18"/>
      <c r="K232" s="18"/>
    </row>
    <row r="233" spans="1:11" s="11" customFormat="1" ht="15.75" x14ac:dyDescent="0.25">
      <c r="A233" s="17" t="s">
        <v>316</v>
      </c>
      <c r="B233" s="2" t="s">
        <v>317</v>
      </c>
      <c r="C233" s="13"/>
      <c r="D233" s="13"/>
      <c r="E233" s="13"/>
      <c r="F233" s="13"/>
      <c r="G233" s="13"/>
      <c r="H233" s="14">
        <f t="shared" si="12"/>
        <v>0</v>
      </c>
      <c r="I233" s="18"/>
      <c r="J233" s="18"/>
      <c r="K233" s="18"/>
    </row>
    <row r="234" spans="1:11" s="11" customFormat="1" ht="15.75" x14ac:dyDescent="0.25">
      <c r="A234" s="17" t="s">
        <v>318</v>
      </c>
      <c r="B234" s="2" t="s">
        <v>319</v>
      </c>
      <c r="C234" s="13">
        <v>499999</v>
      </c>
      <c r="D234" s="13">
        <v>500000</v>
      </c>
      <c r="E234" s="13"/>
      <c r="F234" s="13"/>
      <c r="G234" s="13"/>
      <c r="H234" s="14">
        <f t="shared" si="12"/>
        <v>999999</v>
      </c>
      <c r="I234" s="18"/>
      <c r="J234" s="18"/>
      <c r="K234" s="18"/>
    </row>
    <row r="235" spans="1:11" s="11" customFormat="1" ht="15.75" x14ac:dyDescent="0.25">
      <c r="A235" s="17" t="s">
        <v>320</v>
      </c>
      <c r="B235" s="2" t="s">
        <v>321</v>
      </c>
      <c r="C235" s="13"/>
      <c r="D235" s="13"/>
      <c r="E235" s="13"/>
      <c r="F235" s="13"/>
      <c r="G235" s="13">
        <v>1000000</v>
      </c>
      <c r="H235" s="14">
        <f t="shared" si="12"/>
        <v>1000000</v>
      </c>
      <c r="I235" s="18"/>
      <c r="J235" s="18"/>
      <c r="K235" s="18"/>
    </row>
    <row r="236" spans="1:11" s="11" customFormat="1" ht="15.75" x14ac:dyDescent="0.25">
      <c r="A236" s="17" t="s">
        <v>322</v>
      </c>
      <c r="B236" s="2" t="s">
        <v>323</v>
      </c>
      <c r="C236" s="13">
        <v>6339</v>
      </c>
      <c r="D236" s="13"/>
      <c r="E236" s="13"/>
      <c r="F236" s="13"/>
      <c r="G236" s="13"/>
      <c r="H236" s="14">
        <f t="shared" si="12"/>
        <v>6339</v>
      </c>
      <c r="I236" s="18"/>
      <c r="J236" s="18"/>
      <c r="K236" s="18"/>
    </row>
    <row r="237" spans="1:11" s="11" customFormat="1" ht="15.75" x14ac:dyDescent="0.25">
      <c r="A237" s="17"/>
      <c r="B237" s="2" t="s">
        <v>324</v>
      </c>
      <c r="C237" s="13"/>
      <c r="D237" s="13">
        <v>1000000</v>
      </c>
      <c r="E237" s="13">
        <v>1000000</v>
      </c>
      <c r="F237" s="13">
        <v>1000000</v>
      </c>
      <c r="G237" s="13">
        <v>500000</v>
      </c>
      <c r="H237" s="14">
        <f t="shared" si="12"/>
        <v>3500000</v>
      </c>
      <c r="I237" s="18"/>
      <c r="J237" s="18"/>
      <c r="K237" s="18"/>
    </row>
    <row r="238" spans="1:11" s="11" customFormat="1" ht="15.75" x14ac:dyDescent="0.25">
      <c r="A238" s="17" t="s">
        <v>325</v>
      </c>
      <c r="B238" s="2" t="s">
        <v>326</v>
      </c>
      <c r="C238" s="13"/>
      <c r="D238" s="13">
        <v>250000</v>
      </c>
      <c r="E238" s="13">
        <v>250000</v>
      </c>
      <c r="F238" s="13">
        <v>250000</v>
      </c>
      <c r="G238" s="13">
        <v>250000</v>
      </c>
      <c r="H238" s="14">
        <f t="shared" si="12"/>
        <v>1000000</v>
      </c>
      <c r="I238" s="18"/>
      <c r="J238" s="18"/>
      <c r="K238" s="18"/>
    </row>
    <row r="239" spans="1:11" s="11" customFormat="1" ht="15.75" x14ac:dyDescent="0.25">
      <c r="A239" s="17">
        <v>0</v>
      </c>
      <c r="B239" s="2" t="s">
        <v>327</v>
      </c>
      <c r="C239" s="13"/>
      <c r="D239" s="13">
        <v>1000000</v>
      </c>
      <c r="E239" s="13">
        <v>1000000</v>
      </c>
      <c r="F239" s="13">
        <v>1000000</v>
      </c>
      <c r="G239" s="13">
        <v>1000000</v>
      </c>
      <c r="H239" s="14">
        <f t="shared" si="12"/>
        <v>4000000</v>
      </c>
      <c r="I239" s="18"/>
      <c r="J239" s="18"/>
      <c r="K239" s="18"/>
    </row>
    <row r="240" spans="1:11" s="11" customFormat="1" ht="15.75" x14ac:dyDescent="0.25">
      <c r="A240" s="17" t="s">
        <v>328</v>
      </c>
      <c r="B240" s="2" t="s">
        <v>329</v>
      </c>
      <c r="C240" s="13">
        <v>448000</v>
      </c>
      <c r="D240" s="13"/>
      <c r="E240" s="13"/>
      <c r="F240" s="13"/>
      <c r="G240" s="13"/>
      <c r="H240" s="14">
        <f t="shared" si="12"/>
        <v>448000</v>
      </c>
      <c r="I240" s="18"/>
      <c r="J240" s="18"/>
      <c r="K240" s="18"/>
    </row>
    <row r="241" spans="1:11" s="11" customFormat="1" ht="15.75" x14ac:dyDescent="0.25">
      <c r="A241" s="17"/>
      <c r="B241" s="2" t="s">
        <v>330</v>
      </c>
      <c r="C241" s="13"/>
      <c r="D241" s="13"/>
      <c r="E241" s="13"/>
      <c r="F241" s="13"/>
      <c r="G241" s="13">
        <v>5000000</v>
      </c>
      <c r="H241" s="14">
        <f t="shared" si="12"/>
        <v>5000000</v>
      </c>
      <c r="I241" s="18"/>
      <c r="J241" s="18"/>
      <c r="K241" s="18"/>
    </row>
    <row r="242" spans="1:11" s="11" customFormat="1" ht="15.75" x14ac:dyDescent="0.25">
      <c r="A242" s="17" t="s">
        <v>331</v>
      </c>
      <c r="B242" s="2" t="s">
        <v>332</v>
      </c>
      <c r="C242" s="13"/>
      <c r="D242" s="13">
        <v>1500000</v>
      </c>
      <c r="E242" s="13"/>
      <c r="F242" s="13"/>
      <c r="G242" s="13"/>
      <c r="H242" s="14">
        <f t="shared" si="12"/>
        <v>1500000</v>
      </c>
      <c r="I242" s="18"/>
      <c r="J242" s="18"/>
      <c r="K242" s="18"/>
    </row>
    <row r="243" spans="1:11" s="11" customFormat="1" ht="15.75" x14ac:dyDescent="0.25">
      <c r="A243" s="17" t="s">
        <v>333</v>
      </c>
      <c r="B243" s="2" t="s">
        <v>334</v>
      </c>
      <c r="C243" s="13"/>
      <c r="D243" s="13"/>
      <c r="E243" s="13"/>
      <c r="F243" s="13"/>
      <c r="G243" s="13"/>
      <c r="H243" s="14">
        <f t="shared" si="12"/>
        <v>0</v>
      </c>
      <c r="I243" s="18"/>
      <c r="J243" s="18"/>
      <c r="K243" s="18"/>
    </row>
    <row r="244" spans="1:11" s="11" customFormat="1" ht="15.75" x14ac:dyDescent="0.25">
      <c r="A244" s="17" t="s">
        <v>335</v>
      </c>
      <c r="B244" s="2" t="s">
        <v>336</v>
      </c>
      <c r="C244" s="13"/>
      <c r="D244" s="13">
        <v>700000</v>
      </c>
      <c r="E244" s="13"/>
      <c r="F244" s="13"/>
      <c r="G244" s="13"/>
      <c r="H244" s="14">
        <f t="shared" si="12"/>
        <v>700000</v>
      </c>
      <c r="I244" s="18"/>
      <c r="J244" s="18"/>
      <c r="K244" s="18"/>
    </row>
    <row r="245" spans="1:11" s="11" customFormat="1" ht="15.75" x14ac:dyDescent="0.25">
      <c r="A245" s="17"/>
      <c r="B245" s="2" t="s">
        <v>337</v>
      </c>
      <c r="C245" s="13"/>
      <c r="D245" s="13"/>
      <c r="E245" s="13"/>
      <c r="F245" s="13"/>
      <c r="G245" s="13"/>
      <c r="H245" s="14"/>
      <c r="I245" s="18"/>
      <c r="J245" s="18"/>
      <c r="K245" s="18"/>
    </row>
    <row r="246" spans="1:11" s="11" customFormat="1" ht="15.75" x14ac:dyDescent="0.25">
      <c r="A246" s="17" t="s">
        <v>338</v>
      </c>
      <c r="B246" s="2" t="s">
        <v>200</v>
      </c>
      <c r="C246" s="13">
        <v>1580664</v>
      </c>
      <c r="D246" s="13">
        <v>1000000</v>
      </c>
      <c r="E246" s="13">
        <v>1000000</v>
      </c>
      <c r="F246" s="13">
        <v>1000000</v>
      </c>
      <c r="G246" s="13">
        <v>1000000</v>
      </c>
      <c r="H246" s="14">
        <f t="shared" si="12"/>
        <v>5580664</v>
      </c>
      <c r="I246" s="18"/>
      <c r="J246" s="18"/>
      <c r="K246" s="18"/>
    </row>
    <row r="247" spans="1:11" s="11" customFormat="1" ht="15.75" x14ac:dyDescent="0.25">
      <c r="A247" s="44"/>
      <c r="B247" s="44" t="s">
        <v>339</v>
      </c>
      <c r="C247" s="45">
        <f>SUM(C230:C246)</f>
        <v>3385018</v>
      </c>
      <c r="D247" s="45">
        <f t="shared" ref="D247:G247" si="13">SUM(D230:D246)</f>
        <v>5950000</v>
      </c>
      <c r="E247" s="45">
        <f t="shared" si="13"/>
        <v>3250000</v>
      </c>
      <c r="F247" s="45">
        <f t="shared" si="13"/>
        <v>3250000</v>
      </c>
      <c r="G247" s="45">
        <f t="shared" si="13"/>
        <v>8750000</v>
      </c>
      <c r="H247" s="45">
        <f>SUM(C247:G247)</f>
        <v>24585018</v>
      </c>
      <c r="I247" s="18"/>
      <c r="J247" s="18"/>
      <c r="K247" s="18"/>
    </row>
    <row r="248" spans="1:11" s="11" customFormat="1" ht="15.75" x14ac:dyDescent="0.25">
      <c r="A248" s="8"/>
      <c r="B248" s="19"/>
      <c r="C248" s="20"/>
      <c r="D248" s="20"/>
      <c r="E248" s="20"/>
      <c r="F248" s="20"/>
      <c r="G248" s="20"/>
      <c r="H248" s="21"/>
      <c r="I248" s="18"/>
      <c r="J248" s="18"/>
      <c r="K248" s="18"/>
    </row>
    <row r="249" spans="1:11" s="11" customFormat="1" ht="15.75" x14ac:dyDescent="0.25">
      <c r="A249" s="8"/>
      <c r="B249" s="27" t="s">
        <v>340</v>
      </c>
      <c r="C249" s="20"/>
      <c r="D249" s="20"/>
      <c r="E249" s="20"/>
      <c r="F249" s="20"/>
      <c r="G249" s="20"/>
      <c r="H249" s="21"/>
      <c r="I249" s="18"/>
      <c r="J249" s="18"/>
      <c r="K249" s="18"/>
    </row>
    <row r="250" spans="1:11" s="11" customFormat="1" ht="15.75" x14ac:dyDescent="0.25">
      <c r="A250" s="8"/>
      <c r="B250" s="19" t="s">
        <v>341</v>
      </c>
      <c r="C250" s="20"/>
      <c r="D250" s="20">
        <v>1750000</v>
      </c>
      <c r="E250" s="20">
        <v>1750000</v>
      </c>
      <c r="F250" s="20">
        <v>1000000</v>
      </c>
      <c r="G250" s="20">
        <v>1000000</v>
      </c>
      <c r="H250" s="28">
        <f t="shared" ref="H250:H257" si="14">SUM(C250:G250)</f>
        <v>5500000</v>
      </c>
      <c r="I250" s="18"/>
      <c r="J250" s="18"/>
      <c r="K250" s="18"/>
    </row>
    <row r="251" spans="1:11" s="11" customFormat="1" ht="15.75" x14ac:dyDescent="0.25">
      <c r="A251" s="8"/>
      <c r="B251" s="19" t="s">
        <v>342</v>
      </c>
      <c r="C251" s="20"/>
      <c r="D251" s="20">
        <v>2000000</v>
      </c>
      <c r="E251" s="20"/>
      <c r="F251" s="20"/>
      <c r="G251" s="20"/>
      <c r="H251" s="28">
        <f t="shared" si="14"/>
        <v>2000000</v>
      </c>
      <c r="I251" s="18"/>
      <c r="J251" s="18"/>
      <c r="K251" s="18"/>
    </row>
    <row r="252" spans="1:11" s="11" customFormat="1" ht="15.75" x14ac:dyDescent="0.25">
      <c r="A252" s="12" t="s">
        <v>343</v>
      </c>
      <c r="B252" s="19" t="s">
        <v>344</v>
      </c>
      <c r="C252" s="20">
        <v>1000000</v>
      </c>
      <c r="D252" s="20"/>
      <c r="E252" s="20">
        <v>4000000</v>
      </c>
      <c r="F252" s="20">
        <v>4000000</v>
      </c>
      <c r="G252" s="20"/>
      <c r="H252" s="28">
        <f t="shared" si="14"/>
        <v>9000000</v>
      </c>
      <c r="I252" s="18"/>
      <c r="J252" s="18"/>
      <c r="K252" s="18"/>
    </row>
    <row r="253" spans="1:11" s="11" customFormat="1" ht="15.75" x14ac:dyDescent="0.25">
      <c r="A253" s="8"/>
      <c r="B253" s="19" t="s">
        <v>345</v>
      </c>
      <c r="C253" s="20"/>
      <c r="D253" s="20">
        <v>1500000</v>
      </c>
      <c r="E253" s="20">
        <v>1500000</v>
      </c>
      <c r="F253" s="20">
        <v>1500000</v>
      </c>
      <c r="G253" s="20">
        <v>1500000</v>
      </c>
      <c r="H253" s="28">
        <f t="shared" si="14"/>
        <v>6000000</v>
      </c>
      <c r="I253" s="18"/>
      <c r="J253" s="18"/>
      <c r="K253" s="18"/>
    </row>
    <row r="254" spans="1:11" s="11" customFormat="1" ht="15.75" x14ac:dyDescent="0.25">
      <c r="A254" s="8"/>
      <c r="B254" s="19" t="s">
        <v>346</v>
      </c>
      <c r="C254" s="20"/>
      <c r="D254" s="20">
        <v>500000</v>
      </c>
      <c r="E254" s="20">
        <v>500000</v>
      </c>
      <c r="F254" s="20">
        <v>500000</v>
      </c>
      <c r="G254" s="20">
        <v>500000</v>
      </c>
      <c r="H254" s="28">
        <f t="shared" si="14"/>
        <v>2000000</v>
      </c>
      <c r="I254" s="18"/>
      <c r="J254" s="18"/>
      <c r="K254" s="18"/>
    </row>
    <row r="255" spans="1:11" s="11" customFormat="1" ht="15.75" x14ac:dyDescent="0.25">
      <c r="A255" s="8"/>
      <c r="B255" s="19" t="s">
        <v>222</v>
      </c>
      <c r="C255" s="20"/>
      <c r="D255" s="20"/>
      <c r="E255" s="20"/>
      <c r="F255" s="20">
        <v>5000000</v>
      </c>
      <c r="G255" s="20"/>
      <c r="H255" s="28">
        <f t="shared" si="14"/>
        <v>5000000</v>
      </c>
      <c r="I255" s="18"/>
      <c r="J255" s="18"/>
      <c r="K255" s="18"/>
    </row>
    <row r="256" spans="1:11" s="11" customFormat="1" ht="15.75" x14ac:dyDescent="0.25">
      <c r="A256" s="8"/>
      <c r="B256" s="29" t="s">
        <v>347</v>
      </c>
      <c r="C256" s="20"/>
      <c r="D256" s="20">
        <f>3000000*0</f>
        <v>0</v>
      </c>
      <c r="E256" s="20"/>
      <c r="F256" s="20"/>
      <c r="G256" s="20"/>
      <c r="H256" s="28">
        <f>SUM(C256:G256)</f>
        <v>0</v>
      </c>
      <c r="I256" s="18"/>
      <c r="J256" s="18"/>
      <c r="K256" s="18"/>
    </row>
    <row r="257" spans="1:11" s="11" customFormat="1" ht="15.75" x14ac:dyDescent="0.25">
      <c r="A257" s="44"/>
      <c r="B257" s="44" t="s">
        <v>348</v>
      </c>
      <c r="C257" s="45">
        <f t="shared" ref="C257:G257" si="15">SUM(C250:C256)</f>
        <v>1000000</v>
      </c>
      <c r="D257" s="45">
        <f t="shared" si="15"/>
        <v>5750000</v>
      </c>
      <c r="E257" s="45">
        <f t="shared" si="15"/>
        <v>7750000</v>
      </c>
      <c r="F257" s="45">
        <f t="shared" si="15"/>
        <v>12000000</v>
      </c>
      <c r="G257" s="45">
        <f t="shared" si="15"/>
        <v>3000000</v>
      </c>
      <c r="H257" s="45">
        <f t="shared" si="14"/>
        <v>29500000</v>
      </c>
      <c r="I257" s="18"/>
      <c r="J257" s="18"/>
      <c r="K257" s="18"/>
    </row>
    <row r="258" spans="1:11" s="11" customFormat="1" ht="15.75" x14ac:dyDescent="0.25">
      <c r="A258" s="8"/>
      <c r="B258" s="19"/>
      <c r="C258" s="20"/>
      <c r="D258" s="20"/>
      <c r="E258" s="20"/>
      <c r="F258" s="20"/>
      <c r="G258" s="20"/>
      <c r="H258" s="21"/>
      <c r="I258" s="18"/>
      <c r="J258" s="18"/>
      <c r="K258" s="18"/>
    </row>
    <row r="259" spans="1:11" s="11" customFormat="1" ht="15.75" x14ac:dyDescent="0.25">
      <c r="A259" s="8"/>
      <c r="B259" s="27" t="s">
        <v>349</v>
      </c>
      <c r="C259" s="20"/>
      <c r="D259" s="20"/>
      <c r="E259" s="20"/>
      <c r="F259" s="20"/>
      <c r="G259" s="20"/>
      <c r="H259" s="21"/>
      <c r="I259" s="18"/>
      <c r="J259" s="18"/>
      <c r="K259" s="18"/>
    </row>
    <row r="260" spans="1:11" s="11" customFormat="1" ht="15.75" x14ac:dyDescent="0.25">
      <c r="A260" s="17" t="s">
        <v>350</v>
      </c>
      <c r="B260" s="2" t="s">
        <v>351</v>
      </c>
      <c r="C260" s="13">
        <v>2000000</v>
      </c>
      <c r="D260" s="13">
        <v>2000000</v>
      </c>
      <c r="E260" s="13">
        <v>2000000</v>
      </c>
      <c r="F260" s="13">
        <v>2000000</v>
      </c>
      <c r="G260" s="13">
        <v>2000000</v>
      </c>
      <c r="H260" s="14">
        <f t="shared" ref="H260:H284" si="16">SUM(C260:G260)</f>
        <v>10000000</v>
      </c>
      <c r="I260" s="18"/>
      <c r="J260" s="18"/>
      <c r="K260" s="18"/>
    </row>
    <row r="261" spans="1:11" s="11" customFormat="1" ht="15.75" x14ac:dyDescent="0.25">
      <c r="A261" s="17" t="s">
        <v>352</v>
      </c>
      <c r="B261" s="7" t="s">
        <v>353</v>
      </c>
      <c r="C261" s="13"/>
      <c r="D261" s="13"/>
      <c r="E261" s="13"/>
      <c r="F261" s="13"/>
      <c r="G261" s="13"/>
      <c r="H261" s="14">
        <f t="shared" si="16"/>
        <v>0</v>
      </c>
      <c r="I261" s="18"/>
      <c r="J261" s="18"/>
      <c r="K261" s="18"/>
    </row>
    <row r="262" spans="1:11" s="11" customFormat="1" ht="15.75" x14ac:dyDescent="0.25">
      <c r="A262" s="17" t="s">
        <v>354</v>
      </c>
      <c r="B262" s="7" t="s">
        <v>355</v>
      </c>
      <c r="C262" s="13"/>
      <c r="D262" s="13"/>
      <c r="E262" s="13"/>
      <c r="F262" s="13"/>
      <c r="G262" s="13"/>
      <c r="H262" s="14">
        <f t="shared" si="16"/>
        <v>0</v>
      </c>
      <c r="I262" s="18"/>
      <c r="J262" s="18"/>
      <c r="K262" s="18"/>
    </row>
    <row r="263" spans="1:11" s="11" customFormat="1" ht="15.75" x14ac:dyDescent="0.25">
      <c r="A263" s="17" t="s">
        <v>356</v>
      </c>
      <c r="B263" s="7" t="s">
        <v>357</v>
      </c>
      <c r="C263" s="13"/>
      <c r="D263" s="13"/>
      <c r="E263" s="13"/>
      <c r="F263" s="13"/>
      <c r="G263" s="13"/>
      <c r="H263" s="14">
        <f t="shared" si="16"/>
        <v>0</v>
      </c>
      <c r="I263" s="18"/>
      <c r="J263" s="18"/>
      <c r="K263" s="18"/>
    </row>
    <row r="264" spans="1:11" s="11" customFormat="1" ht="15.75" x14ac:dyDescent="0.25">
      <c r="A264" s="17" t="s">
        <v>358</v>
      </c>
      <c r="B264" s="2" t="s">
        <v>359</v>
      </c>
      <c r="C264" s="13">
        <v>160000</v>
      </c>
      <c r="D264" s="13"/>
      <c r="E264" s="13"/>
      <c r="F264" s="13"/>
      <c r="G264" s="13"/>
      <c r="H264" s="14">
        <f t="shared" si="16"/>
        <v>160000</v>
      </c>
      <c r="I264" s="18"/>
      <c r="J264" s="18"/>
      <c r="K264" s="18"/>
    </row>
    <row r="265" spans="1:11" s="11" customFormat="1" ht="15.75" x14ac:dyDescent="0.25">
      <c r="A265" s="17" t="s">
        <v>360</v>
      </c>
      <c r="B265" s="7" t="s">
        <v>361</v>
      </c>
      <c r="C265" s="13"/>
      <c r="D265" s="13"/>
      <c r="E265" s="13"/>
      <c r="F265" s="13"/>
      <c r="G265" s="13"/>
      <c r="H265" s="14">
        <f t="shared" si="16"/>
        <v>0</v>
      </c>
      <c r="I265" s="18"/>
      <c r="J265" s="18"/>
      <c r="K265" s="18"/>
    </row>
    <row r="266" spans="1:11" s="11" customFormat="1" ht="15.75" x14ac:dyDescent="0.25">
      <c r="A266" s="17" t="s">
        <v>362</v>
      </c>
      <c r="B266" s="7" t="s">
        <v>363</v>
      </c>
      <c r="C266" s="13"/>
      <c r="D266" s="13"/>
      <c r="E266" s="13"/>
      <c r="F266" s="13"/>
      <c r="G266" s="13"/>
      <c r="H266" s="14">
        <f t="shared" si="16"/>
        <v>0</v>
      </c>
      <c r="I266" s="18"/>
      <c r="J266" s="18"/>
      <c r="K266" s="18"/>
    </row>
    <row r="267" spans="1:11" s="11" customFormat="1" ht="15.75" x14ac:dyDescent="0.25">
      <c r="A267" s="17" t="s">
        <v>364</v>
      </c>
      <c r="B267" s="2" t="s">
        <v>365</v>
      </c>
      <c r="C267" s="13">
        <v>225886</v>
      </c>
      <c r="D267" s="13"/>
      <c r="E267" s="13"/>
      <c r="F267" s="13"/>
      <c r="G267" s="13"/>
      <c r="H267" s="14">
        <f t="shared" si="16"/>
        <v>225886</v>
      </c>
      <c r="I267" s="18"/>
      <c r="J267" s="18"/>
      <c r="K267" s="18"/>
    </row>
    <row r="268" spans="1:11" s="11" customFormat="1" ht="15.75" x14ac:dyDescent="0.25">
      <c r="A268" s="17" t="s">
        <v>366</v>
      </c>
      <c r="B268" s="2" t="s">
        <v>365</v>
      </c>
      <c r="C268" s="13">
        <v>204165</v>
      </c>
      <c r="D268" s="13"/>
      <c r="E268" s="13"/>
      <c r="F268" s="13"/>
      <c r="G268" s="13"/>
      <c r="H268" s="14">
        <f t="shared" si="16"/>
        <v>204165</v>
      </c>
      <c r="I268" s="18"/>
      <c r="J268" s="18"/>
      <c r="K268" s="18"/>
    </row>
    <row r="269" spans="1:11" s="11" customFormat="1" ht="15.75" x14ac:dyDescent="0.25">
      <c r="A269" s="17" t="s">
        <v>367</v>
      </c>
      <c r="B269" s="7" t="s">
        <v>368</v>
      </c>
      <c r="C269" s="13"/>
      <c r="D269" s="13"/>
      <c r="E269" s="13"/>
      <c r="F269" s="13"/>
      <c r="G269" s="13"/>
      <c r="H269" s="14">
        <f t="shared" si="16"/>
        <v>0</v>
      </c>
      <c r="I269" s="18"/>
      <c r="J269" s="18"/>
      <c r="K269" s="18"/>
    </row>
    <row r="270" spans="1:11" s="11" customFormat="1" ht="15.75" x14ac:dyDescent="0.25">
      <c r="A270" s="8"/>
      <c r="B270" s="7" t="s">
        <v>369</v>
      </c>
      <c r="C270" s="20"/>
      <c r="D270" s="20">
        <v>3000000</v>
      </c>
      <c r="E270" s="20"/>
      <c r="F270" s="20"/>
      <c r="G270" s="20"/>
      <c r="H270" s="28">
        <f>SUM(C270:G270)</f>
        <v>3000000</v>
      </c>
      <c r="I270" s="18"/>
      <c r="J270" s="18"/>
      <c r="K270" s="18"/>
    </row>
    <row r="271" spans="1:11" s="11" customFormat="1" ht="15.75" x14ac:dyDescent="0.25">
      <c r="A271" s="17"/>
      <c r="B271" s="2" t="s">
        <v>370</v>
      </c>
      <c r="C271" s="13"/>
      <c r="D271" s="13"/>
      <c r="E271" s="13"/>
      <c r="F271" s="13"/>
      <c r="G271" s="13">
        <v>2000000</v>
      </c>
      <c r="H271" s="14">
        <f t="shared" si="16"/>
        <v>2000000</v>
      </c>
      <c r="I271" s="18"/>
      <c r="J271" s="18"/>
      <c r="K271" s="18"/>
    </row>
    <row r="272" spans="1:11" s="11" customFormat="1" ht="15.75" x14ac:dyDescent="0.25">
      <c r="A272" s="17"/>
      <c r="B272" s="2" t="s">
        <v>371</v>
      </c>
      <c r="C272" s="13"/>
      <c r="D272" s="13"/>
      <c r="E272" s="13">
        <v>4500000</v>
      </c>
      <c r="F272" s="13"/>
      <c r="G272" s="13"/>
      <c r="H272" s="14">
        <f t="shared" si="16"/>
        <v>4500000</v>
      </c>
      <c r="I272" s="18"/>
      <c r="J272" s="18"/>
      <c r="K272" s="18"/>
    </row>
    <row r="273" spans="1:11" s="11" customFormat="1" ht="15.75" x14ac:dyDescent="0.25">
      <c r="A273" s="17" t="s">
        <v>372</v>
      </c>
      <c r="B273" s="7" t="s">
        <v>373</v>
      </c>
      <c r="C273" s="13"/>
      <c r="D273" s="13"/>
      <c r="E273" s="13"/>
      <c r="F273" s="13"/>
      <c r="G273" s="13"/>
      <c r="H273" s="14">
        <f t="shared" si="16"/>
        <v>0</v>
      </c>
      <c r="I273" s="18"/>
      <c r="J273" s="18"/>
      <c r="K273" s="18"/>
    </row>
    <row r="274" spans="1:11" s="11" customFormat="1" ht="15.75" x14ac:dyDescent="0.25">
      <c r="A274" s="17" t="s">
        <v>374</v>
      </c>
      <c r="B274" s="7" t="s">
        <v>375</v>
      </c>
      <c r="C274" s="13"/>
      <c r="D274" s="13"/>
      <c r="E274" s="13"/>
      <c r="F274" s="13"/>
      <c r="G274" s="13"/>
      <c r="H274" s="14">
        <f t="shared" si="16"/>
        <v>0</v>
      </c>
      <c r="I274" s="18"/>
      <c r="J274" s="18"/>
      <c r="K274" s="18"/>
    </row>
    <row r="275" spans="1:11" s="11" customFormat="1" ht="15.75" x14ac:dyDescent="0.25">
      <c r="A275" s="17" t="s">
        <v>376</v>
      </c>
      <c r="B275" s="2" t="s">
        <v>377</v>
      </c>
      <c r="C275" s="13"/>
      <c r="D275" s="13"/>
      <c r="E275" s="13"/>
      <c r="F275" s="13"/>
      <c r="G275" s="13"/>
      <c r="H275" s="14">
        <f t="shared" si="16"/>
        <v>0</v>
      </c>
      <c r="I275" s="18"/>
      <c r="J275" s="18"/>
      <c r="K275" s="18"/>
    </row>
    <row r="276" spans="1:11" s="11" customFormat="1" ht="15.75" x14ac:dyDescent="0.25">
      <c r="A276" s="17" t="s">
        <v>378</v>
      </c>
      <c r="B276" s="2" t="s">
        <v>379</v>
      </c>
      <c r="C276" s="13"/>
      <c r="D276" s="13"/>
      <c r="E276" s="13"/>
      <c r="F276" s="13"/>
      <c r="G276" s="13"/>
      <c r="H276" s="14">
        <f t="shared" si="16"/>
        <v>0</v>
      </c>
      <c r="I276" s="18"/>
      <c r="J276" s="18"/>
      <c r="K276" s="18"/>
    </row>
    <row r="277" spans="1:11" s="11" customFormat="1" ht="15.75" x14ac:dyDescent="0.25">
      <c r="A277" s="17"/>
      <c r="B277" s="2" t="s">
        <v>380</v>
      </c>
      <c r="C277" s="13"/>
      <c r="D277" s="13">
        <v>2000000</v>
      </c>
      <c r="E277" s="13"/>
      <c r="F277" s="13"/>
      <c r="G277" s="13"/>
      <c r="H277" s="14">
        <f t="shared" si="16"/>
        <v>2000000</v>
      </c>
      <c r="I277" s="18"/>
      <c r="J277" s="18"/>
      <c r="K277" s="18"/>
    </row>
    <row r="278" spans="1:11" s="11" customFormat="1" ht="15.75" x14ac:dyDescent="0.25">
      <c r="A278" s="17" t="s">
        <v>381</v>
      </c>
      <c r="B278" s="2" t="s">
        <v>382</v>
      </c>
      <c r="C278" s="13"/>
      <c r="D278" s="13"/>
      <c r="E278" s="13"/>
      <c r="F278" s="13"/>
      <c r="G278" s="13"/>
      <c r="H278" s="14">
        <f t="shared" si="16"/>
        <v>0</v>
      </c>
      <c r="I278" s="18"/>
      <c r="J278" s="18"/>
      <c r="K278" s="18"/>
    </row>
    <row r="279" spans="1:11" s="11" customFormat="1" ht="15.75" x14ac:dyDescent="0.25">
      <c r="A279" s="17" t="s">
        <v>383</v>
      </c>
      <c r="B279" s="7" t="s">
        <v>384</v>
      </c>
      <c r="C279" s="13"/>
      <c r="D279" s="13"/>
      <c r="E279" s="13"/>
      <c r="F279" s="13"/>
      <c r="G279" s="13"/>
      <c r="H279" s="14">
        <f t="shared" si="16"/>
        <v>0</v>
      </c>
      <c r="I279" s="18"/>
      <c r="J279" s="18"/>
      <c r="K279" s="18"/>
    </row>
    <row r="280" spans="1:11" s="11" customFormat="1" ht="15.75" x14ac:dyDescent="0.25">
      <c r="A280" s="17" t="s">
        <v>385</v>
      </c>
      <c r="B280" s="7" t="s">
        <v>386</v>
      </c>
      <c r="C280" s="13"/>
      <c r="D280" s="13"/>
      <c r="E280" s="13"/>
      <c r="F280" s="13"/>
      <c r="G280" s="13"/>
      <c r="H280" s="14">
        <f t="shared" si="16"/>
        <v>0</v>
      </c>
      <c r="I280" s="18"/>
      <c r="J280" s="18"/>
      <c r="K280" s="18"/>
    </row>
    <row r="281" spans="1:11" s="11" customFormat="1" ht="15.75" x14ac:dyDescent="0.25">
      <c r="A281" s="17" t="s">
        <v>387</v>
      </c>
      <c r="B281" s="2" t="s">
        <v>388</v>
      </c>
      <c r="C281" s="13">
        <v>4280032</v>
      </c>
      <c r="D281" s="13"/>
      <c r="E281" s="13"/>
      <c r="F281" s="13"/>
      <c r="G281" s="13"/>
      <c r="H281" s="14">
        <f t="shared" si="16"/>
        <v>4280032</v>
      </c>
      <c r="I281" s="18"/>
      <c r="J281" s="18"/>
      <c r="K281" s="18"/>
    </row>
    <row r="282" spans="1:11" s="11" customFormat="1" ht="15.75" x14ac:dyDescent="0.25">
      <c r="A282" s="17" t="s">
        <v>389</v>
      </c>
      <c r="B282" s="2" t="s">
        <v>390</v>
      </c>
      <c r="C282" s="13">
        <v>425160</v>
      </c>
      <c r="D282" s="13"/>
      <c r="E282" s="13"/>
      <c r="F282" s="13"/>
      <c r="G282" s="13"/>
      <c r="H282" s="14"/>
      <c r="I282" s="18"/>
      <c r="J282" s="18"/>
      <c r="K282" s="18"/>
    </row>
    <row r="283" spans="1:11" s="11" customFormat="1" ht="15.75" x14ac:dyDescent="0.25">
      <c r="A283" s="17"/>
      <c r="B283" s="2" t="s">
        <v>391</v>
      </c>
      <c r="C283" s="13"/>
      <c r="D283" s="13">
        <v>500000</v>
      </c>
      <c r="E283" s="13">
        <v>2500000</v>
      </c>
      <c r="F283" s="13">
        <v>10000000</v>
      </c>
      <c r="G283" s="13"/>
      <c r="H283" s="14">
        <f t="shared" si="16"/>
        <v>13000000</v>
      </c>
      <c r="I283" s="18"/>
      <c r="J283" s="18"/>
      <c r="K283" s="18"/>
    </row>
    <row r="284" spans="1:11" s="11" customFormat="1" ht="15.75" x14ac:dyDescent="0.25">
      <c r="A284" s="17"/>
      <c r="B284" s="2" t="s">
        <v>392</v>
      </c>
      <c r="C284" s="13"/>
      <c r="D284" s="13"/>
      <c r="E284" s="13"/>
      <c r="F284" s="13"/>
      <c r="G284" s="13">
        <v>3000000</v>
      </c>
      <c r="H284" s="14">
        <f t="shared" si="16"/>
        <v>3000000</v>
      </c>
      <c r="I284" s="18"/>
      <c r="J284" s="18"/>
      <c r="K284" s="18"/>
    </row>
    <row r="285" spans="1:11" s="11" customFormat="1" ht="15.75" x14ac:dyDescent="0.25">
      <c r="A285" s="44"/>
      <c r="B285" s="44" t="s">
        <v>393</v>
      </c>
      <c r="C285" s="45">
        <f t="shared" ref="C285:G285" si="17">SUM(C260:C284)</f>
        <v>7295243</v>
      </c>
      <c r="D285" s="45">
        <f t="shared" si="17"/>
        <v>7500000</v>
      </c>
      <c r="E285" s="45">
        <f t="shared" si="17"/>
        <v>9000000</v>
      </c>
      <c r="F285" s="45">
        <f t="shared" si="17"/>
        <v>12000000</v>
      </c>
      <c r="G285" s="45">
        <f t="shared" si="17"/>
        <v>7000000</v>
      </c>
      <c r="H285" s="45">
        <f>SUM(C285:G285)</f>
        <v>42795243</v>
      </c>
      <c r="I285" s="18"/>
      <c r="J285" s="18"/>
      <c r="K285" s="18"/>
    </row>
    <row r="286" spans="1:11" s="11" customFormat="1" ht="15.75" x14ac:dyDescent="0.25">
      <c r="A286" s="8"/>
      <c r="B286" s="19"/>
      <c r="C286" s="20"/>
      <c r="D286" s="20"/>
      <c r="E286" s="20"/>
      <c r="F286" s="20"/>
      <c r="G286" s="20"/>
      <c r="H286" s="21"/>
      <c r="I286" s="18"/>
      <c r="J286" s="18"/>
      <c r="K286" s="18"/>
    </row>
    <row r="287" spans="1:11" s="11" customFormat="1" ht="18" x14ac:dyDescent="0.25">
      <c r="A287" s="48"/>
      <c r="B287" s="48" t="s">
        <v>394</v>
      </c>
      <c r="C287" s="49">
        <f>SUM(C73,C131,C174,C223,C227,C247,C257,C285)</f>
        <v>53961010.344742596</v>
      </c>
      <c r="D287" s="50">
        <f>SUM(D73,D131,D174,D223,D227,D247,D257,D285)</f>
        <v>50867000</v>
      </c>
      <c r="E287" s="50">
        <f>SUM(E73,E131,E174,E223,E227,E247,E257,E285)</f>
        <v>71802000</v>
      </c>
      <c r="F287" s="50">
        <f>SUM(F73,F131,F174,F223,F227,F247,F257,F285)</f>
        <v>81369437</v>
      </c>
      <c r="G287" s="50">
        <f>SUM(G73,G131,G174,G223,G227,G247,G257,G285)</f>
        <v>65441000</v>
      </c>
      <c r="H287" s="50">
        <f>SUM(C287:G287)</f>
        <v>323440447.3447426</v>
      </c>
      <c r="I287" s="18"/>
      <c r="J287" s="18"/>
      <c r="K287" s="18"/>
    </row>
    <row r="288" spans="1:11" s="11" customFormat="1" ht="15.75" x14ac:dyDescent="0.25">
      <c r="A288" s="8"/>
      <c r="B288" s="19"/>
      <c r="C288" s="20"/>
      <c r="D288" s="20"/>
      <c r="E288" s="20"/>
      <c r="F288" s="20"/>
      <c r="G288" s="20"/>
      <c r="H288" s="21"/>
      <c r="I288" s="18"/>
      <c r="J288" s="18"/>
      <c r="K288" s="18"/>
    </row>
    <row r="289" spans="1:11" s="11" customFormat="1" ht="15.75" x14ac:dyDescent="0.25">
      <c r="A289" s="8"/>
      <c r="B289" s="27" t="s">
        <v>395</v>
      </c>
      <c r="C289" s="20"/>
      <c r="D289" s="20"/>
      <c r="E289" s="20"/>
      <c r="F289" s="20"/>
      <c r="G289" s="20"/>
      <c r="H289" s="21"/>
      <c r="I289" s="18"/>
      <c r="J289" s="18"/>
      <c r="K289" s="18"/>
    </row>
    <row r="290" spans="1:11" s="11" customFormat="1" ht="15.75" x14ac:dyDescent="0.25">
      <c r="A290" s="8"/>
      <c r="B290" s="19" t="s">
        <v>396</v>
      </c>
      <c r="C290" s="20"/>
      <c r="D290" s="20">
        <v>400000</v>
      </c>
      <c r="E290" s="20">
        <v>250000</v>
      </c>
      <c r="F290" s="20">
        <v>250000</v>
      </c>
      <c r="G290" s="20">
        <v>250000</v>
      </c>
      <c r="H290" s="14">
        <f t="shared" ref="H290:H307" si="18">SUM(C290:G290)</f>
        <v>1150000</v>
      </c>
      <c r="I290" s="18"/>
      <c r="J290" s="18"/>
      <c r="K290" s="18"/>
    </row>
    <row r="291" spans="1:11" s="11" customFormat="1" ht="15.75" x14ac:dyDescent="0.25">
      <c r="A291" s="26" t="s">
        <v>397</v>
      </c>
      <c r="B291" s="19" t="s">
        <v>398</v>
      </c>
      <c r="C291" s="20">
        <v>581012</v>
      </c>
      <c r="D291" s="20">
        <v>750000</v>
      </c>
      <c r="E291" s="20">
        <v>750000</v>
      </c>
      <c r="F291" s="20">
        <v>750000</v>
      </c>
      <c r="G291" s="20">
        <v>750000</v>
      </c>
      <c r="H291" s="14">
        <f t="shared" si="18"/>
        <v>3581012</v>
      </c>
      <c r="I291" s="18"/>
      <c r="J291" s="18"/>
      <c r="K291" s="18"/>
    </row>
    <row r="292" spans="1:11" s="11" customFormat="1" ht="15.75" x14ac:dyDescent="0.25">
      <c r="A292" s="8"/>
      <c r="B292" s="19" t="s">
        <v>399</v>
      </c>
      <c r="C292" s="20"/>
      <c r="D292" s="20">
        <v>500000</v>
      </c>
      <c r="E292" s="20">
        <v>750000</v>
      </c>
      <c r="F292" s="20">
        <v>750000</v>
      </c>
      <c r="G292" s="20">
        <v>750000</v>
      </c>
      <c r="H292" s="14">
        <f t="shared" si="18"/>
        <v>2750000</v>
      </c>
      <c r="I292" s="18"/>
      <c r="J292" s="18"/>
      <c r="K292" s="18"/>
    </row>
    <row r="293" spans="1:11" s="11" customFormat="1" ht="15.75" x14ac:dyDescent="0.25">
      <c r="A293" s="8" t="s">
        <v>400</v>
      </c>
      <c r="B293" s="19" t="s">
        <v>401</v>
      </c>
      <c r="C293" s="20"/>
      <c r="D293" s="20"/>
      <c r="E293" s="20"/>
      <c r="F293" s="20"/>
      <c r="G293" s="20"/>
      <c r="H293" s="14">
        <f t="shared" si="18"/>
        <v>0</v>
      </c>
      <c r="I293" s="18"/>
      <c r="J293" s="18"/>
      <c r="K293" s="18"/>
    </row>
    <row r="294" spans="1:11" s="11" customFormat="1" ht="15.75" x14ac:dyDescent="0.25">
      <c r="A294" s="8" t="s">
        <v>402</v>
      </c>
      <c r="B294" s="19" t="s">
        <v>403</v>
      </c>
      <c r="C294" s="20"/>
      <c r="D294" s="20"/>
      <c r="E294" s="20"/>
      <c r="F294" s="20"/>
      <c r="G294" s="20"/>
      <c r="H294" s="14">
        <f t="shared" si="18"/>
        <v>0</v>
      </c>
      <c r="I294" s="18"/>
      <c r="J294" s="18"/>
      <c r="K294" s="18"/>
    </row>
    <row r="295" spans="1:11" s="11" customFormat="1" ht="15.75" x14ac:dyDescent="0.25">
      <c r="A295" s="8" t="s">
        <v>404</v>
      </c>
      <c r="B295" s="19" t="s">
        <v>405</v>
      </c>
      <c r="C295" s="20"/>
      <c r="D295" s="20"/>
      <c r="E295" s="20"/>
      <c r="F295" s="20"/>
      <c r="G295" s="20"/>
      <c r="H295" s="14">
        <f t="shared" si="18"/>
        <v>0</v>
      </c>
      <c r="I295" s="18"/>
      <c r="J295" s="18"/>
      <c r="K295" s="18"/>
    </row>
    <row r="296" spans="1:11" s="11" customFormat="1" ht="15.75" x14ac:dyDescent="0.25">
      <c r="A296" s="8" t="s">
        <v>406</v>
      </c>
      <c r="B296" s="19" t="s">
        <v>407</v>
      </c>
      <c r="C296" s="20"/>
      <c r="D296" s="20"/>
      <c r="E296" s="20"/>
      <c r="F296" s="20"/>
      <c r="G296" s="20"/>
      <c r="H296" s="14">
        <f t="shared" si="18"/>
        <v>0</v>
      </c>
      <c r="I296" s="18"/>
      <c r="J296" s="18"/>
      <c r="K296" s="18"/>
    </row>
    <row r="297" spans="1:11" s="11" customFormat="1" ht="15.75" x14ac:dyDescent="0.25">
      <c r="A297" s="8" t="s">
        <v>408</v>
      </c>
      <c r="B297" s="19" t="s">
        <v>409</v>
      </c>
      <c r="C297" s="20"/>
      <c r="D297" s="20"/>
      <c r="E297" s="20"/>
      <c r="F297" s="20"/>
      <c r="G297" s="20"/>
      <c r="H297" s="14">
        <f t="shared" si="18"/>
        <v>0</v>
      </c>
      <c r="I297" s="18"/>
      <c r="J297" s="18"/>
      <c r="K297" s="18"/>
    </row>
    <row r="298" spans="1:11" s="11" customFormat="1" ht="15.75" x14ac:dyDescent="0.25">
      <c r="A298" s="8" t="s">
        <v>410</v>
      </c>
      <c r="B298" s="19" t="s">
        <v>411</v>
      </c>
      <c r="C298" s="20"/>
      <c r="D298" s="20"/>
      <c r="E298" s="20"/>
      <c r="F298" s="20"/>
      <c r="G298" s="20"/>
      <c r="H298" s="14">
        <f t="shared" si="18"/>
        <v>0</v>
      </c>
      <c r="I298" s="18"/>
      <c r="J298" s="18"/>
      <c r="K298" s="18"/>
    </row>
    <row r="299" spans="1:11" s="11" customFormat="1" ht="15.75" x14ac:dyDescent="0.25">
      <c r="A299" s="8" t="s">
        <v>412</v>
      </c>
      <c r="B299" s="19" t="s">
        <v>413</v>
      </c>
      <c r="C299" s="20"/>
      <c r="D299" s="20"/>
      <c r="E299" s="20"/>
      <c r="F299" s="20"/>
      <c r="G299" s="20"/>
      <c r="H299" s="14">
        <f t="shared" si="18"/>
        <v>0</v>
      </c>
      <c r="I299" s="18"/>
      <c r="J299" s="18"/>
      <c r="K299" s="18"/>
    </row>
    <row r="300" spans="1:11" s="11" customFormat="1" ht="15.75" x14ac:dyDescent="0.25">
      <c r="A300" s="8" t="s">
        <v>414</v>
      </c>
      <c r="B300" s="19" t="s">
        <v>415</v>
      </c>
      <c r="C300" s="20"/>
      <c r="D300" s="20"/>
      <c r="E300" s="20"/>
      <c r="F300" s="20"/>
      <c r="G300" s="20"/>
      <c r="H300" s="14">
        <f t="shared" si="18"/>
        <v>0</v>
      </c>
      <c r="I300" s="18"/>
      <c r="J300" s="18"/>
      <c r="K300" s="18"/>
    </row>
    <row r="301" spans="1:11" s="11" customFormat="1" ht="15.75" x14ac:dyDescent="0.25">
      <c r="A301" s="8" t="s">
        <v>416</v>
      </c>
      <c r="B301" s="19" t="s">
        <v>417</v>
      </c>
      <c r="C301" s="20"/>
      <c r="D301" s="20"/>
      <c r="E301" s="20"/>
      <c r="F301" s="20"/>
      <c r="G301" s="20"/>
      <c r="H301" s="14">
        <f t="shared" si="18"/>
        <v>0</v>
      </c>
      <c r="I301" s="18"/>
      <c r="J301" s="18"/>
      <c r="K301" s="18"/>
    </row>
    <row r="302" spans="1:11" s="11" customFormat="1" ht="15.75" x14ac:dyDescent="0.25">
      <c r="A302" s="8" t="s">
        <v>418</v>
      </c>
      <c r="B302" s="19" t="s">
        <v>419</v>
      </c>
      <c r="C302" s="20"/>
      <c r="D302" s="20"/>
      <c r="E302" s="20"/>
      <c r="F302" s="20"/>
      <c r="G302" s="20"/>
      <c r="H302" s="14">
        <f t="shared" si="18"/>
        <v>0</v>
      </c>
      <c r="I302" s="18"/>
      <c r="J302" s="18"/>
      <c r="K302" s="18"/>
    </row>
    <row r="303" spans="1:11" s="11" customFormat="1" ht="15.75" x14ac:dyDescent="0.25">
      <c r="A303" s="26" t="s">
        <v>420</v>
      </c>
      <c r="B303" s="2" t="s">
        <v>421</v>
      </c>
      <c r="C303" s="13">
        <v>249999.72897196261</v>
      </c>
      <c r="D303" s="13"/>
      <c r="E303" s="13"/>
      <c r="F303" s="13"/>
      <c r="G303" s="13"/>
      <c r="H303" s="14">
        <f t="shared" si="18"/>
        <v>249999.72897196261</v>
      </c>
      <c r="I303" s="18"/>
      <c r="J303" s="18"/>
      <c r="K303" s="18"/>
    </row>
    <row r="304" spans="1:11" s="11" customFormat="1" ht="15.75" x14ac:dyDescent="0.25">
      <c r="A304" s="26" t="s">
        <v>422</v>
      </c>
      <c r="B304" s="2" t="s">
        <v>423</v>
      </c>
      <c r="C304" s="13">
        <v>63999.999999999964</v>
      </c>
      <c r="D304" s="13"/>
      <c r="E304" s="13"/>
      <c r="F304" s="13"/>
      <c r="G304" s="13"/>
      <c r="H304" s="14">
        <f t="shared" si="18"/>
        <v>63999.999999999964</v>
      </c>
      <c r="I304" s="18"/>
      <c r="J304" s="18"/>
      <c r="K304" s="18"/>
    </row>
    <row r="305" spans="1:11" s="11" customFormat="1" ht="15.75" x14ac:dyDescent="0.25">
      <c r="A305" s="26" t="s">
        <v>424</v>
      </c>
      <c r="B305" s="2" t="s">
        <v>425</v>
      </c>
      <c r="C305" s="13">
        <v>63998</v>
      </c>
      <c r="D305" s="13"/>
      <c r="E305" s="13"/>
      <c r="F305" s="13"/>
      <c r="G305" s="13"/>
      <c r="H305" s="14">
        <f t="shared" si="18"/>
        <v>63998</v>
      </c>
      <c r="I305" s="18"/>
      <c r="J305" s="18"/>
      <c r="K305" s="18"/>
    </row>
    <row r="306" spans="1:11" s="11" customFormat="1" ht="15.75" x14ac:dyDescent="0.25">
      <c r="A306" s="8"/>
      <c r="B306" s="19" t="s">
        <v>426</v>
      </c>
      <c r="C306" s="20"/>
      <c r="D306" s="20">
        <v>200000</v>
      </c>
      <c r="E306" s="20"/>
      <c r="F306" s="20"/>
      <c r="G306" s="20"/>
      <c r="H306" s="14">
        <f t="shared" si="18"/>
        <v>200000</v>
      </c>
      <c r="I306" s="18"/>
      <c r="J306" s="18"/>
      <c r="K306" s="18"/>
    </row>
    <row r="307" spans="1:11" s="11" customFormat="1" ht="15.75" x14ac:dyDescent="0.25">
      <c r="A307" s="8"/>
      <c r="B307" s="19" t="s">
        <v>427</v>
      </c>
      <c r="C307" s="20"/>
      <c r="D307" s="20">
        <v>100000</v>
      </c>
      <c r="E307" s="20"/>
      <c r="F307" s="20"/>
      <c r="G307" s="20"/>
      <c r="H307" s="14">
        <f t="shared" si="18"/>
        <v>100000</v>
      </c>
      <c r="I307" s="18"/>
      <c r="J307" s="18"/>
      <c r="K307" s="18"/>
    </row>
    <row r="308" spans="1:11" s="11" customFormat="1" ht="15.75" x14ac:dyDescent="0.25">
      <c r="A308" s="44"/>
      <c r="B308" s="44" t="s">
        <v>428</v>
      </c>
      <c r="C308" s="45">
        <f t="shared" ref="C308:G308" si="19">SUM(C290:C307)</f>
        <v>959009.72897196258</v>
      </c>
      <c r="D308" s="45">
        <f t="shared" si="19"/>
        <v>1950000</v>
      </c>
      <c r="E308" s="45">
        <f t="shared" si="19"/>
        <v>1750000</v>
      </c>
      <c r="F308" s="45">
        <f t="shared" si="19"/>
        <v>1750000</v>
      </c>
      <c r="G308" s="45">
        <f t="shared" si="19"/>
        <v>1750000</v>
      </c>
      <c r="H308" s="45">
        <f>SUM(C308:G308)</f>
        <v>8159009.7289719628</v>
      </c>
      <c r="I308" s="18"/>
      <c r="J308" s="18"/>
      <c r="K308" s="18"/>
    </row>
    <row r="309" spans="1:11" s="11" customFormat="1" ht="15.75" x14ac:dyDescent="0.25">
      <c r="A309" s="8"/>
      <c r="B309" s="19"/>
      <c r="C309" s="20"/>
      <c r="D309" s="20"/>
      <c r="E309" s="20"/>
      <c r="F309" s="20"/>
      <c r="G309" s="20"/>
      <c r="H309" s="21"/>
      <c r="I309" s="18"/>
      <c r="J309" s="18"/>
      <c r="K309" s="18"/>
    </row>
    <row r="310" spans="1:11" s="11" customFormat="1" ht="15.75" x14ac:dyDescent="0.25">
      <c r="A310" s="8"/>
      <c r="B310" s="27" t="s">
        <v>429</v>
      </c>
      <c r="C310" s="20"/>
      <c r="D310" s="20"/>
      <c r="E310" s="20"/>
      <c r="F310" s="20"/>
      <c r="G310" s="20"/>
      <c r="H310" s="21"/>
      <c r="I310" s="18"/>
      <c r="J310" s="18"/>
      <c r="K310" s="18"/>
    </row>
    <row r="311" spans="1:11" s="11" customFormat="1" ht="15.75" x14ac:dyDescent="0.25">
      <c r="A311" s="12" t="s">
        <v>430</v>
      </c>
      <c r="B311" s="2" t="s">
        <v>431</v>
      </c>
      <c r="C311" s="13">
        <v>350000</v>
      </c>
      <c r="D311" s="13"/>
      <c r="E311" s="13"/>
      <c r="F311" s="13"/>
      <c r="G311" s="13"/>
      <c r="H311" s="14">
        <f t="shared" ref="H311:H343" si="20">SUM(C311:G311)</f>
        <v>350000</v>
      </c>
      <c r="I311" s="18"/>
      <c r="J311" s="18"/>
      <c r="K311" s="18"/>
    </row>
    <row r="312" spans="1:11" s="11" customFormat="1" ht="15.75" x14ac:dyDescent="0.25">
      <c r="A312" s="12" t="s">
        <v>432</v>
      </c>
      <c r="B312" s="2" t="s">
        <v>433</v>
      </c>
      <c r="C312" s="13">
        <v>250002</v>
      </c>
      <c r="D312" s="13"/>
      <c r="E312" s="13"/>
      <c r="F312" s="13"/>
      <c r="G312" s="13"/>
      <c r="H312" s="14">
        <f t="shared" si="20"/>
        <v>250002</v>
      </c>
      <c r="I312" s="18"/>
      <c r="J312" s="18"/>
      <c r="K312" s="18"/>
    </row>
    <row r="313" spans="1:11" s="11" customFormat="1" ht="15.75" x14ac:dyDescent="0.25">
      <c r="A313" s="12" t="s">
        <v>434</v>
      </c>
      <c r="B313" s="2" t="s">
        <v>435</v>
      </c>
      <c r="C313" s="13">
        <v>499997</v>
      </c>
      <c r="D313" s="13"/>
      <c r="E313" s="13"/>
      <c r="F313" s="13"/>
      <c r="G313" s="13"/>
      <c r="H313" s="14">
        <f t="shared" si="20"/>
        <v>499997</v>
      </c>
      <c r="I313" s="18"/>
      <c r="J313" s="18"/>
      <c r="K313" s="18"/>
    </row>
    <row r="314" spans="1:11" s="11" customFormat="1" ht="15.75" x14ac:dyDescent="0.25">
      <c r="A314" s="12" t="s">
        <v>436</v>
      </c>
      <c r="B314" s="2" t="s">
        <v>437</v>
      </c>
      <c r="C314" s="13">
        <v>699999</v>
      </c>
      <c r="D314" s="13"/>
      <c r="E314" s="13"/>
      <c r="F314" s="13"/>
      <c r="G314" s="13"/>
      <c r="H314" s="14">
        <f t="shared" si="20"/>
        <v>699999</v>
      </c>
      <c r="I314" s="18"/>
      <c r="J314" s="18"/>
      <c r="K314" s="18"/>
    </row>
    <row r="315" spans="1:11" s="11" customFormat="1" ht="15.75" x14ac:dyDescent="0.25">
      <c r="A315" s="12" t="s">
        <v>438</v>
      </c>
      <c r="B315" s="2" t="s">
        <v>439</v>
      </c>
      <c r="C315" s="13">
        <v>554907</v>
      </c>
      <c r="D315" s="13">
        <v>550000</v>
      </c>
      <c r="E315" s="13"/>
      <c r="F315" s="13"/>
      <c r="G315" s="13"/>
      <c r="H315" s="14">
        <f t="shared" si="20"/>
        <v>1104907</v>
      </c>
      <c r="I315" s="18"/>
      <c r="J315" s="18"/>
      <c r="K315" s="18"/>
    </row>
    <row r="316" spans="1:11" s="11" customFormat="1" ht="15.75" x14ac:dyDescent="0.25">
      <c r="A316" s="12"/>
      <c r="B316" s="2" t="s">
        <v>440</v>
      </c>
      <c r="C316" s="13"/>
      <c r="D316" s="13">
        <v>1000000</v>
      </c>
      <c r="E316" s="13">
        <v>5000000</v>
      </c>
      <c r="F316" s="13">
        <v>4500000</v>
      </c>
      <c r="G316" s="13"/>
      <c r="H316" s="14">
        <f t="shared" si="20"/>
        <v>10500000</v>
      </c>
      <c r="I316" s="18"/>
      <c r="J316" s="18"/>
      <c r="K316" s="18"/>
    </row>
    <row r="317" spans="1:11" s="11" customFormat="1" ht="15.75" x14ac:dyDescent="0.25">
      <c r="A317" s="12"/>
      <c r="B317" s="2" t="s">
        <v>441</v>
      </c>
      <c r="C317" s="13"/>
      <c r="D317" s="13">
        <v>1000000</v>
      </c>
      <c r="E317" s="13">
        <v>1000000</v>
      </c>
      <c r="F317" s="13">
        <v>1500000</v>
      </c>
      <c r="G317" s="13"/>
      <c r="H317" s="14">
        <f t="shared" si="20"/>
        <v>3500000</v>
      </c>
      <c r="I317" s="18"/>
      <c r="J317" s="18"/>
      <c r="K317" s="18"/>
    </row>
    <row r="318" spans="1:11" s="11" customFormat="1" ht="15.75" x14ac:dyDescent="0.25">
      <c r="A318" s="12"/>
      <c r="B318" s="2" t="s">
        <v>442</v>
      </c>
      <c r="C318" s="13"/>
      <c r="D318" s="13">
        <v>1000000</v>
      </c>
      <c r="E318" s="13">
        <v>1000000</v>
      </c>
      <c r="F318" s="13">
        <v>1000000</v>
      </c>
      <c r="G318" s="13">
        <v>1000000</v>
      </c>
      <c r="H318" s="14">
        <f t="shared" si="20"/>
        <v>4000000</v>
      </c>
      <c r="I318" s="18"/>
      <c r="J318" s="18"/>
      <c r="K318" s="18"/>
    </row>
    <row r="319" spans="1:11" s="11" customFormat="1" ht="15.75" x14ac:dyDescent="0.25">
      <c r="A319" s="12"/>
      <c r="B319" s="2" t="s">
        <v>443</v>
      </c>
      <c r="C319" s="13"/>
      <c r="D319" s="13">
        <v>250000</v>
      </c>
      <c r="E319" s="13"/>
      <c r="F319" s="13"/>
      <c r="G319" s="13"/>
      <c r="H319" s="14">
        <f t="shared" si="20"/>
        <v>250000</v>
      </c>
      <c r="I319" s="18"/>
      <c r="J319" s="18"/>
      <c r="K319" s="18"/>
    </row>
    <row r="320" spans="1:11" s="11" customFormat="1" ht="15.75" x14ac:dyDescent="0.25">
      <c r="A320" s="12"/>
      <c r="B320" s="2" t="s">
        <v>444</v>
      </c>
      <c r="C320" s="13"/>
      <c r="D320" s="13">
        <v>250000</v>
      </c>
      <c r="E320" s="13"/>
      <c r="F320" s="13"/>
      <c r="G320" s="13"/>
      <c r="H320" s="14">
        <f t="shared" si="20"/>
        <v>250000</v>
      </c>
      <c r="I320" s="18"/>
      <c r="J320" s="18"/>
      <c r="K320" s="18"/>
    </row>
    <row r="321" spans="1:11" s="11" customFormat="1" ht="15.75" x14ac:dyDescent="0.25">
      <c r="A321" s="12"/>
      <c r="B321" s="2" t="s">
        <v>445</v>
      </c>
      <c r="C321" s="13"/>
      <c r="D321" s="13"/>
      <c r="E321" s="13">
        <v>250000</v>
      </c>
      <c r="F321" s="13"/>
      <c r="G321" s="13"/>
      <c r="H321" s="14">
        <f t="shared" si="20"/>
        <v>250000</v>
      </c>
      <c r="I321" s="18"/>
      <c r="J321" s="18"/>
      <c r="K321" s="18"/>
    </row>
    <row r="322" spans="1:11" s="11" customFormat="1" ht="15.75" x14ac:dyDescent="0.25">
      <c r="A322" s="12"/>
      <c r="B322" s="2" t="s">
        <v>446</v>
      </c>
      <c r="C322" s="13"/>
      <c r="D322" s="13"/>
      <c r="E322" s="13">
        <v>250000</v>
      </c>
      <c r="F322" s="13"/>
      <c r="G322" s="13"/>
      <c r="H322" s="14">
        <f t="shared" si="20"/>
        <v>250000</v>
      </c>
      <c r="I322" s="18"/>
      <c r="J322" s="18"/>
      <c r="K322" s="18"/>
    </row>
    <row r="323" spans="1:11" s="11" customFormat="1" ht="15.75" x14ac:dyDescent="0.25">
      <c r="A323" s="12"/>
      <c r="B323" s="2" t="s">
        <v>447</v>
      </c>
      <c r="C323" s="13"/>
      <c r="D323" s="13"/>
      <c r="E323" s="13">
        <v>250000</v>
      </c>
      <c r="F323" s="13"/>
      <c r="G323" s="13"/>
      <c r="H323" s="14">
        <f t="shared" si="20"/>
        <v>250000</v>
      </c>
      <c r="I323" s="18"/>
      <c r="J323" s="18"/>
      <c r="K323" s="18"/>
    </row>
    <row r="324" spans="1:11" s="11" customFormat="1" ht="15.75" x14ac:dyDescent="0.25">
      <c r="A324" s="12"/>
      <c r="B324" s="2" t="s">
        <v>448</v>
      </c>
      <c r="C324" s="13"/>
      <c r="D324" s="13"/>
      <c r="E324" s="13"/>
      <c r="F324" s="13">
        <v>250000</v>
      </c>
      <c r="G324" s="13"/>
      <c r="H324" s="14">
        <f t="shared" si="20"/>
        <v>250000</v>
      </c>
      <c r="I324" s="18"/>
      <c r="J324" s="18"/>
      <c r="K324" s="18"/>
    </row>
    <row r="325" spans="1:11" s="11" customFormat="1" ht="15.75" x14ac:dyDescent="0.25">
      <c r="A325" s="12"/>
      <c r="B325" s="2" t="s">
        <v>449</v>
      </c>
      <c r="C325" s="13"/>
      <c r="D325" s="13"/>
      <c r="E325" s="13">
        <v>250000</v>
      </c>
      <c r="F325" s="13"/>
      <c r="G325" s="13"/>
      <c r="H325" s="14">
        <f t="shared" si="20"/>
        <v>250000</v>
      </c>
      <c r="I325" s="18"/>
      <c r="J325" s="18"/>
      <c r="K325" s="18"/>
    </row>
    <row r="326" spans="1:11" s="11" customFormat="1" ht="15.75" x14ac:dyDescent="0.25">
      <c r="A326" s="12"/>
      <c r="B326" s="2" t="s">
        <v>450</v>
      </c>
      <c r="C326" s="13"/>
      <c r="D326" s="13">
        <v>250000</v>
      </c>
      <c r="E326" s="13"/>
      <c r="F326" s="13"/>
      <c r="G326" s="13"/>
      <c r="H326" s="14">
        <f t="shared" si="20"/>
        <v>250000</v>
      </c>
      <c r="I326" s="18"/>
      <c r="J326" s="18"/>
      <c r="K326" s="18"/>
    </row>
    <row r="327" spans="1:11" s="11" customFormat="1" ht="15.75" x14ac:dyDescent="0.25">
      <c r="A327" s="12"/>
      <c r="B327" s="2" t="s">
        <v>451</v>
      </c>
      <c r="C327" s="13"/>
      <c r="D327" s="13"/>
      <c r="E327" s="13">
        <v>1500000</v>
      </c>
      <c r="F327" s="13"/>
      <c r="G327" s="13"/>
      <c r="H327" s="14">
        <f t="shared" si="20"/>
        <v>1500000</v>
      </c>
      <c r="I327" s="18"/>
      <c r="J327" s="18"/>
      <c r="K327" s="18"/>
    </row>
    <row r="328" spans="1:11" s="11" customFormat="1" ht="15.75" x14ac:dyDescent="0.25">
      <c r="A328" s="12"/>
      <c r="B328" s="2" t="s">
        <v>452</v>
      </c>
      <c r="C328" s="13"/>
      <c r="D328" s="13">
        <v>500000</v>
      </c>
      <c r="E328" s="13"/>
      <c r="F328" s="13"/>
      <c r="G328" s="13"/>
      <c r="H328" s="14">
        <f t="shared" si="20"/>
        <v>500000</v>
      </c>
      <c r="I328" s="18"/>
      <c r="J328" s="18"/>
      <c r="K328" s="18"/>
    </row>
    <row r="329" spans="1:11" s="11" customFormat="1" ht="15.75" x14ac:dyDescent="0.25">
      <c r="A329" s="12"/>
      <c r="B329" s="2" t="s">
        <v>453</v>
      </c>
      <c r="C329" s="13"/>
      <c r="D329" s="13">
        <v>100000</v>
      </c>
      <c r="E329" s="13"/>
      <c r="F329" s="13"/>
      <c r="G329" s="13"/>
      <c r="H329" s="14">
        <f t="shared" si="20"/>
        <v>100000</v>
      </c>
      <c r="I329" s="18"/>
      <c r="J329" s="18"/>
      <c r="K329" s="18"/>
    </row>
    <row r="330" spans="1:11" s="11" customFormat="1" ht="15.75" x14ac:dyDescent="0.25">
      <c r="A330" s="12"/>
      <c r="B330" s="2" t="s">
        <v>454</v>
      </c>
      <c r="C330" s="13"/>
      <c r="D330" s="13"/>
      <c r="E330" s="13"/>
      <c r="F330" s="13">
        <v>250000</v>
      </c>
      <c r="G330" s="13"/>
      <c r="H330" s="14">
        <f t="shared" si="20"/>
        <v>250000</v>
      </c>
      <c r="I330" s="18"/>
      <c r="J330" s="18"/>
      <c r="K330" s="18"/>
    </row>
    <row r="331" spans="1:11" s="11" customFormat="1" ht="15.75" x14ac:dyDescent="0.25">
      <c r="A331" s="12"/>
      <c r="B331" s="2" t="s">
        <v>455</v>
      </c>
      <c r="C331" s="13"/>
      <c r="D331" s="13">
        <v>300000</v>
      </c>
      <c r="E331" s="13"/>
      <c r="F331" s="13"/>
      <c r="G331" s="13"/>
      <c r="H331" s="14">
        <f t="shared" si="20"/>
        <v>300000</v>
      </c>
      <c r="I331" s="18"/>
      <c r="J331" s="18"/>
      <c r="K331" s="18"/>
    </row>
    <row r="332" spans="1:11" s="11" customFormat="1" ht="15.75" x14ac:dyDescent="0.25">
      <c r="A332" s="12"/>
      <c r="B332" s="2" t="s">
        <v>456</v>
      </c>
      <c r="C332" s="13"/>
      <c r="D332" s="13">
        <v>2000000</v>
      </c>
      <c r="E332" s="13">
        <v>2000000</v>
      </c>
      <c r="F332" s="13">
        <v>2000000</v>
      </c>
      <c r="G332" s="13"/>
      <c r="H332" s="14">
        <f t="shared" si="20"/>
        <v>6000000</v>
      </c>
      <c r="I332" s="18"/>
      <c r="J332" s="18"/>
      <c r="K332" s="18"/>
    </row>
    <row r="333" spans="1:11" s="11" customFormat="1" ht="15.75" x14ac:dyDescent="0.25">
      <c r="A333" s="12"/>
      <c r="B333" s="2" t="s">
        <v>457</v>
      </c>
      <c r="C333" s="13"/>
      <c r="D333" s="13">
        <v>1500000</v>
      </c>
      <c r="E333" s="13"/>
      <c r="F333" s="13"/>
      <c r="G333" s="13"/>
      <c r="H333" s="14">
        <f t="shared" si="20"/>
        <v>1500000</v>
      </c>
      <c r="I333" s="18"/>
      <c r="J333" s="18"/>
      <c r="K333" s="18"/>
    </row>
    <row r="334" spans="1:11" s="11" customFormat="1" ht="15.75" x14ac:dyDescent="0.25">
      <c r="A334" s="12"/>
      <c r="B334" s="2" t="s">
        <v>458</v>
      </c>
      <c r="C334" s="13"/>
      <c r="D334" s="13"/>
      <c r="E334" s="13">
        <v>500000</v>
      </c>
      <c r="F334" s="13"/>
      <c r="G334" s="13"/>
      <c r="H334" s="14">
        <f t="shared" si="20"/>
        <v>500000</v>
      </c>
      <c r="I334" s="18"/>
      <c r="J334" s="18"/>
      <c r="K334" s="18"/>
    </row>
    <row r="335" spans="1:11" s="11" customFormat="1" ht="15.75" x14ac:dyDescent="0.25">
      <c r="A335" s="12"/>
      <c r="B335" s="2" t="s">
        <v>459</v>
      </c>
      <c r="C335" s="13"/>
      <c r="D335" s="13"/>
      <c r="E335" s="13"/>
      <c r="F335" s="13">
        <v>100000</v>
      </c>
      <c r="G335" s="13"/>
      <c r="H335" s="14">
        <f t="shared" si="20"/>
        <v>100000</v>
      </c>
      <c r="I335" s="18"/>
      <c r="J335" s="18"/>
      <c r="K335" s="18"/>
    </row>
    <row r="336" spans="1:11" s="11" customFormat="1" ht="15.75" x14ac:dyDescent="0.25">
      <c r="A336" s="12"/>
      <c r="B336" s="2" t="s">
        <v>460</v>
      </c>
      <c r="C336" s="13"/>
      <c r="D336" s="13"/>
      <c r="E336" s="13">
        <v>250000</v>
      </c>
      <c r="F336" s="13">
        <v>250000</v>
      </c>
      <c r="G336" s="13"/>
      <c r="H336" s="14">
        <f t="shared" si="20"/>
        <v>500000</v>
      </c>
      <c r="I336" s="18"/>
      <c r="J336" s="18"/>
      <c r="K336" s="18"/>
    </row>
    <row r="337" spans="1:11" s="11" customFormat="1" ht="15.75" x14ac:dyDescent="0.25">
      <c r="A337" s="12"/>
      <c r="B337" s="2" t="s">
        <v>461</v>
      </c>
      <c r="C337" s="13"/>
      <c r="D337" s="13"/>
      <c r="E337" s="13"/>
      <c r="F337" s="13">
        <v>250000</v>
      </c>
      <c r="G337" s="13"/>
      <c r="H337" s="14">
        <f t="shared" si="20"/>
        <v>250000</v>
      </c>
      <c r="I337" s="18"/>
      <c r="J337" s="18"/>
      <c r="K337" s="18"/>
    </row>
    <row r="338" spans="1:11" s="11" customFormat="1" ht="15.75" x14ac:dyDescent="0.25">
      <c r="A338" s="12"/>
      <c r="B338" s="2" t="s">
        <v>462</v>
      </c>
      <c r="C338" s="13"/>
      <c r="D338" s="13">
        <v>300000</v>
      </c>
      <c r="E338" s="13"/>
      <c r="F338" s="13"/>
      <c r="G338" s="13"/>
      <c r="H338" s="14">
        <f t="shared" si="20"/>
        <v>300000</v>
      </c>
      <c r="I338" s="18"/>
      <c r="J338" s="18"/>
      <c r="K338" s="18"/>
    </row>
    <row r="339" spans="1:11" s="11" customFormat="1" ht="15.75" x14ac:dyDescent="0.25">
      <c r="A339" s="12"/>
      <c r="B339" s="2" t="s">
        <v>463</v>
      </c>
      <c r="C339" s="13"/>
      <c r="D339" s="13"/>
      <c r="E339" s="13">
        <v>300000</v>
      </c>
      <c r="F339" s="13"/>
      <c r="G339" s="13"/>
      <c r="H339" s="14">
        <f t="shared" si="20"/>
        <v>300000</v>
      </c>
      <c r="I339" s="18"/>
      <c r="J339" s="18"/>
      <c r="K339" s="18"/>
    </row>
    <row r="340" spans="1:11" s="11" customFormat="1" ht="15.75" x14ac:dyDescent="0.25">
      <c r="A340" s="12"/>
      <c r="B340" s="2" t="s">
        <v>464</v>
      </c>
      <c r="C340" s="13"/>
      <c r="D340" s="13">
        <v>1000000</v>
      </c>
      <c r="E340" s="13">
        <v>1000000</v>
      </c>
      <c r="F340" s="13">
        <v>4000000</v>
      </c>
      <c r="G340" s="13"/>
      <c r="H340" s="14">
        <f t="shared" si="20"/>
        <v>6000000</v>
      </c>
      <c r="I340" s="18"/>
      <c r="J340" s="18"/>
      <c r="K340" s="18"/>
    </row>
    <row r="341" spans="1:11" s="11" customFormat="1" ht="15.75" x14ac:dyDescent="0.25">
      <c r="A341" s="12"/>
      <c r="B341" s="2" t="s">
        <v>465</v>
      </c>
      <c r="C341" s="13"/>
      <c r="D341" s="13"/>
      <c r="E341" s="13">
        <v>1000000</v>
      </c>
      <c r="F341" s="13">
        <v>5000000</v>
      </c>
      <c r="G341" s="13">
        <v>5000000</v>
      </c>
      <c r="H341" s="14">
        <f t="shared" si="20"/>
        <v>11000000</v>
      </c>
      <c r="I341" s="18"/>
      <c r="J341" s="18"/>
      <c r="K341" s="18"/>
    </row>
    <row r="342" spans="1:11" s="11" customFormat="1" ht="15.75" x14ac:dyDescent="0.25">
      <c r="A342" s="12"/>
      <c r="B342" s="2" t="s">
        <v>466</v>
      </c>
      <c r="C342" s="13"/>
      <c r="D342" s="13">
        <v>150000</v>
      </c>
      <c r="E342" s="13">
        <v>1000000</v>
      </c>
      <c r="F342" s="13">
        <v>2500000</v>
      </c>
      <c r="G342" s="13">
        <v>11350000</v>
      </c>
      <c r="H342" s="14">
        <f t="shared" si="20"/>
        <v>15000000</v>
      </c>
      <c r="I342" s="18"/>
      <c r="J342" s="18"/>
      <c r="K342" s="18"/>
    </row>
    <row r="343" spans="1:11" s="11" customFormat="1" ht="15.75" x14ac:dyDescent="0.25">
      <c r="A343" s="44"/>
      <c r="B343" s="44" t="s">
        <v>467</v>
      </c>
      <c r="C343" s="45">
        <f t="shared" ref="C343:G343" si="21">SUM(C311:C342)</f>
        <v>2354905</v>
      </c>
      <c r="D343" s="45">
        <f t="shared" si="21"/>
        <v>10150000</v>
      </c>
      <c r="E343" s="45">
        <f t="shared" si="21"/>
        <v>15550000</v>
      </c>
      <c r="F343" s="45">
        <f t="shared" si="21"/>
        <v>21600000</v>
      </c>
      <c r="G343" s="45">
        <f t="shared" si="21"/>
        <v>17350000</v>
      </c>
      <c r="H343" s="45">
        <f t="shared" si="20"/>
        <v>67004905</v>
      </c>
      <c r="I343" s="18"/>
      <c r="J343" s="18"/>
      <c r="K343" s="18"/>
    </row>
    <row r="344" spans="1:11" s="11" customFormat="1" ht="15.75" x14ac:dyDescent="0.25">
      <c r="A344" s="8"/>
      <c r="B344" s="19"/>
      <c r="C344" s="20"/>
      <c r="D344" s="20"/>
      <c r="E344" s="20"/>
      <c r="F344" s="20"/>
      <c r="G344" s="20"/>
      <c r="H344" s="21"/>
      <c r="I344" s="18"/>
      <c r="J344" s="18"/>
      <c r="K344" s="18"/>
    </row>
    <row r="345" spans="1:11" s="11" customFormat="1" ht="15.75" x14ac:dyDescent="0.25">
      <c r="A345" s="8"/>
      <c r="B345" s="27" t="s">
        <v>468</v>
      </c>
      <c r="C345" s="20"/>
      <c r="D345" s="20"/>
      <c r="E345" s="20"/>
      <c r="F345" s="20"/>
      <c r="G345" s="20"/>
      <c r="H345" s="21"/>
      <c r="I345" s="18"/>
      <c r="J345" s="18"/>
      <c r="K345" s="18"/>
    </row>
    <row r="346" spans="1:11" s="11" customFormat="1" ht="15.75" x14ac:dyDescent="0.25">
      <c r="A346" s="8"/>
      <c r="B346" s="19" t="s">
        <v>469</v>
      </c>
      <c r="C346" s="20"/>
      <c r="D346" s="20"/>
      <c r="E346" s="20"/>
      <c r="F346" s="20"/>
      <c r="G346" s="20"/>
      <c r="H346" s="5"/>
      <c r="I346" s="18"/>
      <c r="J346" s="18"/>
      <c r="K346" s="18"/>
    </row>
    <row r="347" spans="1:11" s="11" customFormat="1" ht="15.75" x14ac:dyDescent="0.25">
      <c r="A347" s="44"/>
      <c r="B347" s="44" t="s">
        <v>470</v>
      </c>
      <c r="C347" s="45">
        <f t="shared" ref="C347:G347" si="22">SUM(C346:C346)</f>
        <v>0</v>
      </c>
      <c r="D347" s="45">
        <f t="shared" si="22"/>
        <v>0</v>
      </c>
      <c r="E347" s="45">
        <f t="shared" si="22"/>
        <v>0</v>
      </c>
      <c r="F347" s="45">
        <f t="shared" si="22"/>
        <v>0</v>
      </c>
      <c r="G347" s="45">
        <f t="shared" si="22"/>
        <v>0</v>
      </c>
      <c r="H347" s="45">
        <f>SUM(C347:G347)</f>
        <v>0</v>
      </c>
      <c r="I347" s="18"/>
      <c r="J347" s="18"/>
      <c r="K347" s="18"/>
    </row>
    <row r="348" spans="1:11" s="11" customFormat="1" ht="15.75" x14ac:dyDescent="0.25">
      <c r="A348" s="8"/>
      <c r="B348" s="19"/>
      <c r="C348" s="20"/>
      <c r="D348" s="20"/>
      <c r="E348" s="20"/>
      <c r="F348" s="20"/>
      <c r="G348" s="20"/>
      <c r="H348" s="21"/>
      <c r="I348" s="18"/>
      <c r="J348" s="18"/>
      <c r="K348" s="18"/>
    </row>
    <row r="349" spans="1:11" s="11" customFormat="1" ht="15.75" x14ac:dyDescent="0.25">
      <c r="A349" s="8"/>
      <c r="B349" s="27" t="s">
        <v>471</v>
      </c>
      <c r="C349" s="20"/>
      <c r="D349" s="20"/>
      <c r="E349" s="20"/>
      <c r="F349" s="20"/>
      <c r="G349" s="20"/>
      <c r="H349" s="21"/>
      <c r="I349" s="18"/>
      <c r="J349" s="18"/>
      <c r="K349" s="18"/>
    </row>
    <row r="350" spans="1:11" s="11" customFormat="1" ht="15.75" x14ac:dyDescent="0.25">
      <c r="A350" s="8"/>
      <c r="B350" s="19" t="s">
        <v>469</v>
      </c>
      <c r="C350" s="20"/>
      <c r="D350" s="20"/>
      <c r="E350" s="20"/>
      <c r="F350" s="20"/>
      <c r="G350" s="20"/>
      <c r="H350" s="5">
        <f>SUM(C350:G350)</f>
        <v>0</v>
      </c>
      <c r="I350" s="18"/>
      <c r="J350" s="18"/>
      <c r="K350" s="18"/>
    </row>
    <row r="351" spans="1:11" s="11" customFormat="1" ht="15.75" x14ac:dyDescent="0.25">
      <c r="A351" s="44"/>
      <c r="B351" s="44" t="s">
        <v>472</v>
      </c>
      <c r="C351" s="45">
        <f t="shared" ref="C351:G351" si="23">SUM(C350:C350)</f>
        <v>0</v>
      </c>
      <c r="D351" s="45">
        <f t="shared" si="23"/>
        <v>0</v>
      </c>
      <c r="E351" s="45">
        <f t="shared" si="23"/>
        <v>0</v>
      </c>
      <c r="F351" s="45">
        <f t="shared" si="23"/>
        <v>0</v>
      </c>
      <c r="G351" s="45">
        <f t="shared" si="23"/>
        <v>0</v>
      </c>
      <c r="H351" s="45">
        <f>SUM(C351:G351)</f>
        <v>0</v>
      </c>
      <c r="I351" s="18"/>
      <c r="J351" s="18"/>
      <c r="K351" s="18"/>
    </row>
    <row r="352" spans="1:11" s="11" customFormat="1" ht="15.75" x14ac:dyDescent="0.25">
      <c r="A352" s="8"/>
      <c r="B352" s="19"/>
      <c r="C352" s="20"/>
      <c r="D352" s="20"/>
      <c r="E352" s="20"/>
      <c r="F352" s="20"/>
      <c r="G352" s="20"/>
      <c r="H352" s="21"/>
      <c r="I352" s="18"/>
      <c r="J352" s="18"/>
      <c r="K352" s="18"/>
    </row>
    <row r="353" spans="1:11" s="11" customFormat="1" ht="18" x14ac:dyDescent="0.25">
      <c r="A353" s="48"/>
      <c r="B353" s="48" t="s">
        <v>473</v>
      </c>
      <c r="C353" s="49">
        <f t="shared" ref="C353:G353" si="24">SUM(C308,C343,C347,C351)</f>
        <v>3313914.7289719628</v>
      </c>
      <c r="D353" s="50">
        <f t="shared" si="24"/>
        <v>12100000</v>
      </c>
      <c r="E353" s="50">
        <f t="shared" si="24"/>
        <v>17300000</v>
      </c>
      <c r="F353" s="50">
        <f t="shared" si="24"/>
        <v>23350000</v>
      </c>
      <c r="G353" s="50">
        <f t="shared" si="24"/>
        <v>19100000</v>
      </c>
      <c r="H353" s="50">
        <f>SUM(C353:G353)</f>
        <v>75163914.728971958</v>
      </c>
      <c r="I353" s="18"/>
      <c r="J353" s="18"/>
      <c r="K353" s="18"/>
    </row>
    <row r="354" spans="1:11" s="11" customFormat="1" ht="15.75" x14ac:dyDescent="0.25">
      <c r="A354" s="8"/>
      <c r="B354" s="19"/>
      <c r="C354" s="20"/>
      <c r="D354" s="20"/>
      <c r="E354" s="20"/>
      <c r="F354" s="20"/>
      <c r="G354" s="20"/>
      <c r="H354" s="21"/>
      <c r="I354" s="18"/>
      <c r="J354" s="18"/>
      <c r="K354" s="18"/>
    </row>
    <row r="355" spans="1:11" s="11" customFormat="1" ht="15.75" x14ac:dyDescent="0.25">
      <c r="A355" s="8"/>
      <c r="B355" s="27" t="s">
        <v>474</v>
      </c>
      <c r="C355" s="20"/>
      <c r="D355" s="20"/>
      <c r="E355" s="20"/>
      <c r="F355" s="20"/>
      <c r="G355" s="20"/>
      <c r="H355" s="21"/>
      <c r="I355" s="18"/>
      <c r="J355" s="18"/>
      <c r="K355" s="18"/>
    </row>
    <row r="356" spans="1:11" s="11" customFormat="1" ht="15.75" x14ac:dyDescent="0.25">
      <c r="A356" s="30" t="s">
        <v>475</v>
      </c>
      <c r="B356" s="2" t="s">
        <v>476</v>
      </c>
      <c r="C356" s="4">
        <v>6699999</v>
      </c>
      <c r="D356" s="4">
        <v>4400000</v>
      </c>
      <c r="E356" s="20"/>
      <c r="F356" s="20"/>
      <c r="G356" s="20"/>
      <c r="H356" s="14">
        <f t="shared" ref="H356:H371" si="25">SUM(C356:G356)</f>
        <v>11099999</v>
      </c>
      <c r="I356" s="18"/>
      <c r="J356" s="18"/>
      <c r="K356" s="18"/>
    </row>
    <row r="357" spans="1:11" s="11" customFormat="1" ht="15.75" x14ac:dyDescent="0.25">
      <c r="A357" s="30" t="s">
        <v>477</v>
      </c>
      <c r="B357" s="2" t="s">
        <v>478</v>
      </c>
      <c r="C357" s="20"/>
      <c r="D357" s="20"/>
      <c r="E357" s="20"/>
      <c r="F357" s="20"/>
      <c r="G357" s="20"/>
      <c r="H357" s="14">
        <f t="shared" si="25"/>
        <v>0</v>
      </c>
      <c r="I357" s="18"/>
      <c r="J357" s="18"/>
      <c r="K357" s="18"/>
    </row>
    <row r="358" spans="1:11" s="11" customFormat="1" ht="15.75" x14ac:dyDescent="0.25">
      <c r="A358" s="30" t="s">
        <v>479</v>
      </c>
      <c r="B358" s="2" t="s">
        <v>480</v>
      </c>
      <c r="C358" s="20"/>
      <c r="D358" s="20"/>
      <c r="E358" s="20"/>
      <c r="F358" s="20"/>
      <c r="G358" s="20"/>
      <c r="H358" s="14">
        <f t="shared" si="25"/>
        <v>0</v>
      </c>
      <c r="I358" s="18"/>
      <c r="J358" s="18"/>
      <c r="K358" s="18"/>
    </row>
    <row r="359" spans="1:11" s="11" customFormat="1" ht="15.75" x14ac:dyDescent="0.25">
      <c r="A359" s="30" t="s">
        <v>481</v>
      </c>
      <c r="B359" s="2" t="s">
        <v>482</v>
      </c>
      <c r="C359" s="20"/>
      <c r="D359" s="20"/>
      <c r="E359" s="20"/>
      <c r="F359" s="20"/>
      <c r="G359" s="20"/>
      <c r="H359" s="14">
        <f t="shared" si="25"/>
        <v>0</v>
      </c>
      <c r="I359" s="18"/>
      <c r="J359" s="18"/>
      <c r="K359" s="18"/>
    </row>
    <row r="360" spans="1:11" s="11" customFormat="1" ht="15.75" x14ac:dyDescent="0.25">
      <c r="A360" s="8"/>
      <c r="B360" s="2" t="s">
        <v>483</v>
      </c>
      <c r="C360" s="4"/>
      <c r="D360" s="4">
        <v>1000000</v>
      </c>
      <c r="E360" s="4"/>
      <c r="F360" s="4"/>
      <c r="G360" s="4"/>
      <c r="H360" s="14">
        <f t="shared" si="25"/>
        <v>1000000</v>
      </c>
      <c r="I360" s="18"/>
      <c r="J360" s="18"/>
      <c r="K360" s="18"/>
    </row>
    <row r="361" spans="1:11" s="11" customFormat="1" ht="15.75" x14ac:dyDescent="0.25">
      <c r="A361" s="8"/>
      <c r="B361" s="2" t="s">
        <v>484</v>
      </c>
      <c r="C361" s="4"/>
      <c r="D361" s="4" t="s">
        <v>309</v>
      </c>
      <c r="E361" s="4" t="s">
        <v>309</v>
      </c>
      <c r="F361" s="4">
        <v>1500000</v>
      </c>
      <c r="G361" s="4"/>
      <c r="H361" s="14">
        <f t="shared" si="25"/>
        <v>1500000</v>
      </c>
      <c r="I361" s="18"/>
      <c r="J361" s="18"/>
      <c r="K361" s="18"/>
    </row>
    <row r="362" spans="1:11" s="11" customFormat="1" ht="15.75" x14ac:dyDescent="0.25">
      <c r="A362" s="8"/>
      <c r="B362" s="2" t="s">
        <v>485</v>
      </c>
      <c r="C362" s="4"/>
      <c r="D362" s="4">
        <v>100000</v>
      </c>
      <c r="E362" s="4"/>
      <c r="F362" s="4"/>
      <c r="G362" s="4"/>
      <c r="H362" s="14">
        <f t="shared" si="25"/>
        <v>100000</v>
      </c>
      <c r="I362" s="18"/>
      <c r="J362" s="18"/>
      <c r="K362" s="18"/>
    </row>
    <row r="363" spans="1:11" s="11" customFormat="1" ht="15.75" x14ac:dyDescent="0.25">
      <c r="A363" s="8"/>
      <c r="B363" s="2" t="s">
        <v>486</v>
      </c>
      <c r="C363" s="4"/>
      <c r="D363" s="4"/>
      <c r="E363" s="4">
        <v>1925000</v>
      </c>
      <c r="F363" s="4"/>
      <c r="G363" s="4"/>
      <c r="H363" s="14">
        <f t="shared" si="25"/>
        <v>1925000</v>
      </c>
      <c r="I363" s="18"/>
      <c r="J363" s="18"/>
      <c r="K363" s="18"/>
    </row>
    <row r="364" spans="1:11" s="11" customFormat="1" ht="15.75" x14ac:dyDescent="0.25">
      <c r="A364" s="8"/>
      <c r="B364" s="2" t="s">
        <v>487</v>
      </c>
      <c r="C364" s="4"/>
      <c r="D364" s="4">
        <v>700000</v>
      </c>
      <c r="E364" s="4" t="s">
        <v>309</v>
      </c>
      <c r="F364" s="4" t="s">
        <v>309</v>
      </c>
      <c r="G364" s="4"/>
      <c r="H364" s="14">
        <f t="shared" si="25"/>
        <v>700000</v>
      </c>
      <c r="I364" s="18"/>
      <c r="J364" s="18"/>
      <c r="K364" s="18"/>
    </row>
    <row r="365" spans="1:11" s="11" customFormat="1" ht="15.75" x14ac:dyDescent="0.25">
      <c r="A365" s="8"/>
      <c r="B365" s="2" t="s">
        <v>488</v>
      </c>
      <c r="C365" s="4"/>
      <c r="D365" s="4">
        <v>600000</v>
      </c>
      <c r="E365" s="4" t="s">
        <v>309</v>
      </c>
      <c r="F365" s="4" t="s">
        <v>309</v>
      </c>
      <c r="G365" s="4"/>
      <c r="H365" s="14">
        <f t="shared" si="25"/>
        <v>600000</v>
      </c>
      <c r="I365" s="18"/>
      <c r="J365" s="18"/>
      <c r="K365" s="18"/>
    </row>
    <row r="366" spans="1:11" s="11" customFormat="1" ht="15.75" x14ac:dyDescent="0.25">
      <c r="A366" s="8"/>
      <c r="B366" s="2" t="s">
        <v>489</v>
      </c>
      <c r="C366" s="4"/>
      <c r="D366" s="4">
        <v>600000</v>
      </c>
      <c r="E366" s="4"/>
      <c r="F366" s="4"/>
      <c r="G366" s="4"/>
      <c r="H366" s="14">
        <f t="shared" si="25"/>
        <v>600000</v>
      </c>
      <c r="I366" s="18"/>
      <c r="J366" s="18"/>
      <c r="K366" s="18"/>
    </row>
    <row r="367" spans="1:11" s="11" customFormat="1" ht="15.75" x14ac:dyDescent="0.25">
      <c r="A367" s="8"/>
      <c r="B367" s="2" t="s">
        <v>490</v>
      </c>
      <c r="C367" s="4"/>
      <c r="D367" s="4">
        <v>500000</v>
      </c>
      <c r="E367" s="4"/>
      <c r="F367" s="4"/>
      <c r="G367" s="4"/>
      <c r="H367" s="14">
        <f t="shared" si="25"/>
        <v>500000</v>
      </c>
      <c r="I367" s="18"/>
      <c r="J367" s="18"/>
      <c r="K367" s="18"/>
    </row>
    <row r="368" spans="1:11" s="11" customFormat="1" ht="15.75" x14ac:dyDescent="0.25">
      <c r="A368" s="30" t="s">
        <v>491</v>
      </c>
      <c r="B368" s="2" t="s">
        <v>492</v>
      </c>
      <c r="C368" s="4"/>
      <c r="D368" s="4">
        <v>330000</v>
      </c>
      <c r="E368" s="4"/>
      <c r="F368" s="4"/>
      <c r="G368" s="4"/>
      <c r="H368" s="14">
        <f t="shared" si="25"/>
        <v>330000</v>
      </c>
      <c r="I368" s="18"/>
      <c r="J368" s="18"/>
      <c r="K368" s="18"/>
    </row>
    <row r="369" spans="1:11" s="11" customFormat="1" ht="15.75" x14ac:dyDescent="0.25">
      <c r="A369" s="8"/>
      <c r="B369" s="2" t="s">
        <v>493</v>
      </c>
      <c r="C369" s="4"/>
      <c r="D369" s="4">
        <v>240000</v>
      </c>
      <c r="E369" s="4" t="s">
        <v>309</v>
      </c>
      <c r="F369" s="20"/>
      <c r="G369" s="20"/>
      <c r="H369" s="14">
        <f t="shared" si="25"/>
        <v>240000</v>
      </c>
      <c r="I369" s="18"/>
      <c r="J369" s="18"/>
      <c r="K369" s="18"/>
    </row>
    <row r="370" spans="1:11" s="11" customFormat="1" ht="15.75" x14ac:dyDescent="0.25">
      <c r="A370" s="30" t="s">
        <v>491</v>
      </c>
      <c r="B370" s="2" t="s">
        <v>494</v>
      </c>
      <c r="C370" s="4"/>
      <c r="D370" s="4"/>
      <c r="E370" s="4">
        <v>150000</v>
      </c>
      <c r="F370" s="4"/>
      <c r="G370" s="20"/>
      <c r="H370" s="14">
        <f t="shared" si="25"/>
        <v>150000</v>
      </c>
      <c r="I370" s="18"/>
      <c r="J370" s="18"/>
      <c r="K370" s="18"/>
    </row>
    <row r="371" spans="1:11" s="11" customFormat="1" ht="15.75" x14ac:dyDescent="0.25">
      <c r="A371" s="30" t="s">
        <v>491</v>
      </c>
      <c r="B371" s="2" t="s">
        <v>495</v>
      </c>
      <c r="C371" s="4"/>
      <c r="D371" s="4"/>
      <c r="E371" s="4"/>
      <c r="F371" s="4"/>
      <c r="G371" s="4">
        <v>75000</v>
      </c>
      <c r="H371" s="14">
        <f t="shared" si="25"/>
        <v>75000</v>
      </c>
      <c r="I371" s="18"/>
      <c r="J371" s="18"/>
      <c r="K371" s="18"/>
    </row>
    <row r="372" spans="1:11" s="11" customFormat="1" ht="15.75" x14ac:dyDescent="0.25">
      <c r="A372" s="44"/>
      <c r="B372" s="44" t="s">
        <v>496</v>
      </c>
      <c r="C372" s="45">
        <f t="shared" ref="C372:G372" si="26">SUM(C356:C371)</f>
        <v>6699999</v>
      </c>
      <c r="D372" s="45">
        <f t="shared" si="26"/>
        <v>8470000</v>
      </c>
      <c r="E372" s="45">
        <f t="shared" si="26"/>
        <v>2075000</v>
      </c>
      <c r="F372" s="45">
        <f t="shared" si="26"/>
        <v>1500000</v>
      </c>
      <c r="G372" s="45">
        <f t="shared" si="26"/>
        <v>75000</v>
      </c>
      <c r="H372" s="45">
        <f>SUM(C372:G372)</f>
        <v>18819999</v>
      </c>
      <c r="I372" s="18"/>
      <c r="J372" s="18"/>
      <c r="K372" s="18"/>
    </row>
    <row r="373" spans="1:11" s="11" customFormat="1" ht="15.75" x14ac:dyDescent="0.25">
      <c r="A373" s="8"/>
      <c r="B373" s="19"/>
      <c r="C373" s="20"/>
      <c r="D373" s="20"/>
      <c r="E373" s="20"/>
      <c r="F373" s="20"/>
      <c r="G373" s="20"/>
      <c r="H373" s="21"/>
      <c r="I373" s="18"/>
      <c r="J373" s="18"/>
      <c r="K373" s="18"/>
    </row>
    <row r="374" spans="1:11" s="11" customFormat="1" ht="15.75" x14ac:dyDescent="0.25">
      <c r="A374" s="8"/>
      <c r="B374" s="27" t="s">
        <v>497</v>
      </c>
      <c r="C374" s="28"/>
      <c r="D374" s="28"/>
      <c r="E374" s="28"/>
      <c r="F374" s="28"/>
      <c r="G374" s="28"/>
      <c r="H374" s="21"/>
      <c r="I374" s="18"/>
      <c r="J374" s="18"/>
      <c r="K374" s="18"/>
    </row>
    <row r="375" spans="1:11" s="11" customFormat="1" ht="15.75" x14ac:dyDescent="0.25">
      <c r="A375" s="30" t="s">
        <v>498</v>
      </c>
      <c r="B375" s="2" t="s">
        <v>499</v>
      </c>
      <c r="C375" s="20"/>
      <c r="D375" s="20"/>
      <c r="E375" s="20"/>
      <c r="F375" s="4"/>
      <c r="G375" s="4"/>
      <c r="H375" s="14">
        <f t="shared" ref="H375:H386" si="27">SUM(C375:G375)</f>
        <v>0</v>
      </c>
      <c r="I375" s="18"/>
      <c r="J375" s="18"/>
      <c r="K375" s="18"/>
    </row>
    <row r="376" spans="1:11" s="11" customFormat="1" ht="15.75" x14ac:dyDescent="0.25">
      <c r="A376" s="30" t="s">
        <v>500</v>
      </c>
      <c r="B376" s="2" t="s">
        <v>501</v>
      </c>
      <c r="C376" s="20"/>
      <c r="D376" s="20"/>
      <c r="E376" s="20"/>
      <c r="F376" s="20"/>
      <c r="G376" s="20"/>
      <c r="H376" s="14">
        <f t="shared" si="27"/>
        <v>0</v>
      </c>
      <c r="I376" s="18"/>
      <c r="J376" s="18"/>
      <c r="K376" s="18"/>
    </row>
    <row r="377" spans="1:11" s="11" customFormat="1" ht="15.75" x14ac:dyDescent="0.25">
      <c r="A377" s="30" t="s">
        <v>502</v>
      </c>
      <c r="B377" s="2" t="s">
        <v>503</v>
      </c>
      <c r="C377" s="20"/>
      <c r="D377" s="20"/>
      <c r="E377" s="20"/>
      <c r="F377" s="20"/>
      <c r="G377" s="20"/>
      <c r="H377" s="14">
        <f t="shared" si="27"/>
        <v>0</v>
      </c>
      <c r="I377" s="18"/>
      <c r="J377" s="18"/>
      <c r="K377" s="18"/>
    </row>
    <row r="378" spans="1:11" s="11" customFormat="1" ht="15.75" x14ac:dyDescent="0.25">
      <c r="A378" s="30" t="s">
        <v>504</v>
      </c>
      <c r="B378" s="2" t="s">
        <v>505</v>
      </c>
      <c r="C378" s="20"/>
      <c r="D378" s="20"/>
      <c r="E378" s="20"/>
      <c r="F378" s="20"/>
      <c r="G378" s="20"/>
      <c r="H378" s="14">
        <f t="shared" si="27"/>
        <v>0</v>
      </c>
      <c r="I378" s="18"/>
      <c r="J378" s="18"/>
      <c r="K378" s="18"/>
    </row>
    <row r="379" spans="1:11" s="11" customFormat="1" ht="15.75" x14ac:dyDescent="0.25">
      <c r="A379" s="8"/>
      <c r="B379" s="2" t="s">
        <v>506</v>
      </c>
      <c r="C379" s="4"/>
      <c r="D379" s="4"/>
      <c r="E379" s="4" t="s">
        <v>309</v>
      </c>
      <c r="F379" s="4" t="s">
        <v>309</v>
      </c>
      <c r="G379" s="4">
        <v>2000000</v>
      </c>
      <c r="H379" s="14">
        <f t="shared" si="27"/>
        <v>2000000</v>
      </c>
      <c r="I379" s="18"/>
      <c r="J379" s="18"/>
      <c r="K379" s="18"/>
    </row>
    <row r="380" spans="1:11" s="11" customFormat="1" ht="15.75" x14ac:dyDescent="0.25">
      <c r="A380" s="30" t="s">
        <v>491</v>
      </c>
      <c r="B380" s="2" t="s">
        <v>507</v>
      </c>
      <c r="C380" s="4"/>
      <c r="D380" s="4" t="s">
        <v>309</v>
      </c>
      <c r="E380" s="4">
        <v>440000</v>
      </c>
      <c r="F380" s="4" t="s">
        <v>309</v>
      </c>
      <c r="G380" s="4"/>
      <c r="H380" s="14">
        <f t="shared" si="27"/>
        <v>440000</v>
      </c>
      <c r="I380" s="18"/>
      <c r="J380" s="18"/>
      <c r="K380" s="18"/>
    </row>
    <row r="381" spans="1:11" s="11" customFormat="1" ht="15.75" x14ac:dyDescent="0.25">
      <c r="A381" s="30" t="s">
        <v>491</v>
      </c>
      <c r="B381" s="2" t="s">
        <v>508</v>
      </c>
      <c r="C381" s="4"/>
      <c r="D381" s="4"/>
      <c r="E381" s="4">
        <v>800000</v>
      </c>
      <c r="F381" s="4"/>
      <c r="G381" s="4"/>
      <c r="H381" s="14">
        <f t="shared" si="27"/>
        <v>800000</v>
      </c>
      <c r="I381" s="18"/>
      <c r="J381" s="18"/>
      <c r="K381" s="18"/>
    </row>
    <row r="382" spans="1:11" s="11" customFormat="1" ht="15.75" x14ac:dyDescent="0.25">
      <c r="A382" s="8"/>
      <c r="B382" s="2" t="s">
        <v>509</v>
      </c>
      <c r="C382" s="4"/>
      <c r="D382" s="4" t="s">
        <v>309</v>
      </c>
      <c r="E382" s="4">
        <v>240000</v>
      </c>
      <c r="F382" s="4" t="s">
        <v>309</v>
      </c>
      <c r="G382" s="4"/>
      <c r="H382" s="14">
        <f t="shared" si="27"/>
        <v>240000</v>
      </c>
      <c r="I382" s="18"/>
      <c r="J382" s="18"/>
      <c r="K382" s="18"/>
    </row>
    <row r="383" spans="1:11" s="11" customFormat="1" ht="15.75" x14ac:dyDescent="0.25">
      <c r="A383" s="30" t="s">
        <v>491</v>
      </c>
      <c r="B383" s="2" t="s">
        <v>510</v>
      </c>
      <c r="C383" s="4"/>
      <c r="D383" s="4">
        <v>140000</v>
      </c>
      <c r="E383" s="4"/>
      <c r="F383" s="4"/>
      <c r="G383" s="4"/>
      <c r="H383" s="14">
        <f t="shared" si="27"/>
        <v>140000</v>
      </c>
      <c r="I383" s="18"/>
      <c r="J383" s="18"/>
      <c r="K383" s="18"/>
    </row>
    <row r="384" spans="1:11" s="11" customFormat="1" ht="15.75" x14ac:dyDescent="0.25">
      <c r="A384" s="30" t="s">
        <v>491</v>
      </c>
      <c r="B384" s="2" t="s">
        <v>511</v>
      </c>
      <c r="C384" s="4"/>
      <c r="D384" s="4"/>
      <c r="E384" s="4" t="s">
        <v>309</v>
      </c>
      <c r="F384" s="4">
        <v>150000</v>
      </c>
      <c r="G384" s="4"/>
      <c r="H384" s="14">
        <f t="shared" si="27"/>
        <v>150000</v>
      </c>
      <c r="I384" s="18"/>
      <c r="J384" s="18"/>
      <c r="K384" s="18"/>
    </row>
    <row r="385" spans="1:11" s="11" customFormat="1" ht="15.75" x14ac:dyDescent="0.25">
      <c r="A385" s="8"/>
      <c r="B385" s="2" t="s">
        <v>512</v>
      </c>
      <c r="C385" s="4"/>
      <c r="D385" s="4"/>
      <c r="E385" s="4">
        <v>225000</v>
      </c>
      <c r="F385" s="4"/>
      <c r="G385" s="4"/>
      <c r="H385" s="14">
        <f t="shared" si="27"/>
        <v>225000</v>
      </c>
      <c r="I385" s="18"/>
      <c r="J385" s="18"/>
      <c r="K385" s="18"/>
    </row>
    <row r="386" spans="1:11" s="11" customFormat="1" ht="15.75" x14ac:dyDescent="0.25">
      <c r="A386" s="30" t="s">
        <v>513</v>
      </c>
      <c r="B386" s="2" t="s">
        <v>514</v>
      </c>
      <c r="C386" s="4"/>
      <c r="D386" s="20"/>
      <c r="E386" s="20"/>
      <c r="F386" s="20"/>
      <c r="G386" s="20"/>
      <c r="H386" s="14">
        <f t="shared" si="27"/>
        <v>0</v>
      </c>
      <c r="I386" s="18"/>
      <c r="J386" s="18"/>
      <c r="K386" s="18"/>
    </row>
    <row r="387" spans="1:11" s="11" customFormat="1" ht="15.75" x14ac:dyDescent="0.25">
      <c r="A387" s="44"/>
      <c r="B387" s="44" t="s">
        <v>515</v>
      </c>
      <c r="C387" s="45">
        <f t="shared" ref="C387:G387" si="28">SUM(C375:C386)</f>
        <v>0</v>
      </c>
      <c r="D387" s="45">
        <f t="shared" si="28"/>
        <v>140000</v>
      </c>
      <c r="E387" s="45">
        <f t="shared" si="28"/>
        <v>1705000</v>
      </c>
      <c r="F387" s="45">
        <f t="shared" si="28"/>
        <v>150000</v>
      </c>
      <c r="G387" s="45">
        <f t="shared" si="28"/>
        <v>2000000</v>
      </c>
      <c r="H387" s="45">
        <f>SUM(C387:G387)</f>
        <v>3995000</v>
      </c>
      <c r="I387" s="18"/>
      <c r="J387" s="18"/>
      <c r="K387" s="18"/>
    </row>
    <row r="388" spans="1:11" s="11" customFormat="1" ht="15.75" x14ac:dyDescent="0.25">
      <c r="A388" s="8"/>
      <c r="B388" s="19"/>
      <c r="C388" s="20"/>
      <c r="D388" s="20"/>
      <c r="E388" s="20"/>
      <c r="F388" s="20"/>
      <c r="G388" s="20"/>
      <c r="H388" s="21"/>
      <c r="I388" s="18"/>
      <c r="J388" s="18"/>
      <c r="K388" s="18"/>
    </row>
    <row r="389" spans="1:11" s="11" customFormat="1" ht="15.75" x14ac:dyDescent="0.25">
      <c r="A389" s="30" t="s">
        <v>516</v>
      </c>
      <c r="B389" s="9" t="s">
        <v>517</v>
      </c>
      <c r="C389" s="10">
        <v>9795531</v>
      </c>
      <c r="D389" s="10">
        <v>10000000</v>
      </c>
      <c r="E389" s="10">
        <v>10000000</v>
      </c>
      <c r="F389" s="10">
        <v>10500000</v>
      </c>
      <c r="G389" s="10">
        <v>10700000</v>
      </c>
      <c r="H389" s="10">
        <f>SUM(C389:G389)</f>
        <v>50995531</v>
      </c>
      <c r="I389" s="18"/>
      <c r="J389" s="18"/>
      <c r="K389" s="18"/>
    </row>
    <row r="390" spans="1:11" s="11" customFormat="1" ht="15.75" x14ac:dyDescent="0.25">
      <c r="A390" s="30" t="s">
        <v>518</v>
      </c>
      <c r="B390" s="9" t="s">
        <v>519</v>
      </c>
      <c r="C390" s="10">
        <v>13060709</v>
      </c>
      <c r="D390" s="10">
        <v>13700000</v>
      </c>
      <c r="E390" s="10">
        <v>13700000</v>
      </c>
      <c r="F390" s="10">
        <v>13900000</v>
      </c>
      <c r="G390" s="10">
        <v>14300000</v>
      </c>
      <c r="H390" s="10">
        <f>SUM(C390:G390)</f>
        <v>68660709</v>
      </c>
      <c r="I390" s="18"/>
      <c r="J390" s="18"/>
      <c r="K390" s="18"/>
    </row>
    <row r="391" spans="1:11" s="11" customFormat="1" ht="15.75" x14ac:dyDescent="0.25">
      <c r="A391" s="8"/>
      <c r="B391" s="19"/>
      <c r="C391" s="20"/>
      <c r="D391" s="20"/>
      <c r="E391" s="20"/>
      <c r="F391" s="20"/>
      <c r="G391" s="20"/>
      <c r="H391" s="21"/>
      <c r="I391" s="18"/>
      <c r="J391" s="18"/>
      <c r="K391" s="18"/>
    </row>
    <row r="392" spans="1:11" s="11" customFormat="1" ht="15.75" x14ac:dyDescent="0.25">
      <c r="A392" s="8"/>
      <c r="B392" s="27" t="s">
        <v>520</v>
      </c>
      <c r="C392" s="20"/>
      <c r="D392" s="20"/>
      <c r="E392" s="20"/>
      <c r="F392" s="20"/>
      <c r="G392" s="20"/>
      <c r="H392" s="21"/>
      <c r="I392" s="18"/>
      <c r="J392" s="18"/>
      <c r="K392" s="18"/>
    </row>
    <row r="393" spans="1:11" s="11" customFormat="1" ht="15.75" x14ac:dyDescent="0.25">
      <c r="A393" s="31">
        <v>108</v>
      </c>
      <c r="B393" s="2" t="s">
        <v>521</v>
      </c>
      <c r="C393" s="4">
        <v>3898000</v>
      </c>
      <c r="D393" s="4">
        <v>5000000</v>
      </c>
      <c r="E393" s="4">
        <v>5000000</v>
      </c>
      <c r="F393" s="4">
        <v>5000000</v>
      </c>
      <c r="G393" s="4">
        <v>5000000</v>
      </c>
      <c r="H393" s="14">
        <f t="shared" ref="H393:H413" si="29">SUM(C393:G393)</f>
        <v>23898000</v>
      </c>
      <c r="I393" s="18"/>
      <c r="J393" s="18"/>
      <c r="K393" s="18"/>
    </row>
    <row r="394" spans="1:11" s="11" customFormat="1" ht="15.75" x14ac:dyDescent="0.25">
      <c r="A394" s="30" t="s">
        <v>522</v>
      </c>
      <c r="B394" s="2" t="s">
        <v>523</v>
      </c>
      <c r="C394" s="4"/>
      <c r="D394" s="20"/>
      <c r="E394" s="20"/>
      <c r="F394" s="20"/>
      <c r="G394" s="20"/>
      <c r="H394" s="14">
        <f t="shared" si="29"/>
        <v>0</v>
      </c>
      <c r="I394" s="18"/>
      <c r="J394" s="18"/>
      <c r="K394" s="18"/>
    </row>
    <row r="395" spans="1:11" s="11" customFormat="1" ht="15.75" x14ac:dyDescent="0.25">
      <c r="A395" s="30" t="s">
        <v>524</v>
      </c>
      <c r="B395" s="2" t="s">
        <v>523</v>
      </c>
      <c r="C395" s="4"/>
      <c r="D395" s="20"/>
      <c r="E395" s="20"/>
      <c r="F395" s="20"/>
      <c r="G395" s="20"/>
      <c r="H395" s="14">
        <f t="shared" si="29"/>
        <v>0</v>
      </c>
      <c r="I395" s="18"/>
      <c r="J395" s="18"/>
      <c r="K395" s="18"/>
    </row>
    <row r="396" spans="1:11" s="11" customFormat="1" ht="15.75" x14ac:dyDescent="0.25">
      <c r="A396" s="30" t="s">
        <v>525</v>
      </c>
      <c r="B396" s="2" t="s">
        <v>526</v>
      </c>
      <c r="C396" s="4">
        <v>150000</v>
      </c>
      <c r="D396" s="20"/>
      <c r="E396" s="20"/>
      <c r="F396" s="20"/>
      <c r="G396" s="20"/>
      <c r="H396" s="14">
        <f t="shared" si="29"/>
        <v>150000</v>
      </c>
      <c r="I396" s="18"/>
      <c r="J396" s="18"/>
      <c r="K396" s="18"/>
    </row>
    <row r="397" spans="1:11" s="11" customFormat="1" ht="15.75" x14ac:dyDescent="0.25">
      <c r="A397" s="30" t="s">
        <v>527</v>
      </c>
      <c r="B397" s="2" t="s">
        <v>528</v>
      </c>
      <c r="C397" s="4">
        <v>500000</v>
      </c>
      <c r="D397" s="20">
        <v>700000</v>
      </c>
      <c r="E397" s="20">
        <v>600000</v>
      </c>
      <c r="F397" s="20">
        <v>500000</v>
      </c>
      <c r="G397" s="20">
        <v>300000</v>
      </c>
      <c r="H397" s="14">
        <f t="shared" si="29"/>
        <v>2600000</v>
      </c>
      <c r="I397" s="18"/>
      <c r="J397" s="18"/>
      <c r="K397" s="18"/>
    </row>
    <row r="398" spans="1:11" s="11" customFormat="1" ht="15.75" x14ac:dyDescent="0.25">
      <c r="A398" s="30" t="s">
        <v>529</v>
      </c>
      <c r="B398" s="2" t="s">
        <v>530</v>
      </c>
      <c r="C398" s="4"/>
      <c r="D398" s="20"/>
      <c r="E398" s="20"/>
      <c r="F398" s="20"/>
      <c r="G398" s="20"/>
      <c r="H398" s="14">
        <f t="shared" si="29"/>
        <v>0</v>
      </c>
      <c r="I398" s="18"/>
      <c r="J398" s="18"/>
      <c r="K398" s="18"/>
    </row>
    <row r="399" spans="1:11" s="11" customFormat="1" ht="15.75" x14ac:dyDescent="0.25">
      <c r="A399" s="30" t="s">
        <v>531</v>
      </c>
      <c r="B399" s="2" t="s">
        <v>532</v>
      </c>
      <c r="C399" s="4">
        <v>1440000</v>
      </c>
      <c r="D399" s="4">
        <v>900000</v>
      </c>
      <c r="E399" s="4">
        <v>1051000</v>
      </c>
      <c r="F399" s="4">
        <v>1300000</v>
      </c>
      <c r="G399" s="4">
        <f>550000+500000+20000</f>
        <v>1070000</v>
      </c>
      <c r="H399" s="14">
        <f t="shared" si="29"/>
        <v>5761000</v>
      </c>
      <c r="I399" s="18"/>
      <c r="J399" s="18"/>
      <c r="K399" s="18"/>
    </row>
    <row r="400" spans="1:11" s="11" customFormat="1" ht="15.75" x14ac:dyDescent="0.25">
      <c r="A400" s="30" t="s">
        <v>533</v>
      </c>
      <c r="B400" s="2" t="s">
        <v>534</v>
      </c>
      <c r="C400" s="4"/>
      <c r="D400" s="4"/>
      <c r="E400" s="4"/>
      <c r="F400" s="4"/>
      <c r="G400" s="4"/>
      <c r="H400" s="14">
        <f t="shared" si="29"/>
        <v>0</v>
      </c>
      <c r="I400" s="18"/>
      <c r="J400" s="18"/>
      <c r="K400" s="18"/>
    </row>
    <row r="401" spans="1:11" s="11" customFormat="1" ht="15.75" x14ac:dyDescent="0.25">
      <c r="A401" s="30" t="s">
        <v>535</v>
      </c>
      <c r="B401" s="2" t="s">
        <v>536</v>
      </c>
      <c r="C401" s="4">
        <v>9310316</v>
      </c>
      <c r="D401" s="4"/>
      <c r="E401" s="4"/>
      <c r="F401" s="4"/>
      <c r="G401" s="4"/>
      <c r="H401" s="14">
        <f t="shared" si="29"/>
        <v>9310316</v>
      </c>
      <c r="I401" s="18"/>
      <c r="J401" s="18"/>
      <c r="K401" s="18"/>
    </row>
    <row r="402" spans="1:11" s="11" customFormat="1" ht="15.75" x14ac:dyDescent="0.25">
      <c r="A402" s="8"/>
      <c r="B402" s="2" t="s">
        <v>537</v>
      </c>
      <c r="C402" s="4"/>
      <c r="D402" s="4">
        <v>300000</v>
      </c>
      <c r="E402" s="4"/>
      <c r="F402" s="4"/>
      <c r="G402" s="4"/>
      <c r="H402" s="14">
        <f t="shared" si="29"/>
        <v>300000</v>
      </c>
      <c r="I402" s="18"/>
      <c r="J402" s="18"/>
      <c r="K402" s="18"/>
    </row>
    <row r="403" spans="1:11" s="11" customFormat="1" ht="15.75" x14ac:dyDescent="0.25">
      <c r="A403" s="8"/>
      <c r="B403" s="2" t="s">
        <v>538</v>
      </c>
      <c r="C403" s="4"/>
      <c r="D403" s="4">
        <v>200000</v>
      </c>
      <c r="E403" s="32"/>
      <c r="F403" s="20"/>
      <c r="G403" s="20"/>
      <c r="H403" s="14">
        <f t="shared" si="29"/>
        <v>200000</v>
      </c>
      <c r="I403" s="18"/>
      <c r="J403" s="18"/>
      <c r="K403" s="18"/>
    </row>
    <row r="404" spans="1:11" s="11" customFormat="1" ht="15.75" x14ac:dyDescent="0.25">
      <c r="A404" s="8"/>
      <c r="B404" s="2" t="s">
        <v>539</v>
      </c>
      <c r="C404" s="4"/>
      <c r="D404" s="4">
        <v>1300000</v>
      </c>
      <c r="E404" s="4"/>
      <c r="F404" s="4"/>
      <c r="G404" s="4"/>
      <c r="H404" s="14">
        <f t="shared" si="29"/>
        <v>1300000</v>
      </c>
      <c r="I404" s="18"/>
      <c r="J404" s="18"/>
      <c r="K404" s="18"/>
    </row>
    <row r="405" spans="1:11" s="11" customFormat="1" ht="15.75" x14ac:dyDescent="0.25">
      <c r="A405" s="30" t="s">
        <v>491</v>
      </c>
      <c r="B405" s="2" t="s">
        <v>540</v>
      </c>
      <c r="C405" s="4"/>
      <c r="D405" s="4">
        <v>100000</v>
      </c>
      <c r="E405" s="4">
        <v>100000</v>
      </c>
      <c r="F405" s="4"/>
      <c r="G405" s="4"/>
      <c r="H405" s="14">
        <f t="shared" si="29"/>
        <v>200000</v>
      </c>
      <c r="I405" s="18"/>
      <c r="J405" s="18"/>
      <c r="K405" s="18"/>
    </row>
    <row r="406" spans="1:11" s="11" customFormat="1" ht="15.75" x14ac:dyDescent="0.25">
      <c r="A406" s="30" t="s">
        <v>541</v>
      </c>
      <c r="B406" s="2" t="s">
        <v>542</v>
      </c>
      <c r="C406" s="4">
        <v>500000</v>
      </c>
      <c r="D406" s="4" t="s">
        <v>309</v>
      </c>
      <c r="E406" s="4"/>
      <c r="F406" s="4"/>
      <c r="G406" s="4"/>
      <c r="H406" s="14">
        <f t="shared" si="29"/>
        <v>500000</v>
      </c>
      <c r="I406" s="18"/>
      <c r="J406" s="18"/>
      <c r="K406" s="18"/>
    </row>
    <row r="407" spans="1:11" s="11" customFormat="1" ht="15.75" x14ac:dyDescent="0.25">
      <c r="A407" s="30" t="s">
        <v>543</v>
      </c>
      <c r="B407" s="2" t="s">
        <v>544</v>
      </c>
      <c r="C407" s="4">
        <v>220000</v>
      </c>
      <c r="D407" s="4"/>
      <c r="E407" s="4"/>
      <c r="F407" s="4"/>
      <c r="G407" s="4"/>
      <c r="H407" s="14">
        <f t="shared" si="29"/>
        <v>220000</v>
      </c>
      <c r="I407" s="18"/>
      <c r="J407" s="18"/>
      <c r="K407" s="18"/>
    </row>
    <row r="408" spans="1:11" s="11" customFormat="1" ht="15.75" x14ac:dyDescent="0.25">
      <c r="A408" s="8"/>
      <c r="B408" s="2" t="s">
        <v>545</v>
      </c>
      <c r="C408" s="4"/>
      <c r="D408" s="4"/>
      <c r="E408" s="4"/>
      <c r="F408" s="4">
        <v>1150000</v>
      </c>
      <c r="G408" s="4"/>
      <c r="H408" s="14">
        <f t="shared" si="29"/>
        <v>1150000</v>
      </c>
      <c r="I408" s="18"/>
      <c r="J408" s="18"/>
      <c r="K408" s="18"/>
    </row>
    <row r="409" spans="1:11" s="11" customFormat="1" ht="15.75" x14ac:dyDescent="0.25">
      <c r="A409" s="8"/>
      <c r="B409" s="2" t="s">
        <v>546</v>
      </c>
      <c r="C409" s="4"/>
      <c r="D409" s="4">
        <v>2000000</v>
      </c>
      <c r="E409" s="4">
        <v>2000000</v>
      </c>
      <c r="F409" s="4"/>
      <c r="G409" s="4"/>
      <c r="H409" s="14">
        <f t="shared" si="29"/>
        <v>4000000</v>
      </c>
      <c r="I409" s="18"/>
      <c r="J409" s="18"/>
      <c r="K409" s="18"/>
    </row>
    <row r="410" spans="1:11" s="11" customFormat="1" ht="15.75" x14ac:dyDescent="0.25">
      <c r="A410" s="8"/>
      <c r="B410" s="2" t="s">
        <v>547</v>
      </c>
      <c r="C410" s="4"/>
      <c r="D410" s="4">
        <v>1000000</v>
      </c>
      <c r="E410" s="4">
        <v>1000000</v>
      </c>
      <c r="F410" s="4">
        <v>1000000</v>
      </c>
      <c r="G410" s="4">
        <v>1000000</v>
      </c>
      <c r="H410" s="14">
        <f t="shared" si="29"/>
        <v>4000000</v>
      </c>
      <c r="I410" s="18"/>
      <c r="J410" s="18"/>
      <c r="K410" s="18"/>
    </row>
    <row r="411" spans="1:11" s="11" customFormat="1" ht="15.75" x14ac:dyDescent="0.25">
      <c r="A411" s="8"/>
      <c r="B411" s="2" t="s">
        <v>548</v>
      </c>
      <c r="C411" s="4"/>
      <c r="D411" s="4"/>
      <c r="E411" s="4"/>
      <c r="F411" s="4"/>
      <c r="G411" s="4">
        <v>1100000</v>
      </c>
      <c r="H411" s="14">
        <f t="shared" si="29"/>
        <v>1100000</v>
      </c>
      <c r="I411" s="18"/>
      <c r="J411" s="18"/>
      <c r="K411" s="18"/>
    </row>
    <row r="412" spans="1:11" s="11" customFormat="1" ht="15.75" x14ac:dyDescent="0.25">
      <c r="A412" s="8"/>
      <c r="B412" s="2" t="s">
        <v>549</v>
      </c>
      <c r="C412" s="4"/>
      <c r="D412" s="4"/>
      <c r="E412" s="4" t="s">
        <v>309</v>
      </c>
      <c r="F412" s="4"/>
      <c r="G412" s="4">
        <v>8000000</v>
      </c>
      <c r="H412" s="14">
        <f t="shared" si="29"/>
        <v>8000000</v>
      </c>
      <c r="I412" s="18"/>
      <c r="J412" s="18"/>
      <c r="K412" s="18"/>
    </row>
    <row r="413" spans="1:11" s="11" customFormat="1" ht="15.75" x14ac:dyDescent="0.25">
      <c r="A413" s="30" t="s">
        <v>550</v>
      </c>
      <c r="B413" s="7" t="s">
        <v>551</v>
      </c>
      <c r="C413" s="4"/>
      <c r="D413" s="4"/>
      <c r="E413" s="20"/>
      <c r="F413" s="20"/>
      <c r="G413" s="20"/>
      <c r="H413" s="14">
        <f t="shared" si="29"/>
        <v>0</v>
      </c>
      <c r="I413" s="18"/>
      <c r="J413" s="18"/>
      <c r="K413" s="18"/>
    </row>
    <row r="414" spans="1:11" s="11" customFormat="1" ht="15.75" x14ac:dyDescent="0.25">
      <c r="A414" s="44"/>
      <c r="B414" s="44" t="s">
        <v>552</v>
      </c>
      <c r="C414" s="45">
        <f t="shared" ref="C414:G414" si="30">SUM(C393:C413)</f>
        <v>16018316</v>
      </c>
      <c r="D414" s="45">
        <f t="shared" si="30"/>
        <v>11500000</v>
      </c>
      <c r="E414" s="45">
        <f t="shared" si="30"/>
        <v>9751000</v>
      </c>
      <c r="F414" s="45">
        <f t="shared" si="30"/>
        <v>8950000</v>
      </c>
      <c r="G414" s="45">
        <f t="shared" si="30"/>
        <v>16470000</v>
      </c>
      <c r="H414" s="45">
        <f>SUM(C414:G414)</f>
        <v>62689316</v>
      </c>
      <c r="I414" s="18"/>
      <c r="J414" s="18"/>
      <c r="K414" s="18"/>
    </row>
    <row r="415" spans="1:11" s="11" customFormat="1" ht="15.75" x14ac:dyDescent="0.25">
      <c r="A415" s="8"/>
      <c r="B415" s="19"/>
      <c r="C415" s="20"/>
      <c r="D415" s="20"/>
      <c r="E415" s="20"/>
      <c r="F415" s="20"/>
      <c r="G415" s="20"/>
      <c r="H415" s="21"/>
      <c r="I415" s="18"/>
      <c r="J415" s="18"/>
      <c r="K415" s="18"/>
    </row>
    <row r="416" spans="1:11" s="11" customFormat="1" ht="15.75" x14ac:dyDescent="0.25">
      <c r="A416" s="8"/>
      <c r="B416" s="27" t="s">
        <v>553</v>
      </c>
      <c r="C416" s="20"/>
      <c r="D416" s="20"/>
      <c r="E416" s="20"/>
      <c r="F416" s="20"/>
      <c r="G416" s="20"/>
      <c r="H416" s="21"/>
      <c r="I416" s="18"/>
      <c r="J416" s="18"/>
      <c r="K416" s="18"/>
    </row>
    <row r="417" spans="1:11" s="11" customFormat="1" ht="15.75" x14ac:dyDescent="0.25">
      <c r="A417" s="8"/>
      <c r="B417" s="33" t="s">
        <v>554</v>
      </c>
      <c r="C417" s="20"/>
      <c r="D417" s="20"/>
      <c r="E417" s="20">
        <v>500000</v>
      </c>
      <c r="F417" s="20">
        <v>2500000</v>
      </c>
      <c r="G417" s="20">
        <v>3500000</v>
      </c>
      <c r="H417" s="14">
        <f>SUM(C417:G417)</f>
        <v>6500000</v>
      </c>
      <c r="I417" s="18"/>
      <c r="J417" s="18"/>
      <c r="K417" s="18"/>
    </row>
    <row r="418" spans="1:11" s="11" customFormat="1" ht="15.75" x14ac:dyDescent="0.25">
      <c r="A418" s="44"/>
      <c r="B418" s="44" t="s">
        <v>555</v>
      </c>
      <c r="C418" s="45">
        <f t="shared" ref="C418:G418" si="31">SUM(C417:C417)</f>
        <v>0</v>
      </c>
      <c r="D418" s="45">
        <f t="shared" si="31"/>
        <v>0</v>
      </c>
      <c r="E418" s="45">
        <f t="shared" si="31"/>
        <v>500000</v>
      </c>
      <c r="F418" s="45">
        <f t="shared" si="31"/>
        <v>2500000</v>
      </c>
      <c r="G418" s="45">
        <f t="shared" si="31"/>
        <v>3500000</v>
      </c>
      <c r="H418" s="45">
        <f>SUM(C418:G418)</f>
        <v>6500000</v>
      </c>
      <c r="I418" s="18"/>
      <c r="J418" s="18"/>
      <c r="K418" s="18"/>
    </row>
    <row r="419" spans="1:11" s="11" customFormat="1" ht="15.75" x14ac:dyDescent="0.25">
      <c r="A419" s="8"/>
      <c r="B419" s="19"/>
      <c r="C419" s="20"/>
      <c r="D419" s="20"/>
      <c r="E419" s="20"/>
      <c r="F419" s="20"/>
      <c r="G419" s="20"/>
      <c r="H419" s="21"/>
      <c r="I419" s="18"/>
      <c r="J419" s="18"/>
      <c r="K419" s="18"/>
    </row>
    <row r="420" spans="1:11" s="11" customFormat="1" ht="18" x14ac:dyDescent="0.25">
      <c r="A420" s="48"/>
      <c r="B420" s="48" t="s">
        <v>556</v>
      </c>
      <c r="C420" s="49">
        <f t="shared" ref="C420:G420" si="32">SUM(C372,C387,C389:C390,C414,C418)</f>
        <v>45574555</v>
      </c>
      <c r="D420" s="50">
        <f t="shared" si="32"/>
        <v>43810000</v>
      </c>
      <c r="E420" s="50">
        <f t="shared" si="32"/>
        <v>37731000</v>
      </c>
      <c r="F420" s="50">
        <f t="shared" si="32"/>
        <v>37500000</v>
      </c>
      <c r="G420" s="50">
        <f t="shared" si="32"/>
        <v>47045000</v>
      </c>
      <c r="H420" s="50">
        <f>SUM(C420:G420)</f>
        <v>211660555</v>
      </c>
      <c r="I420" s="18"/>
      <c r="J420" s="18"/>
      <c r="K420" s="18"/>
    </row>
    <row r="421" spans="1:11" s="11" customFormat="1" ht="15.75" x14ac:dyDescent="0.25">
      <c r="A421" s="8"/>
      <c r="B421" s="19"/>
      <c r="C421" s="20"/>
      <c r="D421" s="20"/>
      <c r="E421" s="20"/>
      <c r="F421" s="20"/>
      <c r="G421" s="20"/>
      <c r="H421" s="21"/>
      <c r="I421" s="18"/>
      <c r="J421" s="18"/>
      <c r="K421" s="18"/>
    </row>
    <row r="422" spans="1:11" s="11" customFormat="1" ht="15.75" x14ac:dyDescent="0.25">
      <c r="A422" s="8"/>
      <c r="B422" s="27" t="s">
        <v>557</v>
      </c>
      <c r="C422" s="20"/>
      <c r="D422" s="20"/>
      <c r="E422" s="20"/>
      <c r="F422" s="20"/>
      <c r="G422" s="20"/>
      <c r="H422" s="21"/>
      <c r="I422" s="18"/>
      <c r="J422" s="18"/>
      <c r="K422" s="18"/>
    </row>
    <row r="423" spans="1:11" s="11" customFormat="1" ht="15.75" x14ac:dyDescent="0.25">
      <c r="A423" s="8" t="s">
        <v>558</v>
      </c>
      <c r="B423" s="19" t="s">
        <v>559</v>
      </c>
      <c r="C423" s="20"/>
      <c r="D423" s="20"/>
      <c r="E423" s="20"/>
      <c r="F423" s="20"/>
      <c r="G423" s="20"/>
      <c r="H423" s="14">
        <f t="shared" ref="H423:H467" si="33">SUM(C423:G423)</f>
        <v>0</v>
      </c>
      <c r="I423" s="18"/>
      <c r="J423" s="18"/>
      <c r="K423" s="18"/>
    </row>
    <row r="424" spans="1:11" s="11" customFormat="1" ht="15.75" x14ac:dyDescent="0.25">
      <c r="A424" s="8" t="s">
        <v>560</v>
      </c>
      <c r="B424" s="19" t="s">
        <v>561</v>
      </c>
      <c r="C424" s="20"/>
      <c r="D424" s="20"/>
      <c r="E424" s="20"/>
      <c r="F424" s="20"/>
      <c r="G424" s="20"/>
      <c r="H424" s="14">
        <f t="shared" si="33"/>
        <v>0</v>
      </c>
      <c r="I424" s="18"/>
      <c r="J424" s="18"/>
      <c r="K424" s="18"/>
    </row>
    <row r="425" spans="1:11" s="11" customFormat="1" ht="15.75" x14ac:dyDescent="0.25">
      <c r="A425" s="8" t="s">
        <v>562</v>
      </c>
      <c r="B425" s="19" t="s">
        <v>563</v>
      </c>
      <c r="C425" s="20">
        <v>75000</v>
      </c>
      <c r="D425" s="20"/>
      <c r="E425" s="20"/>
      <c r="F425" s="20"/>
      <c r="G425" s="20"/>
      <c r="H425" s="14">
        <f t="shared" si="33"/>
        <v>75000</v>
      </c>
      <c r="I425" s="18"/>
      <c r="J425" s="18"/>
      <c r="K425" s="18"/>
    </row>
    <row r="426" spans="1:11" s="11" customFormat="1" ht="15.75" x14ac:dyDescent="0.25">
      <c r="A426" s="8" t="s">
        <v>564</v>
      </c>
      <c r="B426" s="19" t="s">
        <v>565</v>
      </c>
      <c r="C426" s="20"/>
      <c r="D426" s="20"/>
      <c r="E426" s="20"/>
      <c r="F426" s="20"/>
      <c r="G426" s="20"/>
      <c r="H426" s="14">
        <f t="shared" si="33"/>
        <v>0</v>
      </c>
      <c r="I426" s="18"/>
      <c r="J426" s="18"/>
      <c r="K426" s="18"/>
    </row>
    <row r="427" spans="1:11" s="11" customFormat="1" ht="15.75" x14ac:dyDescent="0.25">
      <c r="A427" s="8" t="s">
        <v>566</v>
      </c>
      <c r="B427" s="19" t="s">
        <v>567</v>
      </c>
      <c r="C427" s="20"/>
      <c r="D427" s="20"/>
      <c r="E427" s="20">
        <v>100000</v>
      </c>
      <c r="F427" s="20"/>
      <c r="G427" s="20"/>
      <c r="H427" s="14">
        <f t="shared" si="33"/>
        <v>100000</v>
      </c>
      <c r="I427" s="18"/>
      <c r="J427" s="18"/>
      <c r="K427" s="18"/>
    </row>
    <row r="428" spans="1:11" s="11" customFormat="1" ht="15.75" x14ac:dyDescent="0.25">
      <c r="A428" s="8" t="s">
        <v>568</v>
      </c>
      <c r="B428" s="19" t="s">
        <v>569</v>
      </c>
      <c r="C428" s="20"/>
      <c r="D428" s="20"/>
      <c r="E428" s="20">
        <v>100000</v>
      </c>
      <c r="F428" s="20"/>
      <c r="G428" s="20"/>
      <c r="H428" s="14">
        <f t="shared" si="33"/>
        <v>100000</v>
      </c>
      <c r="I428" s="18"/>
      <c r="J428" s="18"/>
      <c r="K428" s="18"/>
    </row>
    <row r="429" spans="1:11" s="11" customFormat="1" ht="15.75" x14ac:dyDescent="0.25">
      <c r="A429" s="8" t="s">
        <v>570</v>
      </c>
      <c r="B429" s="19" t="s">
        <v>571</v>
      </c>
      <c r="C429" s="20"/>
      <c r="D429" s="20"/>
      <c r="E429" s="20"/>
      <c r="F429" s="20"/>
      <c r="G429" s="20"/>
      <c r="H429" s="14">
        <f t="shared" si="33"/>
        <v>0</v>
      </c>
      <c r="I429" s="18"/>
      <c r="J429" s="18"/>
      <c r="K429" s="18"/>
    </row>
    <row r="430" spans="1:11" s="11" customFormat="1" ht="15.75" x14ac:dyDescent="0.25">
      <c r="A430" s="8" t="s">
        <v>572</v>
      </c>
      <c r="B430" s="19" t="s">
        <v>573</v>
      </c>
      <c r="C430" s="20"/>
      <c r="D430" s="20"/>
      <c r="E430" s="20"/>
      <c r="F430" s="20"/>
      <c r="G430" s="20"/>
      <c r="H430" s="14">
        <f t="shared" si="33"/>
        <v>0</v>
      </c>
      <c r="I430" s="18"/>
      <c r="J430" s="18"/>
      <c r="K430" s="18"/>
    </row>
    <row r="431" spans="1:11" s="11" customFormat="1" ht="15.75" x14ac:dyDescent="0.25">
      <c r="A431" s="8" t="s">
        <v>574</v>
      </c>
      <c r="B431" s="19" t="s">
        <v>575</v>
      </c>
      <c r="C431" s="20"/>
      <c r="D431" s="20"/>
      <c r="E431" s="20"/>
      <c r="F431" s="20"/>
      <c r="G431" s="20"/>
      <c r="H431" s="14">
        <f t="shared" si="33"/>
        <v>0</v>
      </c>
      <c r="I431" s="18"/>
      <c r="J431" s="18"/>
      <c r="K431" s="18"/>
    </row>
    <row r="432" spans="1:11" s="11" customFormat="1" ht="15.75" x14ac:dyDescent="0.25">
      <c r="A432" s="8" t="s">
        <v>576</v>
      </c>
      <c r="B432" s="19" t="s">
        <v>577</v>
      </c>
      <c r="C432" s="20"/>
      <c r="D432" s="20"/>
      <c r="E432" s="20"/>
      <c r="F432" s="20"/>
      <c r="G432" s="20">
        <v>300000</v>
      </c>
      <c r="H432" s="14">
        <f t="shared" si="33"/>
        <v>300000</v>
      </c>
      <c r="I432" s="18"/>
      <c r="J432" s="18"/>
      <c r="K432" s="18"/>
    </row>
    <row r="433" spans="1:11" s="11" customFormat="1" ht="15.75" x14ac:dyDescent="0.25">
      <c r="A433" s="8"/>
      <c r="B433" s="19" t="s">
        <v>578</v>
      </c>
      <c r="C433" s="20"/>
      <c r="D433" s="20"/>
      <c r="E433" s="20">
        <v>500000</v>
      </c>
      <c r="F433" s="20"/>
      <c r="G433" s="20"/>
      <c r="H433" s="14">
        <f t="shared" si="33"/>
        <v>500000</v>
      </c>
      <c r="I433" s="18"/>
      <c r="J433" s="18"/>
      <c r="K433" s="18"/>
    </row>
    <row r="434" spans="1:11" s="11" customFormat="1" ht="15.75" x14ac:dyDescent="0.25">
      <c r="A434" s="8"/>
      <c r="B434" s="19" t="s">
        <v>579</v>
      </c>
      <c r="C434" s="20"/>
      <c r="D434" s="20">
        <v>2500000</v>
      </c>
      <c r="E434" s="20"/>
      <c r="F434" s="20"/>
      <c r="G434" s="20"/>
      <c r="H434" s="14">
        <f t="shared" si="33"/>
        <v>2500000</v>
      </c>
      <c r="I434" s="18"/>
      <c r="J434" s="18"/>
      <c r="K434" s="18"/>
    </row>
    <row r="435" spans="1:11" s="11" customFormat="1" ht="15.75" x14ac:dyDescent="0.25">
      <c r="A435" s="8"/>
      <c r="B435" s="19" t="s">
        <v>580</v>
      </c>
      <c r="C435" s="20"/>
      <c r="D435" s="20"/>
      <c r="E435" s="20"/>
      <c r="F435" s="20">
        <v>750000</v>
      </c>
      <c r="G435" s="20"/>
      <c r="H435" s="14">
        <f t="shared" si="33"/>
        <v>750000</v>
      </c>
      <c r="I435" s="18"/>
      <c r="J435" s="18"/>
      <c r="K435" s="18"/>
    </row>
    <row r="436" spans="1:11" s="11" customFormat="1" ht="15.75" x14ac:dyDescent="0.25">
      <c r="A436" s="8"/>
      <c r="B436" s="19" t="s">
        <v>581</v>
      </c>
      <c r="C436" s="20"/>
      <c r="D436" s="20">
        <v>250000</v>
      </c>
      <c r="E436" s="20"/>
      <c r="F436" s="20"/>
      <c r="G436" s="20"/>
      <c r="H436" s="14">
        <f t="shared" si="33"/>
        <v>250000</v>
      </c>
      <c r="I436" s="18"/>
      <c r="J436" s="18"/>
      <c r="K436" s="18"/>
    </row>
    <row r="437" spans="1:11" s="11" customFormat="1" ht="15.75" x14ac:dyDescent="0.25">
      <c r="A437" s="8"/>
      <c r="B437" s="19" t="s">
        <v>582</v>
      </c>
      <c r="C437" s="20"/>
      <c r="D437" s="20">
        <v>400000</v>
      </c>
      <c r="E437" s="20"/>
      <c r="F437" s="20"/>
      <c r="G437" s="20"/>
      <c r="H437" s="14">
        <f t="shared" si="33"/>
        <v>400000</v>
      </c>
      <c r="I437" s="18"/>
      <c r="J437" s="18"/>
      <c r="K437" s="18"/>
    </row>
    <row r="438" spans="1:11" s="11" customFormat="1" ht="15.75" x14ac:dyDescent="0.25">
      <c r="A438" s="8"/>
      <c r="B438" s="19" t="s">
        <v>583</v>
      </c>
      <c r="C438" s="20"/>
      <c r="D438" s="20"/>
      <c r="E438" s="20">
        <v>150000</v>
      </c>
      <c r="F438" s="20"/>
      <c r="G438" s="20">
        <v>200000</v>
      </c>
      <c r="H438" s="14">
        <f t="shared" si="33"/>
        <v>350000</v>
      </c>
      <c r="I438" s="18"/>
      <c r="J438" s="18"/>
      <c r="K438" s="18"/>
    </row>
    <row r="439" spans="1:11" s="11" customFormat="1" ht="15.75" x14ac:dyDescent="0.25">
      <c r="A439" s="8"/>
      <c r="B439" s="19" t="s">
        <v>584</v>
      </c>
      <c r="C439" s="20"/>
      <c r="D439" s="20"/>
      <c r="E439" s="20"/>
      <c r="F439" s="20">
        <v>200000</v>
      </c>
      <c r="G439" s="20">
        <v>400000</v>
      </c>
      <c r="H439" s="14">
        <f t="shared" si="33"/>
        <v>600000</v>
      </c>
      <c r="I439" s="18"/>
      <c r="J439" s="18"/>
      <c r="K439" s="18"/>
    </row>
    <row r="440" spans="1:11" s="11" customFormat="1" ht="15.75" x14ac:dyDescent="0.25">
      <c r="A440" s="8"/>
      <c r="B440" s="19" t="s">
        <v>585</v>
      </c>
      <c r="C440" s="20"/>
      <c r="D440" s="20"/>
      <c r="E440" s="20"/>
      <c r="F440" s="20">
        <v>200000</v>
      </c>
      <c r="G440" s="20">
        <v>200000</v>
      </c>
      <c r="H440" s="14">
        <f t="shared" si="33"/>
        <v>400000</v>
      </c>
      <c r="I440" s="18"/>
      <c r="J440" s="18"/>
      <c r="K440" s="18"/>
    </row>
    <row r="441" spans="1:11" s="11" customFormat="1" ht="15.75" x14ac:dyDescent="0.25">
      <c r="A441" s="8"/>
      <c r="B441" s="19" t="s">
        <v>586</v>
      </c>
      <c r="C441" s="20"/>
      <c r="D441" s="20"/>
      <c r="E441" s="20">
        <v>200000</v>
      </c>
      <c r="F441" s="20"/>
      <c r="G441" s="20"/>
      <c r="H441" s="14">
        <f t="shared" si="33"/>
        <v>200000</v>
      </c>
      <c r="I441" s="18"/>
      <c r="J441" s="18"/>
      <c r="K441" s="18"/>
    </row>
    <row r="442" spans="1:11" s="11" customFormat="1" ht="15.75" x14ac:dyDescent="0.25">
      <c r="A442" s="8"/>
      <c r="B442" s="19" t="s">
        <v>587</v>
      </c>
      <c r="C442" s="20"/>
      <c r="D442" s="20">
        <v>300000</v>
      </c>
      <c r="E442" s="20"/>
      <c r="F442" s="20"/>
      <c r="G442" s="20">
        <v>100000</v>
      </c>
      <c r="H442" s="14">
        <f t="shared" si="33"/>
        <v>400000</v>
      </c>
      <c r="I442" s="18"/>
      <c r="J442" s="18"/>
      <c r="K442" s="18"/>
    </row>
    <row r="443" spans="1:11" s="11" customFormat="1" ht="15.75" x14ac:dyDescent="0.25">
      <c r="A443" s="8"/>
      <c r="B443" s="19" t="s">
        <v>588</v>
      </c>
      <c r="C443" s="20"/>
      <c r="D443" s="20"/>
      <c r="E443" s="20">
        <v>750000</v>
      </c>
      <c r="F443" s="20"/>
      <c r="G443" s="20"/>
      <c r="H443" s="14">
        <f t="shared" si="33"/>
        <v>750000</v>
      </c>
      <c r="I443" s="18"/>
      <c r="J443" s="18"/>
      <c r="K443" s="18"/>
    </row>
    <row r="444" spans="1:11" s="11" customFormat="1" ht="15.75" x14ac:dyDescent="0.25">
      <c r="A444" s="8"/>
      <c r="B444" s="19" t="s">
        <v>589</v>
      </c>
      <c r="C444" s="20"/>
      <c r="D444" s="20"/>
      <c r="E444" s="20"/>
      <c r="F444" s="20">
        <v>800000</v>
      </c>
      <c r="G444" s="20"/>
      <c r="H444" s="14">
        <f t="shared" si="33"/>
        <v>800000</v>
      </c>
      <c r="I444" s="18"/>
      <c r="J444" s="18"/>
      <c r="K444" s="18"/>
    </row>
    <row r="445" spans="1:11" s="11" customFormat="1" ht="15.75" x14ac:dyDescent="0.25">
      <c r="A445" s="8"/>
      <c r="B445" s="19" t="s">
        <v>590</v>
      </c>
      <c r="C445" s="20"/>
      <c r="D445" s="20"/>
      <c r="E445" s="20"/>
      <c r="F445" s="20"/>
      <c r="G445" s="20">
        <v>500000</v>
      </c>
      <c r="H445" s="14">
        <f t="shared" si="33"/>
        <v>500000</v>
      </c>
      <c r="I445" s="18"/>
      <c r="J445" s="18"/>
      <c r="K445" s="18"/>
    </row>
    <row r="446" spans="1:11" s="11" customFormat="1" ht="15.75" x14ac:dyDescent="0.25">
      <c r="A446" s="8"/>
      <c r="B446" s="19" t="s">
        <v>591</v>
      </c>
      <c r="C446" s="20"/>
      <c r="D446" s="20"/>
      <c r="E446" s="20"/>
      <c r="F446" s="20">
        <v>200000</v>
      </c>
      <c r="G446" s="20"/>
      <c r="H446" s="14">
        <f t="shared" si="33"/>
        <v>200000</v>
      </c>
      <c r="I446" s="18"/>
      <c r="J446" s="18"/>
      <c r="K446" s="18"/>
    </row>
    <row r="447" spans="1:11" s="11" customFormat="1" ht="15.75" x14ac:dyDescent="0.25">
      <c r="A447" s="8"/>
      <c r="B447" s="19" t="s">
        <v>592</v>
      </c>
      <c r="C447" s="20"/>
      <c r="D447" s="20">
        <v>200000</v>
      </c>
      <c r="E447" s="20"/>
      <c r="F447" s="20"/>
      <c r="G447" s="20"/>
      <c r="H447" s="14">
        <f t="shared" si="33"/>
        <v>200000</v>
      </c>
      <c r="I447" s="18"/>
      <c r="J447" s="18"/>
      <c r="K447" s="18"/>
    </row>
    <row r="448" spans="1:11" s="11" customFormat="1" ht="15.75" x14ac:dyDescent="0.25">
      <c r="A448" s="8"/>
      <c r="B448" s="19" t="s">
        <v>593</v>
      </c>
      <c r="C448" s="20"/>
      <c r="D448" s="20">
        <v>150000</v>
      </c>
      <c r="E448" s="20"/>
      <c r="F448" s="20"/>
      <c r="G448" s="20">
        <v>150000</v>
      </c>
      <c r="H448" s="14">
        <f t="shared" si="33"/>
        <v>300000</v>
      </c>
      <c r="I448" s="18"/>
      <c r="J448" s="18"/>
      <c r="K448" s="18"/>
    </row>
    <row r="449" spans="1:11" s="11" customFormat="1" ht="15.75" x14ac:dyDescent="0.25">
      <c r="A449" s="8"/>
      <c r="B449" s="19" t="s">
        <v>594</v>
      </c>
      <c r="C449" s="20"/>
      <c r="D449" s="20">
        <v>400000</v>
      </c>
      <c r="E449" s="20"/>
      <c r="F449" s="20"/>
      <c r="G449" s="20"/>
      <c r="H449" s="14">
        <f t="shared" si="33"/>
        <v>400000</v>
      </c>
      <c r="I449" s="18"/>
      <c r="J449" s="18"/>
      <c r="K449" s="18"/>
    </row>
    <row r="450" spans="1:11" s="11" customFormat="1" ht="15.75" x14ac:dyDescent="0.25">
      <c r="A450" s="8"/>
      <c r="B450" s="19" t="s">
        <v>595</v>
      </c>
      <c r="C450" s="20"/>
      <c r="D450" s="20">
        <v>100000</v>
      </c>
      <c r="E450" s="20">
        <v>100000</v>
      </c>
      <c r="F450" s="20">
        <v>125000</v>
      </c>
      <c r="G450" s="20">
        <v>125000</v>
      </c>
      <c r="H450" s="14">
        <f t="shared" si="33"/>
        <v>450000</v>
      </c>
      <c r="I450" s="18"/>
      <c r="J450" s="18"/>
      <c r="K450" s="18"/>
    </row>
    <row r="451" spans="1:11" s="11" customFormat="1" ht="15.75" x14ac:dyDescent="0.25">
      <c r="A451" s="8" t="s">
        <v>596</v>
      </c>
      <c r="B451" s="19" t="s">
        <v>597</v>
      </c>
      <c r="C451" s="20"/>
      <c r="D451" s="20"/>
      <c r="E451" s="20"/>
      <c r="F451" s="20"/>
      <c r="G451" s="20"/>
      <c r="H451" s="14">
        <f t="shared" si="33"/>
        <v>0</v>
      </c>
      <c r="I451" s="18"/>
      <c r="J451" s="18"/>
      <c r="K451" s="18"/>
    </row>
    <row r="452" spans="1:11" s="11" customFormat="1" ht="15.75" x14ac:dyDescent="0.25">
      <c r="A452" s="8" t="s">
        <v>598</v>
      </c>
      <c r="B452" s="19" t="s">
        <v>599</v>
      </c>
      <c r="C452" s="20"/>
      <c r="D452" s="20"/>
      <c r="E452" s="20">
        <v>75000</v>
      </c>
      <c r="F452" s="20"/>
      <c r="G452" s="20"/>
      <c r="H452" s="14">
        <f t="shared" si="33"/>
        <v>75000</v>
      </c>
      <c r="I452" s="18"/>
      <c r="J452" s="18"/>
      <c r="K452" s="18"/>
    </row>
    <row r="453" spans="1:11" s="11" customFormat="1" ht="15.75" x14ac:dyDescent="0.25">
      <c r="A453" s="8" t="s">
        <v>600</v>
      </c>
      <c r="B453" s="19" t="s">
        <v>601</v>
      </c>
      <c r="C453" s="20"/>
      <c r="D453" s="20"/>
      <c r="E453" s="20">
        <v>2500000</v>
      </c>
      <c r="F453" s="20"/>
      <c r="G453" s="20"/>
      <c r="H453" s="14">
        <f t="shared" si="33"/>
        <v>2500000</v>
      </c>
      <c r="I453" s="18"/>
      <c r="J453" s="18"/>
      <c r="K453" s="18"/>
    </row>
    <row r="454" spans="1:11" s="11" customFormat="1" ht="15.75" x14ac:dyDescent="0.25">
      <c r="A454" s="8" t="s">
        <v>602</v>
      </c>
      <c r="B454" s="19" t="s">
        <v>603</v>
      </c>
      <c r="C454" s="20"/>
      <c r="D454" s="20">
        <v>150000</v>
      </c>
      <c r="E454" s="20"/>
      <c r="F454" s="20">
        <v>150000</v>
      </c>
      <c r="G454" s="20"/>
      <c r="H454" s="14">
        <f t="shared" si="33"/>
        <v>300000</v>
      </c>
      <c r="I454" s="18"/>
      <c r="J454" s="18"/>
      <c r="K454" s="18"/>
    </row>
    <row r="455" spans="1:11" s="11" customFormat="1" ht="15.75" x14ac:dyDescent="0.25">
      <c r="A455" s="8" t="s">
        <v>604</v>
      </c>
      <c r="B455" s="19" t="s">
        <v>605</v>
      </c>
      <c r="C455" s="20"/>
      <c r="D455" s="20"/>
      <c r="E455" s="20">
        <v>75000</v>
      </c>
      <c r="F455" s="20"/>
      <c r="G455" s="20"/>
      <c r="H455" s="14">
        <f t="shared" si="33"/>
        <v>75000</v>
      </c>
      <c r="I455" s="18"/>
      <c r="J455" s="18"/>
      <c r="K455" s="18"/>
    </row>
    <row r="456" spans="1:11" s="11" customFormat="1" ht="15.75" x14ac:dyDescent="0.25">
      <c r="A456" s="8" t="s">
        <v>606</v>
      </c>
      <c r="B456" s="19" t="s">
        <v>607</v>
      </c>
      <c r="C456" s="20"/>
      <c r="D456" s="20"/>
      <c r="E456" s="20">
        <v>100000</v>
      </c>
      <c r="F456" s="20"/>
      <c r="G456" s="20"/>
      <c r="H456" s="14">
        <f t="shared" si="33"/>
        <v>100000</v>
      </c>
      <c r="I456" s="18"/>
      <c r="J456" s="18"/>
      <c r="K456" s="18"/>
    </row>
    <row r="457" spans="1:11" s="11" customFormat="1" ht="15.75" x14ac:dyDescent="0.25">
      <c r="A457" s="8" t="s">
        <v>608</v>
      </c>
      <c r="B457" s="19" t="s">
        <v>609</v>
      </c>
      <c r="C457" s="20"/>
      <c r="D457" s="20"/>
      <c r="E457" s="20"/>
      <c r="F457" s="20"/>
      <c r="G457" s="20"/>
      <c r="H457" s="14">
        <f t="shared" si="33"/>
        <v>0</v>
      </c>
      <c r="I457" s="18"/>
      <c r="J457" s="18"/>
      <c r="K457" s="18"/>
    </row>
    <row r="458" spans="1:11" s="11" customFormat="1" ht="15.75" x14ac:dyDescent="0.25">
      <c r="A458" s="8" t="s">
        <v>610</v>
      </c>
      <c r="B458" s="19" t="s">
        <v>611</v>
      </c>
      <c r="C458" s="20"/>
      <c r="D458" s="20"/>
      <c r="E458" s="20">
        <v>75000</v>
      </c>
      <c r="F458" s="20"/>
      <c r="G458" s="20"/>
      <c r="H458" s="14">
        <f t="shared" si="33"/>
        <v>75000</v>
      </c>
      <c r="I458" s="18"/>
      <c r="J458" s="18"/>
      <c r="K458" s="18"/>
    </row>
    <row r="459" spans="1:11" s="11" customFormat="1" ht="15.75" x14ac:dyDescent="0.25">
      <c r="A459" s="8" t="s">
        <v>612</v>
      </c>
      <c r="B459" s="19" t="s">
        <v>613</v>
      </c>
      <c r="C459" s="20">
        <v>450000</v>
      </c>
      <c r="D459" s="20"/>
      <c r="E459" s="20"/>
      <c r="F459" s="20"/>
      <c r="G459" s="20"/>
      <c r="H459" s="14">
        <f t="shared" si="33"/>
        <v>450000</v>
      </c>
      <c r="I459" s="18"/>
      <c r="J459" s="18"/>
      <c r="K459" s="18"/>
    </row>
    <row r="460" spans="1:11" s="11" customFormat="1" ht="15.75" x14ac:dyDescent="0.25">
      <c r="A460" s="8" t="s">
        <v>614</v>
      </c>
      <c r="B460" s="19" t="s">
        <v>615</v>
      </c>
      <c r="C460" s="20">
        <v>300000</v>
      </c>
      <c r="D460" s="20"/>
      <c r="E460" s="20">
        <v>300000</v>
      </c>
      <c r="F460" s="20"/>
      <c r="G460" s="20"/>
      <c r="H460" s="14">
        <f t="shared" si="33"/>
        <v>600000</v>
      </c>
      <c r="I460" s="18"/>
      <c r="J460" s="18"/>
      <c r="K460" s="18"/>
    </row>
    <row r="461" spans="1:11" s="11" customFormat="1" ht="15.75" x14ac:dyDescent="0.25">
      <c r="A461" s="8" t="s">
        <v>616</v>
      </c>
      <c r="B461" s="19" t="s">
        <v>617</v>
      </c>
      <c r="C461" s="20">
        <v>175000</v>
      </c>
      <c r="D461" s="20"/>
      <c r="E461" s="20"/>
      <c r="F461" s="20"/>
      <c r="G461" s="20">
        <v>200000</v>
      </c>
      <c r="H461" s="14">
        <f t="shared" si="33"/>
        <v>375000</v>
      </c>
      <c r="I461" s="18"/>
      <c r="J461" s="18"/>
      <c r="K461" s="18"/>
    </row>
    <row r="462" spans="1:11" s="11" customFormat="1" ht="15.75" x14ac:dyDescent="0.25">
      <c r="A462" s="8" t="s">
        <v>618</v>
      </c>
      <c r="B462" s="19" t="s">
        <v>619</v>
      </c>
      <c r="C462" s="20">
        <v>150000</v>
      </c>
      <c r="D462" s="20">
        <v>150000</v>
      </c>
      <c r="E462" s="20">
        <v>150000</v>
      </c>
      <c r="F462" s="20">
        <v>150000</v>
      </c>
      <c r="G462" s="20">
        <v>150000</v>
      </c>
      <c r="H462" s="14">
        <f t="shared" si="33"/>
        <v>750000</v>
      </c>
      <c r="I462" s="18"/>
      <c r="J462" s="18"/>
      <c r="K462" s="18"/>
    </row>
    <row r="463" spans="1:11" s="11" customFormat="1" ht="15.75" x14ac:dyDescent="0.25">
      <c r="A463" s="8" t="s">
        <v>620</v>
      </c>
      <c r="B463" s="19" t="s">
        <v>621</v>
      </c>
      <c r="C463" s="20">
        <v>150000</v>
      </c>
      <c r="D463" s="20"/>
      <c r="E463" s="20"/>
      <c r="F463" s="20"/>
      <c r="G463" s="20">
        <v>150000</v>
      </c>
      <c r="H463" s="14">
        <f t="shared" si="33"/>
        <v>300000</v>
      </c>
      <c r="I463" s="18"/>
      <c r="J463" s="18"/>
      <c r="K463" s="18"/>
    </row>
    <row r="464" spans="1:11" s="11" customFormat="1" ht="15.75" x14ac:dyDescent="0.25">
      <c r="A464" s="8" t="s">
        <v>622</v>
      </c>
      <c r="B464" s="19" t="s">
        <v>623</v>
      </c>
      <c r="C464" s="20">
        <v>300000</v>
      </c>
      <c r="D464" s="20"/>
      <c r="E464" s="20"/>
      <c r="F464" s="20"/>
      <c r="G464" s="20"/>
      <c r="H464" s="14">
        <f t="shared" si="33"/>
        <v>300000</v>
      </c>
      <c r="I464" s="18"/>
      <c r="J464" s="18"/>
      <c r="K464" s="18"/>
    </row>
    <row r="465" spans="1:11" s="11" customFormat="1" ht="15.75" x14ac:dyDescent="0.25">
      <c r="A465" s="8" t="s">
        <v>624</v>
      </c>
      <c r="B465" s="19" t="s">
        <v>625</v>
      </c>
      <c r="C465" s="20">
        <v>300000</v>
      </c>
      <c r="D465" s="20">
        <v>300000</v>
      </c>
      <c r="E465" s="20">
        <v>100000</v>
      </c>
      <c r="F465" s="20">
        <v>100000</v>
      </c>
      <c r="G465" s="20">
        <v>100000</v>
      </c>
      <c r="H465" s="14">
        <f t="shared" si="33"/>
        <v>900000</v>
      </c>
      <c r="I465" s="18"/>
      <c r="J465" s="18"/>
      <c r="K465" s="18"/>
    </row>
    <row r="466" spans="1:11" s="11" customFormat="1" ht="15.75" x14ac:dyDescent="0.25">
      <c r="A466" s="8" t="s">
        <v>626</v>
      </c>
      <c r="B466" s="19" t="s">
        <v>627</v>
      </c>
      <c r="C466" s="20">
        <v>200000</v>
      </c>
      <c r="D466" s="20"/>
      <c r="E466" s="20">
        <v>200000</v>
      </c>
      <c r="F466" s="20"/>
      <c r="G466" s="20">
        <v>200000</v>
      </c>
      <c r="H466" s="14">
        <f t="shared" si="33"/>
        <v>600000</v>
      </c>
      <c r="I466" s="18"/>
      <c r="J466" s="18"/>
      <c r="K466" s="18"/>
    </row>
    <row r="467" spans="1:11" s="11" customFormat="1" ht="15.75" x14ac:dyDescent="0.25">
      <c r="A467" s="8" t="s">
        <v>628</v>
      </c>
      <c r="B467" s="19" t="s">
        <v>629</v>
      </c>
      <c r="C467" s="20">
        <v>150000</v>
      </c>
      <c r="D467" s="20"/>
      <c r="E467" s="20">
        <v>150000</v>
      </c>
      <c r="F467" s="20"/>
      <c r="G467" s="20"/>
      <c r="H467" s="14">
        <f t="shared" si="33"/>
        <v>300000</v>
      </c>
      <c r="I467" s="18"/>
      <c r="J467" s="18"/>
      <c r="K467" s="18"/>
    </row>
    <row r="468" spans="1:11" s="11" customFormat="1" ht="15.75" x14ac:dyDescent="0.25">
      <c r="A468" s="44"/>
      <c r="B468" s="44" t="s">
        <v>630</v>
      </c>
      <c r="C468" s="45">
        <f t="shared" ref="C468:G468" si="34">SUM(C423:C467)</f>
        <v>2250000</v>
      </c>
      <c r="D468" s="45">
        <f t="shared" si="34"/>
        <v>4900000</v>
      </c>
      <c r="E468" s="45">
        <f t="shared" si="34"/>
        <v>5625000</v>
      </c>
      <c r="F468" s="45">
        <f t="shared" si="34"/>
        <v>2675000</v>
      </c>
      <c r="G468" s="45">
        <f t="shared" si="34"/>
        <v>2775000</v>
      </c>
      <c r="H468" s="45">
        <f>SUM(C468:G468)</f>
        <v>18225000</v>
      </c>
      <c r="I468" s="18"/>
      <c r="J468" s="18"/>
      <c r="K468" s="18"/>
    </row>
    <row r="469" spans="1:11" s="11" customFormat="1" ht="15.75" x14ac:dyDescent="0.25">
      <c r="A469" s="8"/>
      <c r="B469" s="19"/>
      <c r="C469" s="20"/>
      <c r="D469" s="20"/>
      <c r="E469" s="20"/>
      <c r="F469" s="20"/>
      <c r="G469" s="20"/>
      <c r="H469" s="21"/>
      <c r="I469" s="18"/>
      <c r="J469" s="18"/>
      <c r="K469" s="18"/>
    </row>
    <row r="470" spans="1:11" s="11" customFormat="1" ht="15.75" x14ac:dyDescent="0.25">
      <c r="A470" s="8"/>
      <c r="B470" s="27" t="s">
        <v>631</v>
      </c>
      <c r="C470" s="20"/>
      <c r="D470" s="20"/>
      <c r="E470" s="20"/>
      <c r="F470" s="20"/>
      <c r="G470" s="20"/>
      <c r="H470" s="21"/>
      <c r="I470" s="18"/>
      <c r="J470" s="18"/>
      <c r="K470" s="18"/>
    </row>
    <row r="471" spans="1:11" s="11" customFormat="1" ht="15.75" x14ac:dyDescent="0.25">
      <c r="A471" s="8" t="s">
        <v>632</v>
      </c>
      <c r="B471" s="19" t="s">
        <v>633</v>
      </c>
      <c r="C471" s="20"/>
      <c r="D471" s="20"/>
      <c r="E471" s="20"/>
      <c r="F471" s="20"/>
      <c r="G471" s="20"/>
      <c r="H471" s="14">
        <f>SUM(C471:G471)</f>
        <v>0</v>
      </c>
      <c r="I471" s="18"/>
      <c r="J471" s="18"/>
      <c r="K471" s="18"/>
    </row>
    <row r="472" spans="1:11" s="11" customFormat="1" ht="15.75" x14ac:dyDescent="0.25">
      <c r="A472" s="44"/>
      <c r="B472" s="44" t="s">
        <v>634</v>
      </c>
      <c r="C472" s="45">
        <f t="shared" ref="C472:G472" si="35">SUM(C471:C471)</f>
        <v>0</v>
      </c>
      <c r="D472" s="45">
        <f t="shared" si="35"/>
        <v>0</v>
      </c>
      <c r="E472" s="45">
        <f t="shared" si="35"/>
        <v>0</v>
      </c>
      <c r="F472" s="45">
        <f t="shared" si="35"/>
        <v>0</v>
      </c>
      <c r="G472" s="45">
        <f t="shared" si="35"/>
        <v>0</v>
      </c>
      <c r="H472" s="45">
        <f>SUM(C472:G472)</f>
        <v>0</v>
      </c>
      <c r="I472" s="18"/>
      <c r="J472" s="18"/>
      <c r="K472" s="18"/>
    </row>
    <row r="473" spans="1:11" s="11" customFormat="1" ht="15.75" x14ac:dyDescent="0.25">
      <c r="A473" s="8"/>
      <c r="B473" s="19"/>
      <c r="C473" s="20"/>
      <c r="D473" s="20"/>
      <c r="E473" s="20"/>
      <c r="F473" s="20"/>
      <c r="G473" s="20"/>
      <c r="H473" s="21"/>
      <c r="I473" s="18"/>
      <c r="J473" s="18"/>
      <c r="K473" s="18"/>
    </row>
    <row r="474" spans="1:11" s="11" customFormat="1" ht="15.75" x14ac:dyDescent="0.25">
      <c r="A474" s="8"/>
      <c r="B474" s="27" t="s">
        <v>635</v>
      </c>
      <c r="C474" s="20"/>
      <c r="D474" s="20"/>
      <c r="E474" s="20"/>
      <c r="F474" s="20"/>
      <c r="G474" s="20"/>
      <c r="H474" s="21"/>
      <c r="I474" s="18"/>
      <c r="J474" s="18"/>
      <c r="K474" s="18"/>
    </row>
    <row r="475" spans="1:11" s="11" customFormat="1" ht="15.75" x14ac:dyDescent="0.25">
      <c r="A475" s="8"/>
      <c r="B475" s="19" t="s">
        <v>636</v>
      </c>
      <c r="C475" s="20"/>
      <c r="D475" s="20">
        <v>150000</v>
      </c>
      <c r="E475" s="20"/>
      <c r="F475" s="20"/>
      <c r="G475" s="20"/>
      <c r="H475" s="14">
        <f t="shared" ref="H475:H480" si="36">SUM(C475:G475)</f>
        <v>150000</v>
      </c>
      <c r="I475" s="18"/>
      <c r="J475" s="18"/>
      <c r="K475" s="18"/>
    </row>
    <row r="476" spans="1:11" s="11" customFormat="1" ht="15.75" x14ac:dyDescent="0.25">
      <c r="A476" s="8"/>
      <c r="B476" s="34" t="s">
        <v>637</v>
      </c>
      <c r="C476" s="20"/>
      <c r="D476" s="20"/>
      <c r="E476" s="20"/>
      <c r="F476" s="20"/>
      <c r="G476" s="20">
        <v>300000</v>
      </c>
      <c r="H476" s="14">
        <f t="shared" si="36"/>
        <v>300000</v>
      </c>
      <c r="I476" s="18"/>
      <c r="J476" s="18"/>
      <c r="K476" s="18"/>
    </row>
    <row r="477" spans="1:11" s="11" customFormat="1" ht="15.75" x14ac:dyDescent="0.25">
      <c r="A477" s="8"/>
      <c r="B477" s="34" t="s">
        <v>638</v>
      </c>
      <c r="C477" s="20"/>
      <c r="D477" s="20">
        <v>250000</v>
      </c>
      <c r="E477" s="20"/>
      <c r="F477" s="20"/>
      <c r="G477" s="20"/>
      <c r="H477" s="14">
        <f t="shared" si="36"/>
        <v>250000</v>
      </c>
      <c r="I477" s="18"/>
      <c r="J477" s="18"/>
      <c r="K477" s="18"/>
    </row>
    <row r="478" spans="1:11" s="11" customFormat="1" ht="15.75" x14ac:dyDescent="0.25">
      <c r="A478" s="8"/>
      <c r="B478" s="34" t="s">
        <v>639</v>
      </c>
      <c r="C478" s="20"/>
      <c r="D478" s="20"/>
      <c r="E478" s="20"/>
      <c r="F478" s="20">
        <v>250000</v>
      </c>
      <c r="G478" s="20"/>
      <c r="H478" s="14">
        <f t="shared" si="36"/>
        <v>250000</v>
      </c>
      <c r="I478" s="18"/>
      <c r="J478" s="18"/>
      <c r="K478" s="18"/>
    </row>
    <row r="479" spans="1:11" s="11" customFormat="1" ht="15.75" x14ac:dyDescent="0.25">
      <c r="A479" s="8"/>
      <c r="B479" s="34" t="s">
        <v>640</v>
      </c>
      <c r="C479" s="20"/>
      <c r="D479" s="20"/>
      <c r="E479" s="20"/>
      <c r="F479" s="20">
        <v>250000</v>
      </c>
      <c r="G479" s="20"/>
      <c r="H479" s="14">
        <f t="shared" si="36"/>
        <v>250000</v>
      </c>
      <c r="I479" s="18"/>
      <c r="J479" s="18"/>
      <c r="K479" s="18"/>
    </row>
    <row r="480" spans="1:11" s="11" customFormat="1" ht="15.75" x14ac:dyDescent="0.25">
      <c r="A480" s="8"/>
      <c r="B480" s="34" t="s">
        <v>641</v>
      </c>
      <c r="C480" s="20"/>
      <c r="D480" s="20"/>
      <c r="E480" s="20"/>
      <c r="F480" s="20"/>
      <c r="G480" s="20">
        <v>250000</v>
      </c>
      <c r="H480" s="14">
        <f t="shared" si="36"/>
        <v>250000</v>
      </c>
      <c r="I480" s="18"/>
      <c r="J480" s="18"/>
      <c r="K480" s="18"/>
    </row>
    <row r="481" spans="1:11" s="11" customFormat="1" ht="15.75" x14ac:dyDescent="0.25">
      <c r="A481" s="44"/>
      <c r="B481" s="44" t="s">
        <v>642</v>
      </c>
      <c r="C481" s="45">
        <f t="shared" ref="C481:G481" si="37">SUM(C475:C480)</f>
        <v>0</v>
      </c>
      <c r="D481" s="45">
        <f t="shared" si="37"/>
        <v>400000</v>
      </c>
      <c r="E481" s="45">
        <f t="shared" si="37"/>
        <v>0</v>
      </c>
      <c r="F481" s="45">
        <f t="shared" si="37"/>
        <v>500000</v>
      </c>
      <c r="G481" s="45">
        <f t="shared" si="37"/>
        <v>550000</v>
      </c>
      <c r="H481" s="45">
        <f>SUM(C481:G481)</f>
        <v>1450000</v>
      </c>
      <c r="I481" s="18"/>
      <c r="J481" s="18"/>
      <c r="K481" s="18"/>
    </row>
    <row r="482" spans="1:11" s="11" customFormat="1" ht="15.75" x14ac:dyDescent="0.25">
      <c r="A482" s="8"/>
      <c r="B482" s="19"/>
      <c r="C482" s="20"/>
      <c r="D482" s="20"/>
      <c r="E482" s="20"/>
      <c r="F482" s="20"/>
      <c r="G482" s="20"/>
      <c r="H482" s="21"/>
      <c r="I482" s="18"/>
      <c r="J482" s="18"/>
      <c r="K482" s="18"/>
    </row>
    <row r="483" spans="1:11" s="11" customFormat="1" ht="15.75" x14ac:dyDescent="0.25">
      <c r="A483" s="8" t="s">
        <v>643</v>
      </c>
      <c r="B483" s="19" t="s">
        <v>644</v>
      </c>
      <c r="C483" s="20">
        <v>4548531</v>
      </c>
      <c r="D483" s="20">
        <v>4816000</v>
      </c>
      <c r="E483" s="20">
        <v>4898000</v>
      </c>
      <c r="F483" s="20">
        <v>4985000</v>
      </c>
      <c r="G483" s="20">
        <v>5134000</v>
      </c>
      <c r="H483" s="14">
        <f t="shared" ref="H483:H488" si="38">SUM(C483:G483)</f>
        <v>24381531</v>
      </c>
      <c r="I483" s="18"/>
      <c r="J483" s="18"/>
      <c r="K483" s="18"/>
    </row>
    <row r="484" spans="1:11" s="11" customFormat="1" ht="15.75" x14ac:dyDescent="0.25">
      <c r="A484" s="8" t="s">
        <v>645</v>
      </c>
      <c r="B484" s="19" t="s">
        <v>646</v>
      </c>
      <c r="C484" s="20">
        <v>751751</v>
      </c>
      <c r="D484" s="20">
        <v>922000</v>
      </c>
      <c r="E484" s="20">
        <v>824000</v>
      </c>
      <c r="F484" s="20">
        <v>1093000</v>
      </c>
      <c r="G484" s="20">
        <v>1125000</v>
      </c>
      <c r="H484" s="14">
        <f t="shared" si="38"/>
        <v>4715751</v>
      </c>
      <c r="I484" s="18"/>
      <c r="J484" s="18"/>
      <c r="K484" s="18"/>
    </row>
    <row r="485" spans="1:11" s="11" customFormat="1" ht="15.75" x14ac:dyDescent="0.25">
      <c r="A485" s="8" t="s">
        <v>647</v>
      </c>
      <c r="B485" s="19" t="s">
        <v>648</v>
      </c>
      <c r="C485" s="20">
        <v>960744</v>
      </c>
      <c r="D485" s="20">
        <v>763000</v>
      </c>
      <c r="E485" s="20">
        <v>680000</v>
      </c>
      <c r="F485" s="20">
        <v>1006000</v>
      </c>
      <c r="G485" s="20">
        <v>1036000</v>
      </c>
      <c r="H485" s="14">
        <f t="shared" si="38"/>
        <v>4445744</v>
      </c>
      <c r="I485" s="18"/>
      <c r="J485" s="18"/>
      <c r="K485" s="18"/>
    </row>
    <row r="486" spans="1:11" s="11" customFormat="1" ht="15.75" x14ac:dyDescent="0.25">
      <c r="A486" s="8" t="s">
        <v>649</v>
      </c>
      <c r="B486" s="19" t="s">
        <v>650</v>
      </c>
      <c r="C486" s="20">
        <v>1021498</v>
      </c>
      <c r="D486" s="20">
        <v>1294000</v>
      </c>
      <c r="E486" s="20">
        <v>926000</v>
      </c>
      <c r="F486" s="20">
        <v>1072000</v>
      </c>
      <c r="G486" s="20">
        <v>1106000</v>
      </c>
      <c r="H486" s="14">
        <f t="shared" si="38"/>
        <v>5419498</v>
      </c>
      <c r="I486" s="18"/>
      <c r="J486" s="18"/>
      <c r="K486" s="18"/>
    </row>
    <row r="487" spans="1:11" s="11" customFormat="1" ht="15.75" x14ac:dyDescent="0.25">
      <c r="A487" s="8" t="s">
        <v>651</v>
      </c>
      <c r="B487" s="19" t="s">
        <v>652</v>
      </c>
      <c r="C487" s="20">
        <v>1021498</v>
      </c>
      <c r="D487" s="20">
        <v>1215000</v>
      </c>
      <c r="E487" s="20">
        <v>1091000</v>
      </c>
      <c r="F487" s="20">
        <v>1213000</v>
      </c>
      <c r="G487" s="20">
        <v>1249000</v>
      </c>
      <c r="H487" s="14">
        <f t="shared" si="38"/>
        <v>5789498</v>
      </c>
      <c r="I487" s="18"/>
      <c r="J487" s="18"/>
      <c r="K487" s="18"/>
    </row>
    <row r="488" spans="1:11" s="11" customFormat="1" ht="15.75" x14ac:dyDescent="0.25">
      <c r="A488" s="8" t="s">
        <v>653</v>
      </c>
      <c r="B488" s="19" t="s">
        <v>654</v>
      </c>
      <c r="C488" s="20">
        <v>1450000</v>
      </c>
      <c r="D488" s="20"/>
      <c r="E488" s="20"/>
      <c r="F488" s="20"/>
      <c r="G488" s="20"/>
      <c r="H488" s="14">
        <f t="shared" si="38"/>
        <v>1450000</v>
      </c>
      <c r="I488" s="18"/>
      <c r="J488" s="18"/>
      <c r="K488" s="18"/>
    </row>
    <row r="489" spans="1:11" s="11" customFormat="1" ht="15.75" x14ac:dyDescent="0.25">
      <c r="A489" s="44"/>
      <c r="B489" s="44" t="s">
        <v>655</v>
      </c>
      <c r="C489" s="45">
        <f t="shared" ref="C489:G489" si="39">SUM(C483:C488)</f>
        <v>9754022</v>
      </c>
      <c r="D489" s="45">
        <f t="shared" si="39"/>
        <v>9010000</v>
      </c>
      <c r="E489" s="45">
        <f t="shared" si="39"/>
        <v>8419000</v>
      </c>
      <c r="F489" s="45">
        <f t="shared" si="39"/>
        <v>9369000</v>
      </c>
      <c r="G489" s="45">
        <f t="shared" si="39"/>
        <v>9650000</v>
      </c>
      <c r="H489" s="45">
        <f>SUM(C489:G489)</f>
        <v>46202022</v>
      </c>
      <c r="I489" s="18"/>
      <c r="J489" s="18"/>
      <c r="K489" s="18"/>
    </row>
    <row r="490" spans="1:11" s="11" customFormat="1" ht="15.75" x14ac:dyDescent="0.25">
      <c r="A490" s="8"/>
      <c r="B490" s="19"/>
      <c r="C490" s="20"/>
      <c r="D490" s="20"/>
      <c r="E490" s="20"/>
      <c r="F490" s="20"/>
      <c r="G490" s="20"/>
      <c r="H490" s="21"/>
      <c r="I490" s="18"/>
      <c r="J490" s="18"/>
      <c r="K490" s="18"/>
    </row>
    <row r="491" spans="1:11" s="11" customFormat="1" ht="15.75" x14ac:dyDescent="0.25">
      <c r="A491" s="8"/>
      <c r="B491" s="27" t="s">
        <v>656</v>
      </c>
      <c r="C491" s="20"/>
      <c r="D491" s="20"/>
      <c r="E491" s="20"/>
      <c r="F491" s="20"/>
      <c r="G491" s="20"/>
      <c r="H491" s="21"/>
      <c r="I491" s="18"/>
      <c r="J491" s="18"/>
      <c r="K491" s="18"/>
    </row>
    <row r="492" spans="1:11" s="11" customFormat="1" ht="15.75" x14ac:dyDescent="0.25">
      <c r="A492" s="8"/>
      <c r="B492" s="19" t="s">
        <v>659</v>
      </c>
      <c r="C492" s="20"/>
      <c r="D492" s="20"/>
      <c r="E492" s="20"/>
      <c r="F492" s="20">
        <v>1500000</v>
      </c>
      <c r="G492" s="20">
        <v>1500000</v>
      </c>
      <c r="H492" s="14">
        <f>SUM(C492:G492)</f>
        <v>3000000</v>
      </c>
      <c r="I492" s="18"/>
      <c r="J492" s="18"/>
      <c r="K492" s="18"/>
    </row>
    <row r="493" spans="1:11" s="11" customFormat="1" ht="15.75" x14ac:dyDescent="0.25">
      <c r="A493" s="8" t="s">
        <v>660</v>
      </c>
      <c r="B493" s="19" t="s">
        <v>661</v>
      </c>
      <c r="C493" s="20">
        <v>2668529</v>
      </c>
      <c r="D493" s="20">
        <v>2800000</v>
      </c>
      <c r="E493" s="20">
        <v>3400000</v>
      </c>
      <c r="F493" s="20">
        <v>2632000</v>
      </c>
      <c r="G493" s="20">
        <v>3009000</v>
      </c>
      <c r="H493" s="14">
        <f t="shared" ref="H493:H506" si="40">SUM(C493:G493)</f>
        <v>14509529</v>
      </c>
      <c r="I493" s="18"/>
      <c r="J493" s="18"/>
      <c r="K493" s="18"/>
    </row>
    <row r="494" spans="1:11" s="11" customFormat="1" ht="15.75" x14ac:dyDescent="0.25">
      <c r="A494" s="30" t="s">
        <v>662</v>
      </c>
      <c r="B494" s="19" t="s">
        <v>663</v>
      </c>
      <c r="C494" s="20">
        <v>25000</v>
      </c>
      <c r="D494" s="20"/>
      <c r="E494" s="20"/>
      <c r="F494" s="20"/>
      <c r="G494" s="20"/>
      <c r="H494" s="14"/>
      <c r="I494" s="18"/>
      <c r="J494" s="18"/>
      <c r="K494" s="18"/>
    </row>
    <row r="495" spans="1:11" s="11" customFormat="1" ht="15.75" x14ac:dyDescent="0.25">
      <c r="A495" s="8" t="s">
        <v>664</v>
      </c>
      <c r="B495" s="19" t="s">
        <v>665</v>
      </c>
      <c r="C495" s="20"/>
      <c r="D495" s="20"/>
      <c r="E495" s="20"/>
      <c r="F495" s="20"/>
      <c r="G495" s="20"/>
      <c r="H495" s="14">
        <f t="shared" si="40"/>
        <v>0</v>
      </c>
      <c r="I495" s="18"/>
      <c r="J495" s="18"/>
      <c r="K495" s="18"/>
    </row>
    <row r="496" spans="1:11" s="11" customFormat="1" ht="15.75" x14ac:dyDescent="0.25">
      <c r="A496" s="8" t="s">
        <v>666</v>
      </c>
      <c r="B496" s="19" t="s">
        <v>667</v>
      </c>
      <c r="C496" s="20"/>
      <c r="D496" s="20"/>
      <c r="E496" s="20"/>
      <c r="F496" s="20"/>
      <c r="G496" s="20"/>
      <c r="H496" s="14">
        <f t="shared" si="40"/>
        <v>0</v>
      </c>
      <c r="I496" s="18"/>
      <c r="J496" s="18"/>
      <c r="K496" s="18"/>
    </row>
    <row r="497" spans="1:11" s="11" customFormat="1" ht="15.75" x14ac:dyDescent="0.25">
      <c r="A497" s="8" t="s">
        <v>668</v>
      </c>
      <c r="B497" s="19" t="s">
        <v>669</v>
      </c>
      <c r="C497" s="20"/>
      <c r="D497" s="20"/>
      <c r="E497" s="20"/>
      <c r="F497" s="20">
        <v>350000</v>
      </c>
      <c r="G497" s="20"/>
      <c r="H497" s="14">
        <f t="shared" si="40"/>
        <v>350000</v>
      </c>
      <c r="I497" s="18"/>
      <c r="J497" s="18"/>
      <c r="K497" s="18"/>
    </row>
    <row r="498" spans="1:11" s="11" customFormat="1" ht="15.75" x14ac:dyDescent="0.25">
      <c r="A498" s="8" t="s">
        <v>670</v>
      </c>
      <c r="B498" s="19" t="s">
        <v>671</v>
      </c>
      <c r="C498" s="20"/>
      <c r="D498" s="20"/>
      <c r="E498" s="20"/>
      <c r="F498" s="20"/>
      <c r="G498" s="20"/>
      <c r="H498" s="14">
        <f t="shared" si="40"/>
        <v>0</v>
      </c>
      <c r="I498" s="18"/>
      <c r="J498" s="18"/>
      <c r="K498" s="18"/>
    </row>
    <row r="499" spans="1:11" s="11" customFormat="1" ht="15.75" x14ac:dyDescent="0.25">
      <c r="A499" s="8" t="s">
        <v>672</v>
      </c>
      <c r="B499" s="19" t="s">
        <v>673</v>
      </c>
      <c r="C499" s="20"/>
      <c r="D499" s="20"/>
      <c r="E499" s="20"/>
      <c r="F499" s="20"/>
      <c r="G499" s="20"/>
      <c r="H499" s="14">
        <f t="shared" si="40"/>
        <v>0</v>
      </c>
      <c r="I499" s="18"/>
      <c r="J499" s="18"/>
      <c r="K499" s="18"/>
    </row>
    <row r="500" spans="1:11" s="11" customFormat="1" ht="15.75" x14ac:dyDescent="0.25">
      <c r="A500" s="8" t="s">
        <v>674</v>
      </c>
      <c r="B500" s="19" t="s">
        <v>675</v>
      </c>
      <c r="C500" s="20"/>
      <c r="D500" s="20"/>
      <c r="E500" s="20"/>
      <c r="F500" s="20"/>
      <c r="G500" s="20"/>
      <c r="H500" s="14">
        <f t="shared" si="40"/>
        <v>0</v>
      </c>
      <c r="I500" s="18"/>
      <c r="J500" s="18"/>
      <c r="K500" s="18"/>
    </row>
    <row r="501" spans="1:11" s="11" customFormat="1" ht="15.75" x14ac:dyDescent="0.25">
      <c r="A501" s="8" t="s">
        <v>676</v>
      </c>
      <c r="B501" s="19" t="s">
        <v>677</v>
      </c>
      <c r="C501" s="20"/>
      <c r="D501" s="20"/>
      <c r="E501" s="20"/>
      <c r="F501" s="20"/>
      <c r="G501" s="20"/>
      <c r="H501" s="14">
        <f t="shared" si="40"/>
        <v>0</v>
      </c>
      <c r="I501" s="18"/>
      <c r="J501" s="18"/>
      <c r="K501" s="18"/>
    </row>
    <row r="502" spans="1:11" s="11" customFormat="1" ht="15.75" x14ac:dyDescent="0.25">
      <c r="A502" s="8" t="s">
        <v>678</v>
      </c>
      <c r="B502" s="19" t="s">
        <v>679</v>
      </c>
      <c r="C502" s="20"/>
      <c r="D502" s="20"/>
      <c r="E502" s="20"/>
      <c r="F502" s="20"/>
      <c r="G502" s="20"/>
      <c r="H502" s="14">
        <f t="shared" si="40"/>
        <v>0</v>
      </c>
      <c r="I502" s="18"/>
      <c r="J502" s="18"/>
      <c r="K502" s="18"/>
    </row>
    <row r="503" spans="1:11" s="11" customFormat="1" ht="15.75" x14ac:dyDescent="0.25">
      <c r="A503" s="8" t="s">
        <v>680</v>
      </c>
      <c r="B503" s="19" t="s">
        <v>681</v>
      </c>
      <c r="C503" s="20">
        <v>100000</v>
      </c>
      <c r="D503" s="20"/>
      <c r="E503" s="20"/>
      <c r="F503" s="20"/>
      <c r="G503" s="20"/>
      <c r="H503" s="14">
        <f t="shared" si="40"/>
        <v>100000</v>
      </c>
      <c r="I503" s="18"/>
      <c r="J503" s="18"/>
      <c r="K503" s="18"/>
    </row>
    <row r="504" spans="1:11" s="11" customFormat="1" ht="15.75" x14ac:dyDescent="0.25">
      <c r="A504" s="8" t="s">
        <v>682</v>
      </c>
      <c r="B504" s="19" t="s">
        <v>683</v>
      </c>
      <c r="C504" s="20">
        <v>1250000</v>
      </c>
      <c r="D504" s="20"/>
      <c r="E504" s="20"/>
      <c r="F504" s="20"/>
      <c r="G504" s="20"/>
      <c r="H504" s="14">
        <f t="shared" si="40"/>
        <v>1250000</v>
      </c>
      <c r="I504" s="18"/>
      <c r="J504" s="18"/>
      <c r="K504" s="18"/>
    </row>
    <row r="505" spans="1:11" s="11" customFormat="1" ht="15.75" x14ac:dyDescent="0.25">
      <c r="A505" s="8" t="s">
        <v>684</v>
      </c>
      <c r="B505" s="19" t="s">
        <v>685</v>
      </c>
      <c r="C505" s="20">
        <v>300000</v>
      </c>
      <c r="D505" s="20"/>
      <c r="E505" s="20"/>
      <c r="F505" s="20"/>
      <c r="G505" s="20"/>
      <c r="H505" s="14">
        <f t="shared" si="40"/>
        <v>300000</v>
      </c>
      <c r="I505" s="18"/>
      <c r="J505" s="18"/>
      <c r="K505" s="18"/>
    </row>
    <row r="506" spans="1:11" s="11" customFormat="1" ht="15.75" x14ac:dyDescent="0.25">
      <c r="A506" s="8" t="s">
        <v>686</v>
      </c>
      <c r="B506" s="19" t="s">
        <v>687</v>
      </c>
      <c r="C506" s="20">
        <v>367000</v>
      </c>
      <c r="D506" s="20"/>
      <c r="E506" s="20"/>
      <c r="F506" s="20"/>
      <c r="G506" s="20"/>
      <c r="H506" s="14">
        <f t="shared" si="40"/>
        <v>367000</v>
      </c>
      <c r="I506" s="18"/>
      <c r="J506" s="18"/>
      <c r="K506" s="18"/>
    </row>
    <row r="507" spans="1:11" s="11" customFormat="1" ht="15.75" x14ac:dyDescent="0.25">
      <c r="A507" s="44"/>
      <c r="B507" s="44" t="s">
        <v>688</v>
      </c>
      <c r="C507" s="45">
        <f>SUM(C492:C506)</f>
        <v>4710529</v>
      </c>
      <c r="D507" s="45">
        <f t="shared" ref="D507:G507" si="41">SUM(D492:D506)</f>
        <v>2800000</v>
      </c>
      <c r="E507" s="45">
        <f t="shared" si="41"/>
        <v>3400000</v>
      </c>
      <c r="F507" s="45">
        <f t="shared" si="41"/>
        <v>4482000</v>
      </c>
      <c r="G507" s="45">
        <f t="shared" si="41"/>
        <v>4509000</v>
      </c>
      <c r="H507" s="45">
        <f>SUM(C507:G507)</f>
        <v>19901529</v>
      </c>
      <c r="I507" s="18"/>
      <c r="J507" s="18"/>
      <c r="K507" s="18"/>
    </row>
    <row r="508" spans="1:11" s="11" customFormat="1" ht="15.75" x14ac:dyDescent="0.25">
      <c r="A508" s="8"/>
      <c r="B508" s="19"/>
      <c r="C508" s="20"/>
      <c r="D508" s="20"/>
      <c r="E508" s="20"/>
      <c r="F508" s="20"/>
      <c r="G508" s="20"/>
      <c r="H508" s="21"/>
      <c r="I508" s="18"/>
      <c r="J508" s="18"/>
      <c r="K508" s="18"/>
    </row>
    <row r="509" spans="1:11" s="11" customFormat="1" ht="15.75" x14ac:dyDescent="0.25">
      <c r="A509" s="8"/>
      <c r="B509" s="27" t="s">
        <v>689</v>
      </c>
      <c r="C509" s="20"/>
      <c r="D509" s="20"/>
      <c r="E509" s="20"/>
      <c r="F509" s="20"/>
      <c r="G509" s="20"/>
      <c r="H509" s="21"/>
      <c r="I509" s="18"/>
      <c r="J509" s="18"/>
      <c r="K509" s="18"/>
    </row>
    <row r="510" spans="1:11" s="11" customFormat="1" ht="15.75" x14ac:dyDescent="0.25">
      <c r="A510" s="8"/>
      <c r="B510" s="19" t="s">
        <v>469</v>
      </c>
      <c r="C510" s="20"/>
      <c r="D510" s="20"/>
      <c r="E510" s="20"/>
      <c r="F510" s="20"/>
      <c r="G510" s="20"/>
      <c r="H510" s="14">
        <f>SUM(C510:G510)</f>
        <v>0</v>
      </c>
      <c r="I510" s="18"/>
      <c r="J510" s="18"/>
      <c r="K510" s="18"/>
    </row>
    <row r="511" spans="1:11" s="11" customFormat="1" ht="15.75" x14ac:dyDescent="0.25">
      <c r="A511" s="44"/>
      <c r="B511" s="44" t="s">
        <v>690</v>
      </c>
      <c r="C511" s="45">
        <f t="shared" ref="C511:G511" si="42">SUM(C510:C510)</f>
        <v>0</v>
      </c>
      <c r="D511" s="45">
        <f t="shared" si="42"/>
        <v>0</v>
      </c>
      <c r="E511" s="45">
        <f t="shared" si="42"/>
        <v>0</v>
      </c>
      <c r="F511" s="45">
        <f t="shared" si="42"/>
        <v>0</v>
      </c>
      <c r="G511" s="45">
        <f t="shared" si="42"/>
        <v>0</v>
      </c>
      <c r="H511" s="45">
        <f>SUM(C511:G511)</f>
        <v>0</v>
      </c>
      <c r="I511" s="18"/>
      <c r="J511" s="18"/>
      <c r="K511" s="18"/>
    </row>
    <row r="512" spans="1:11" s="11" customFormat="1" ht="15.75" x14ac:dyDescent="0.25">
      <c r="A512" s="8"/>
      <c r="B512" s="19"/>
      <c r="C512" s="20"/>
      <c r="D512" s="20"/>
      <c r="E512" s="20"/>
      <c r="F512" s="20"/>
      <c r="G512" s="20"/>
      <c r="H512" s="21"/>
      <c r="I512" s="18"/>
      <c r="J512" s="18"/>
      <c r="K512" s="18"/>
    </row>
    <row r="513" spans="1:11" s="11" customFormat="1" ht="18" x14ac:dyDescent="0.25">
      <c r="A513" s="48"/>
      <c r="B513" s="48" t="s">
        <v>691</v>
      </c>
      <c r="C513" s="49">
        <f>SUM(C468,C472,C481,C489,C507,C511)</f>
        <v>16714551</v>
      </c>
      <c r="D513" s="50">
        <f>SUM(D468,D472,D481,D489,D507,D511)</f>
        <v>17110000</v>
      </c>
      <c r="E513" s="50">
        <f>SUM(E468,E472,E481,E489,E507,E511)</f>
        <v>17444000</v>
      </c>
      <c r="F513" s="50">
        <f>SUM(F468,F472,F481,F489,F507,F511)</f>
        <v>17026000</v>
      </c>
      <c r="G513" s="50">
        <f>SUM(G468,G472,G481,G489,G507,G511)</f>
        <v>17484000</v>
      </c>
      <c r="H513" s="50">
        <f>SUM(C513:G513)</f>
        <v>85778551</v>
      </c>
      <c r="I513" s="18"/>
      <c r="J513" s="18"/>
      <c r="K513" s="18"/>
    </row>
    <row r="514" spans="1:11" s="11" customFormat="1" ht="15.75" x14ac:dyDescent="0.25">
      <c r="A514" s="8"/>
      <c r="B514" s="19"/>
      <c r="C514" s="20"/>
      <c r="D514" s="20"/>
      <c r="E514" s="20"/>
      <c r="F514" s="20"/>
      <c r="G514" s="20"/>
      <c r="H514" s="21"/>
      <c r="I514" s="18"/>
      <c r="J514" s="18"/>
      <c r="K514" s="18"/>
    </row>
    <row r="515" spans="1:11" s="11" customFormat="1" ht="18" x14ac:dyDescent="0.25">
      <c r="A515" s="48" t="s">
        <v>692</v>
      </c>
      <c r="B515" s="48" t="s">
        <v>693</v>
      </c>
      <c r="C515" s="49">
        <v>0</v>
      </c>
      <c r="D515" s="50">
        <v>0</v>
      </c>
      <c r="E515" s="50">
        <v>0</v>
      </c>
      <c r="F515" s="50">
        <v>0</v>
      </c>
      <c r="G515" s="50">
        <v>0</v>
      </c>
      <c r="H515" s="50">
        <f>SUM(C515:G515)</f>
        <v>0</v>
      </c>
      <c r="I515" s="18"/>
      <c r="J515" s="18"/>
      <c r="K515" s="18"/>
    </row>
    <row r="516" spans="1:11" s="11" customFormat="1" ht="15.75" x14ac:dyDescent="0.25">
      <c r="A516" s="8"/>
      <c r="B516" s="19"/>
      <c r="C516" s="20"/>
      <c r="D516" s="20"/>
      <c r="E516" s="20"/>
      <c r="F516" s="20"/>
      <c r="G516" s="20"/>
      <c r="H516" s="21"/>
      <c r="I516" s="18"/>
      <c r="J516" s="18"/>
      <c r="K516" s="18"/>
    </row>
    <row r="517" spans="1:11" s="11" customFormat="1" ht="15.75" x14ac:dyDescent="0.25">
      <c r="A517" s="8"/>
      <c r="B517" s="27" t="s">
        <v>694</v>
      </c>
      <c r="C517" s="20"/>
      <c r="D517" s="20"/>
      <c r="E517" s="20"/>
      <c r="F517" s="20"/>
      <c r="G517" s="20"/>
      <c r="H517" s="21"/>
      <c r="I517" s="18"/>
      <c r="J517" s="18"/>
      <c r="K517" s="18"/>
    </row>
    <row r="518" spans="1:11" s="11" customFormat="1" ht="15.75" x14ac:dyDescent="0.25">
      <c r="A518" s="1" t="s">
        <v>695</v>
      </c>
      <c r="B518" s="7" t="s">
        <v>696</v>
      </c>
      <c r="C518" s="4">
        <v>140000</v>
      </c>
      <c r="D518" s="4">
        <v>50000</v>
      </c>
      <c r="E518" s="4">
        <v>75000</v>
      </c>
      <c r="F518" s="4">
        <v>60000</v>
      </c>
      <c r="G518" s="20">
        <v>225000</v>
      </c>
      <c r="H518" s="5">
        <f t="shared" ref="H518:H523" si="43">SUM(C518:G518)</f>
        <v>550000</v>
      </c>
      <c r="I518" s="18"/>
      <c r="J518" s="18"/>
      <c r="K518" s="18"/>
    </row>
    <row r="519" spans="1:11" s="11" customFormat="1" ht="15.75" x14ac:dyDescent="0.25">
      <c r="A519" s="1" t="s">
        <v>695</v>
      </c>
      <c r="B519" s="7" t="s">
        <v>697</v>
      </c>
      <c r="C519" s="4">
        <v>40000</v>
      </c>
      <c r="D519" s="4">
        <v>40000</v>
      </c>
      <c r="E519" s="20">
        <v>40000</v>
      </c>
      <c r="F519" s="20">
        <v>40000</v>
      </c>
      <c r="G519" s="20">
        <v>40000</v>
      </c>
      <c r="H519" s="5">
        <f t="shared" si="43"/>
        <v>200000</v>
      </c>
      <c r="I519" s="18"/>
      <c r="J519" s="18"/>
      <c r="K519" s="18"/>
    </row>
    <row r="520" spans="1:11" s="11" customFormat="1" ht="15.75" x14ac:dyDescent="0.25">
      <c r="A520" s="8" t="s">
        <v>695</v>
      </c>
      <c r="B520" s="7" t="s">
        <v>698</v>
      </c>
      <c r="C520" s="4">
        <v>135000</v>
      </c>
      <c r="D520" s="4">
        <v>98500</v>
      </c>
      <c r="E520" s="20">
        <v>100000</v>
      </c>
      <c r="F520" s="20">
        <v>105000</v>
      </c>
      <c r="G520" s="20">
        <v>79000</v>
      </c>
      <c r="H520" s="5">
        <f t="shared" si="43"/>
        <v>517500</v>
      </c>
      <c r="I520" s="18"/>
      <c r="J520" s="18"/>
      <c r="K520" s="18"/>
    </row>
    <row r="521" spans="1:11" s="11" customFormat="1" ht="15.75" x14ac:dyDescent="0.25">
      <c r="A521" s="8" t="s">
        <v>699</v>
      </c>
      <c r="B521" s="7" t="s">
        <v>700</v>
      </c>
      <c r="C521" s="4">
        <v>135050</v>
      </c>
      <c r="D521" s="4">
        <v>135000</v>
      </c>
      <c r="E521" s="20">
        <v>135000</v>
      </c>
      <c r="F521" s="20">
        <v>135000</v>
      </c>
      <c r="G521" s="20">
        <v>135000</v>
      </c>
      <c r="H521" s="5">
        <f t="shared" si="43"/>
        <v>675050</v>
      </c>
      <c r="I521" s="18"/>
      <c r="J521" s="18"/>
      <c r="K521" s="18"/>
    </row>
    <row r="522" spans="1:11" s="11" customFormat="1" ht="15.75" x14ac:dyDescent="0.25">
      <c r="A522" s="1" t="s">
        <v>701</v>
      </c>
      <c r="B522" s="7" t="s">
        <v>702</v>
      </c>
      <c r="C522" s="35">
        <f>225000*0</f>
        <v>0</v>
      </c>
      <c r="D522" s="35">
        <v>0</v>
      </c>
      <c r="E522" s="35">
        <v>0</v>
      </c>
      <c r="F522" s="35">
        <v>0</v>
      </c>
      <c r="G522" s="20">
        <v>0</v>
      </c>
      <c r="H522" s="5">
        <f t="shared" si="43"/>
        <v>0</v>
      </c>
      <c r="I522" s="18"/>
      <c r="J522" s="18"/>
      <c r="K522" s="18"/>
    </row>
    <row r="523" spans="1:11" s="11" customFormat="1" ht="18" x14ac:dyDescent="0.25">
      <c r="A523" s="48"/>
      <c r="B523" s="48" t="s">
        <v>703</v>
      </c>
      <c r="C523" s="49">
        <f t="shared" ref="C523:G523" si="44">SUM(C518:C522)</f>
        <v>450050</v>
      </c>
      <c r="D523" s="50">
        <f t="shared" si="44"/>
        <v>323500</v>
      </c>
      <c r="E523" s="50">
        <f t="shared" si="44"/>
        <v>350000</v>
      </c>
      <c r="F523" s="50">
        <f t="shared" si="44"/>
        <v>340000</v>
      </c>
      <c r="G523" s="50">
        <f t="shared" si="44"/>
        <v>479000</v>
      </c>
      <c r="H523" s="50">
        <f t="shared" si="43"/>
        <v>1942550</v>
      </c>
      <c r="I523" s="18"/>
      <c r="J523" s="18"/>
      <c r="K523" s="18"/>
    </row>
    <row r="524" spans="1:11" s="11" customFormat="1" ht="15.75" x14ac:dyDescent="0.25">
      <c r="A524" s="8"/>
      <c r="B524" s="19"/>
      <c r="C524" s="20"/>
      <c r="D524" s="20"/>
      <c r="E524" s="20"/>
      <c r="F524" s="20"/>
      <c r="G524" s="20"/>
      <c r="H524" s="21"/>
      <c r="I524" s="18"/>
      <c r="J524" s="18"/>
      <c r="K524" s="18"/>
    </row>
    <row r="525" spans="1:11" s="11" customFormat="1" ht="15.75" x14ac:dyDescent="0.25">
      <c r="A525" s="8"/>
      <c r="B525" s="27" t="s">
        <v>704</v>
      </c>
      <c r="C525" s="20"/>
      <c r="D525" s="20"/>
      <c r="E525" s="20"/>
      <c r="F525" s="20"/>
      <c r="G525" s="20"/>
      <c r="H525" s="21"/>
      <c r="I525" s="18"/>
      <c r="J525" s="18"/>
      <c r="K525" s="18"/>
    </row>
    <row r="526" spans="1:11" s="11" customFormat="1" ht="15.75" x14ac:dyDescent="0.25">
      <c r="A526" s="1" t="s">
        <v>705</v>
      </c>
      <c r="B526" s="7" t="s">
        <v>706</v>
      </c>
      <c r="C526" s="4"/>
      <c r="D526" s="4"/>
      <c r="E526" s="4"/>
      <c r="F526" s="4"/>
      <c r="G526" s="4"/>
      <c r="H526" s="5">
        <f>SUM(C526:G526)</f>
        <v>0</v>
      </c>
      <c r="I526" s="18"/>
      <c r="J526" s="18"/>
      <c r="K526" s="18"/>
    </row>
    <row r="527" spans="1:11" s="11" customFormat="1" ht="15.75" x14ac:dyDescent="0.25">
      <c r="A527" s="1" t="s">
        <v>707</v>
      </c>
      <c r="B527" s="7" t="s">
        <v>708</v>
      </c>
      <c r="C527" s="4">
        <v>130000</v>
      </c>
      <c r="D527" s="4"/>
      <c r="E527" s="4"/>
      <c r="F527" s="4"/>
      <c r="G527" s="4"/>
      <c r="H527" s="5">
        <f t="shared" ref="H527:H536" si="45">SUM(C527:G527)</f>
        <v>130000</v>
      </c>
      <c r="I527" s="18"/>
      <c r="J527" s="18"/>
      <c r="K527" s="18"/>
    </row>
    <row r="528" spans="1:11" s="11" customFormat="1" ht="15.75" x14ac:dyDescent="0.25">
      <c r="A528" s="1" t="s">
        <v>550</v>
      </c>
      <c r="B528" s="7" t="s">
        <v>709</v>
      </c>
      <c r="C528" s="4"/>
      <c r="D528" s="4"/>
      <c r="E528" s="4"/>
      <c r="F528" s="4"/>
      <c r="G528" s="4"/>
      <c r="H528" s="5">
        <f t="shared" si="45"/>
        <v>0</v>
      </c>
      <c r="I528" s="18"/>
      <c r="J528" s="18"/>
      <c r="K528" s="18"/>
    </row>
    <row r="529" spans="1:11" s="11" customFormat="1" ht="15.75" x14ac:dyDescent="0.25">
      <c r="A529" s="1"/>
      <c r="B529" s="7" t="s">
        <v>710</v>
      </c>
      <c r="C529" s="4"/>
      <c r="D529" s="4"/>
      <c r="E529" s="4"/>
      <c r="F529" s="4"/>
      <c r="G529" s="4"/>
      <c r="H529" s="5">
        <f t="shared" si="45"/>
        <v>0</v>
      </c>
      <c r="I529" s="18"/>
      <c r="J529" s="18"/>
      <c r="K529" s="18"/>
    </row>
    <row r="530" spans="1:11" s="11" customFormat="1" ht="15.75" x14ac:dyDescent="0.25">
      <c r="A530" s="1" t="s">
        <v>711</v>
      </c>
      <c r="B530" s="7" t="s">
        <v>712</v>
      </c>
      <c r="C530" s="4">
        <v>250000</v>
      </c>
      <c r="D530" s="4">
        <v>500000</v>
      </c>
      <c r="E530" s="4">
        <v>200000</v>
      </c>
      <c r="F530" s="4">
        <v>50000</v>
      </c>
      <c r="G530" s="4"/>
      <c r="H530" s="5">
        <f t="shared" si="45"/>
        <v>1000000</v>
      </c>
      <c r="I530" s="18"/>
      <c r="J530" s="18"/>
      <c r="K530" s="18"/>
    </row>
    <row r="531" spans="1:11" s="11" customFormat="1" ht="15.75" x14ac:dyDescent="0.25">
      <c r="A531" s="1" t="s">
        <v>713</v>
      </c>
      <c r="B531" s="7" t="s">
        <v>714</v>
      </c>
      <c r="C531" s="4"/>
      <c r="D531" s="4"/>
      <c r="E531" s="4"/>
      <c r="F531" s="4"/>
      <c r="G531" s="4"/>
      <c r="H531" s="5">
        <f t="shared" si="45"/>
        <v>0</v>
      </c>
      <c r="I531" s="18"/>
      <c r="J531" s="18"/>
      <c r="K531" s="18"/>
    </row>
    <row r="532" spans="1:11" s="11" customFormat="1" ht="15.75" x14ac:dyDescent="0.25">
      <c r="A532" s="1" t="s">
        <v>715</v>
      </c>
      <c r="B532" s="7" t="s">
        <v>716</v>
      </c>
      <c r="C532" s="4"/>
      <c r="D532" s="4"/>
      <c r="E532" s="4"/>
      <c r="F532" s="4"/>
      <c r="G532" s="4"/>
      <c r="H532" s="5">
        <f t="shared" si="45"/>
        <v>0</v>
      </c>
      <c r="I532" s="18"/>
      <c r="J532" s="18"/>
      <c r="K532" s="18"/>
    </row>
    <row r="533" spans="1:11" s="11" customFormat="1" ht="15.75" x14ac:dyDescent="0.25">
      <c r="A533" s="1" t="s">
        <v>717</v>
      </c>
      <c r="B533" s="7" t="s">
        <v>718</v>
      </c>
      <c r="C533" s="4"/>
      <c r="D533" s="4"/>
      <c r="E533" s="4"/>
      <c r="F533" s="4"/>
      <c r="G533" s="4"/>
      <c r="H533" s="5">
        <f t="shared" si="45"/>
        <v>0</v>
      </c>
      <c r="I533" s="18"/>
      <c r="J533" s="18"/>
      <c r="K533" s="18"/>
    </row>
    <row r="534" spans="1:11" s="11" customFormat="1" ht="15.75" x14ac:dyDescent="0.25">
      <c r="A534" s="1" t="s">
        <v>719</v>
      </c>
      <c r="B534" s="7" t="s">
        <v>720</v>
      </c>
      <c r="C534" s="4"/>
      <c r="D534" s="4"/>
      <c r="E534" s="4"/>
      <c r="F534" s="4"/>
      <c r="G534" s="4"/>
      <c r="H534" s="5">
        <f t="shared" si="45"/>
        <v>0</v>
      </c>
      <c r="I534" s="18"/>
      <c r="J534" s="18"/>
      <c r="K534" s="18"/>
    </row>
    <row r="535" spans="1:11" s="11" customFormat="1" ht="15.75" x14ac:dyDescent="0.25">
      <c r="A535" s="26" t="s">
        <v>721</v>
      </c>
      <c r="B535" s="7" t="s">
        <v>722</v>
      </c>
      <c r="C535" s="4"/>
      <c r="D535" s="4"/>
      <c r="E535" s="4"/>
      <c r="F535" s="4"/>
      <c r="G535" s="4"/>
      <c r="H535" s="5"/>
      <c r="I535" s="18"/>
      <c r="J535" s="18"/>
      <c r="K535" s="18"/>
    </row>
    <row r="536" spans="1:11" s="11" customFormat="1" ht="15.75" x14ac:dyDescent="0.25">
      <c r="A536" s="1" t="s">
        <v>723</v>
      </c>
      <c r="B536" s="7" t="s">
        <v>724</v>
      </c>
      <c r="C536" s="4"/>
      <c r="D536" s="4"/>
      <c r="E536" s="4"/>
      <c r="F536" s="4"/>
      <c r="G536" s="4"/>
      <c r="H536" s="5">
        <f t="shared" si="45"/>
        <v>0</v>
      </c>
      <c r="I536" s="18"/>
      <c r="J536" s="18"/>
      <c r="K536" s="18"/>
    </row>
    <row r="537" spans="1:11" s="11" customFormat="1" ht="18" x14ac:dyDescent="0.25">
      <c r="A537" s="48"/>
      <c r="B537" s="48" t="s">
        <v>725</v>
      </c>
      <c r="C537" s="49">
        <f t="shared" ref="C537:G537" si="46">SUM(C526:C536)</f>
        <v>380000</v>
      </c>
      <c r="D537" s="50">
        <f t="shared" si="46"/>
        <v>500000</v>
      </c>
      <c r="E537" s="50">
        <f t="shared" si="46"/>
        <v>200000</v>
      </c>
      <c r="F537" s="50">
        <f t="shared" si="46"/>
        <v>50000</v>
      </c>
      <c r="G537" s="50">
        <f t="shared" si="46"/>
        <v>0</v>
      </c>
      <c r="H537" s="50">
        <f>SUM(C537:G537)</f>
        <v>1130000</v>
      </c>
      <c r="I537" s="18"/>
      <c r="J537" s="18"/>
      <c r="K537" s="18"/>
    </row>
    <row r="538" spans="1:11" s="11" customFormat="1" ht="15.75" x14ac:dyDescent="0.25">
      <c r="A538" s="8"/>
      <c r="B538" s="19"/>
      <c r="C538" s="20"/>
      <c r="D538" s="20"/>
      <c r="E538" s="20"/>
      <c r="F538" s="20"/>
      <c r="G538" s="20"/>
      <c r="H538" s="21"/>
      <c r="I538" s="18"/>
      <c r="J538" s="18"/>
      <c r="K538" s="18"/>
    </row>
    <row r="539" spans="1:11" s="11" customFormat="1" ht="18" x14ac:dyDescent="0.25">
      <c r="A539" s="51"/>
      <c r="B539" s="52" t="s">
        <v>726</v>
      </c>
      <c r="C539" s="53">
        <f>SUM(C287,C353,C420,C513,C523,C537)</f>
        <v>120394081.07371455</v>
      </c>
      <c r="D539" s="53">
        <f>SUM(D287,D353,D420,D513,D515,D523,D537)</f>
        <v>124710500</v>
      </c>
      <c r="E539" s="53">
        <f>SUM(E287,E353,E420,E513,E515,E523,E537)</f>
        <v>144827000</v>
      </c>
      <c r="F539" s="53">
        <f>SUM(F287,F353,F420,F513,F515,F523,F537)</f>
        <v>159635437</v>
      </c>
      <c r="G539" s="53">
        <f>SUM(G287,G353,G420,G513,G515,G523,G537)</f>
        <v>149549000</v>
      </c>
      <c r="H539" s="53">
        <f>SUM(C539:G539)</f>
        <v>699116018.07371449</v>
      </c>
      <c r="I539" s="18"/>
      <c r="J539" s="18"/>
      <c r="K539" s="18"/>
    </row>
    <row r="540" spans="1:11" s="11" customFormat="1" ht="15.75" x14ac:dyDescent="0.25">
      <c r="A540" s="1"/>
      <c r="B540" s="7"/>
      <c r="C540" s="4"/>
      <c r="D540" s="4"/>
      <c r="E540" s="4"/>
      <c r="F540" s="4"/>
      <c r="G540" s="4"/>
      <c r="H540" s="5"/>
      <c r="I540" s="18"/>
      <c r="J540" s="18"/>
      <c r="K540" s="18"/>
    </row>
    <row r="541" spans="1:11" s="11" customFormat="1" ht="18" x14ac:dyDescent="0.25">
      <c r="A541" s="51"/>
      <c r="B541" s="52" t="s">
        <v>727</v>
      </c>
      <c r="C541" s="53">
        <f>SUM(C21,C539)</f>
        <v>148974110.07371455</v>
      </c>
      <c r="D541" s="53">
        <f>SUM(D21,D539)</f>
        <v>150852500</v>
      </c>
      <c r="E541" s="53">
        <f>SUM(E21,E539)</f>
        <v>242226530</v>
      </c>
      <c r="F541" s="53">
        <f>SUM(F21,F539)</f>
        <v>235882305</v>
      </c>
      <c r="G541" s="53">
        <f>SUM(G21,G539)</f>
        <v>443617017</v>
      </c>
      <c r="H541" s="53">
        <f>SUM(C541:G541)</f>
        <v>1221552462.0737145</v>
      </c>
      <c r="I541" s="18"/>
      <c r="J541" s="18"/>
      <c r="K541" s="18"/>
    </row>
    <row r="542" spans="1:11" ht="15.75" x14ac:dyDescent="0.25">
      <c r="I542" s="18"/>
      <c r="J542" s="18"/>
      <c r="K542" s="18"/>
    </row>
    <row r="543" spans="1:11" ht="15.75" x14ac:dyDescent="0.25">
      <c r="C543" s="54"/>
      <c r="I543" s="18"/>
      <c r="J543" s="18"/>
      <c r="K543" s="18"/>
    </row>
    <row r="544" spans="1:11" ht="15.75" x14ac:dyDescent="0.25">
      <c r="I544" s="18"/>
      <c r="J544" s="18"/>
      <c r="K544" s="18"/>
    </row>
    <row r="545" spans="9:11" ht="15.75" x14ac:dyDescent="0.25">
      <c r="I545" s="18"/>
      <c r="J545" s="18"/>
      <c r="K545" s="18"/>
    </row>
    <row r="546" spans="9:11" ht="15.75" x14ac:dyDescent="0.25">
      <c r="I546" s="18"/>
      <c r="J546" s="18"/>
      <c r="K546" s="18"/>
    </row>
    <row r="547" spans="9:11" ht="15.75" x14ac:dyDescent="0.25">
      <c r="I547" s="18"/>
      <c r="J547" s="18"/>
      <c r="K547" s="18"/>
    </row>
    <row r="548" spans="9:11" ht="15.75" x14ac:dyDescent="0.25">
      <c r="I548" s="18"/>
      <c r="J548" s="18"/>
      <c r="K548" s="18"/>
    </row>
    <row r="549" spans="9:11" ht="15.75" x14ac:dyDescent="0.25">
      <c r="I549" s="18"/>
      <c r="J549" s="18"/>
      <c r="K549" s="18"/>
    </row>
    <row r="550" spans="9:11" ht="15.75" x14ac:dyDescent="0.25">
      <c r="I550" s="18"/>
      <c r="J550" s="18"/>
      <c r="K550" s="18"/>
    </row>
    <row r="551" spans="9:11" ht="15.75" x14ac:dyDescent="0.25">
      <c r="I551" s="18"/>
      <c r="J551" s="18"/>
      <c r="K551" s="18"/>
    </row>
    <row r="552" spans="9:11" ht="15.75" x14ac:dyDescent="0.25">
      <c r="I552" s="18"/>
      <c r="J552" s="18"/>
      <c r="K552" s="18"/>
    </row>
    <row r="553" spans="9:11" ht="15.75" x14ac:dyDescent="0.25">
      <c r="I553" s="18"/>
      <c r="J553" s="18"/>
      <c r="K553" s="18"/>
    </row>
    <row r="554" spans="9:11" ht="15.75" x14ac:dyDescent="0.25">
      <c r="I554" s="18"/>
      <c r="J554" s="18"/>
      <c r="K554" s="18"/>
    </row>
    <row r="555" spans="9:11" ht="15.75" x14ac:dyDescent="0.25">
      <c r="I555" s="18"/>
      <c r="J555" s="18"/>
      <c r="K555" s="18"/>
    </row>
    <row r="556" spans="9:11" ht="15.75" x14ac:dyDescent="0.25">
      <c r="I556" s="18"/>
      <c r="J556" s="18"/>
      <c r="K556" s="18"/>
    </row>
    <row r="557" spans="9:11" ht="15.75" x14ac:dyDescent="0.25">
      <c r="I557" s="18"/>
      <c r="J557" s="18"/>
      <c r="K557" s="18"/>
    </row>
    <row r="558" spans="9:11" ht="15.75" x14ac:dyDescent="0.25">
      <c r="I558" s="18"/>
      <c r="J558" s="18"/>
      <c r="K558" s="18"/>
    </row>
    <row r="559" spans="9:11" ht="15.75" x14ac:dyDescent="0.25">
      <c r="I559" s="18"/>
      <c r="J559" s="18"/>
      <c r="K559" s="18"/>
    </row>
    <row r="560" spans="9:11" ht="15.75" x14ac:dyDescent="0.25">
      <c r="I560" s="18"/>
      <c r="J560" s="18"/>
      <c r="K560" s="18"/>
    </row>
    <row r="561" spans="9:11" ht="15.75" x14ac:dyDescent="0.25">
      <c r="I561" s="18"/>
      <c r="J561" s="18"/>
      <c r="K561" s="18"/>
    </row>
    <row r="562" spans="9:11" ht="15.75" x14ac:dyDescent="0.25">
      <c r="I562" s="18"/>
      <c r="J562" s="18"/>
      <c r="K562" s="18"/>
    </row>
    <row r="563" spans="9:11" ht="15.75" x14ac:dyDescent="0.25">
      <c r="I563" s="18"/>
      <c r="J563" s="18"/>
      <c r="K563" s="18"/>
    </row>
    <row r="564" spans="9:11" ht="15.75" x14ac:dyDescent="0.25">
      <c r="I564" s="18"/>
      <c r="J564" s="18"/>
      <c r="K564" s="18"/>
    </row>
    <row r="565" spans="9:11" ht="15.75" x14ac:dyDescent="0.25">
      <c r="I565" s="18"/>
      <c r="J565" s="18"/>
      <c r="K565" s="18"/>
    </row>
    <row r="566" spans="9:11" ht="15.75" x14ac:dyDescent="0.25">
      <c r="I566" s="18"/>
      <c r="J566" s="18"/>
      <c r="K566" s="18"/>
    </row>
    <row r="567" spans="9:11" ht="15.75" x14ac:dyDescent="0.25">
      <c r="I567" s="18"/>
      <c r="J567" s="18"/>
      <c r="K567" s="18"/>
    </row>
    <row r="568" spans="9:11" ht="15.75" x14ac:dyDescent="0.25">
      <c r="I568" s="18"/>
      <c r="J568" s="18"/>
      <c r="K568" s="18"/>
    </row>
    <row r="569" spans="9:11" ht="15.75" x14ac:dyDescent="0.25">
      <c r="I569" s="18"/>
      <c r="J569" s="18"/>
      <c r="K569" s="18"/>
    </row>
    <row r="570" spans="9:11" ht="15.75" x14ac:dyDescent="0.25">
      <c r="I570" s="18"/>
      <c r="J570" s="18"/>
      <c r="K570" s="18"/>
    </row>
    <row r="571" spans="9:11" ht="15.75" x14ac:dyDescent="0.25">
      <c r="I571" s="18"/>
      <c r="J571" s="18"/>
      <c r="K571" s="18"/>
    </row>
    <row r="572" spans="9:11" ht="15.75" x14ac:dyDescent="0.25">
      <c r="I572" s="18"/>
      <c r="J572" s="18"/>
      <c r="K572" s="18"/>
    </row>
    <row r="573" spans="9:11" ht="15.75" x14ac:dyDescent="0.25">
      <c r="I573" s="18"/>
      <c r="J573" s="18"/>
      <c r="K573" s="18"/>
    </row>
    <row r="574" spans="9:11" ht="15.75" x14ac:dyDescent="0.25">
      <c r="I574" s="18"/>
      <c r="J574" s="18"/>
      <c r="K574" s="18"/>
    </row>
    <row r="575" spans="9:11" ht="15.75" x14ac:dyDescent="0.25">
      <c r="I575" s="18"/>
      <c r="J575" s="18"/>
      <c r="K575" s="18"/>
    </row>
    <row r="576" spans="9:11" ht="15.75" x14ac:dyDescent="0.25">
      <c r="I576" s="18"/>
      <c r="J576" s="18"/>
      <c r="K576" s="18"/>
    </row>
    <row r="577" spans="9:11" ht="15.75" x14ac:dyDescent="0.25">
      <c r="I577" s="18"/>
      <c r="J577" s="18"/>
      <c r="K577" s="18"/>
    </row>
    <row r="578" spans="9:11" ht="15.75" x14ac:dyDescent="0.25">
      <c r="I578" s="18"/>
      <c r="J578" s="18"/>
      <c r="K578" s="18"/>
    </row>
    <row r="579" spans="9:11" ht="15.75" x14ac:dyDescent="0.25">
      <c r="I579" s="18"/>
      <c r="J579" s="18"/>
      <c r="K579" s="18"/>
    </row>
    <row r="580" spans="9:11" ht="15.75" x14ac:dyDescent="0.25">
      <c r="I580" s="18"/>
      <c r="J580" s="18"/>
      <c r="K580" s="18"/>
    </row>
    <row r="581" spans="9:11" ht="15.75" x14ac:dyDescent="0.25">
      <c r="I581" s="18"/>
      <c r="J581" s="18"/>
      <c r="K581" s="18"/>
    </row>
    <row r="582" spans="9:11" ht="15.75" x14ac:dyDescent="0.25">
      <c r="I582" s="18"/>
      <c r="J582" s="18"/>
      <c r="K582" s="18"/>
    </row>
    <row r="583" spans="9:11" ht="15.75" x14ac:dyDescent="0.25">
      <c r="I583" s="18"/>
      <c r="J583" s="18"/>
      <c r="K583" s="18"/>
    </row>
    <row r="584" spans="9:11" ht="15.75" x14ac:dyDescent="0.25">
      <c r="I584" s="18"/>
      <c r="J584" s="18"/>
      <c r="K584" s="18"/>
    </row>
    <row r="585" spans="9:11" ht="15.75" x14ac:dyDescent="0.25">
      <c r="I585" s="18"/>
      <c r="J585" s="18"/>
      <c r="K585" s="18"/>
    </row>
    <row r="586" spans="9:11" ht="15.75" x14ac:dyDescent="0.25">
      <c r="I586" s="18"/>
      <c r="J586" s="18"/>
      <c r="K586" s="18"/>
    </row>
    <row r="587" spans="9:11" ht="15.75" x14ac:dyDescent="0.25">
      <c r="I587" s="18"/>
      <c r="J587" s="18"/>
      <c r="K587" s="18"/>
    </row>
    <row r="588" spans="9:11" ht="15.75" x14ac:dyDescent="0.25">
      <c r="I588" s="18"/>
      <c r="J588" s="18"/>
      <c r="K588" s="18"/>
    </row>
    <row r="589" spans="9:11" ht="15.75" x14ac:dyDescent="0.25">
      <c r="I589" s="18"/>
      <c r="J589" s="18"/>
      <c r="K589" s="18"/>
    </row>
    <row r="590" spans="9:11" ht="15.75" x14ac:dyDescent="0.25">
      <c r="I590" s="18"/>
      <c r="J590" s="18"/>
      <c r="K590" s="18"/>
    </row>
    <row r="591" spans="9:11" ht="15.75" x14ac:dyDescent="0.25">
      <c r="I591" s="18"/>
      <c r="J591" s="18"/>
      <c r="K591" s="18"/>
    </row>
    <row r="592" spans="9:11" ht="15.75" x14ac:dyDescent="0.25">
      <c r="I592" s="18"/>
      <c r="J592" s="18"/>
      <c r="K592" s="18"/>
    </row>
    <row r="593" spans="9:11" ht="15.75" x14ac:dyDescent="0.25">
      <c r="I593" s="18"/>
      <c r="J593" s="18"/>
      <c r="K593" s="18"/>
    </row>
    <row r="594" spans="9:11" ht="15.75" x14ac:dyDescent="0.25">
      <c r="I594" s="18"/>
      <c r="J594" s="18"/>
      <c r="K594" s="18"/>
    </row>
    <row r="595" spans="9:11" ht="15.75" x14ac:dyDescent="0.25">
      <c r="I595" s="18"/>
      <c r="J595" s="18"/>
      <c r="K595" s="18"/>
    </row>
    <row r="596" spans="9:11" ht="15.75" x14ac:dyDescent="0.25">
      <c r="I596" s="18"/>
      <c r="J596" s="18"/>
      <c r="K596" s="18"/>
    </row>
    <row r="597" spans="9:11" ht="15.75" x14ac:dyDescent="0.25">
      <c r="I597" s="18"/>
      <c r="J597" s="18"/>
      <c r="K597" s="18"/>
    </row>
    <row r="598" spans="9:11" ht="15.75" x14ac:dyDescent="0.25">
      <c r="I598" s="18"/>
      <c r="J598" s="18"/>
      <c r="K598" s="18"/>
    </row>
    <row r="599" spans="9:11" ht="15.75" x14ac:dyDescent="0.25">
      <c r="I599" s="18"/>
      <c r="J599" s="18"/>
      <c r="K599" s="18"/>
    </row>
    <row r="600" spans="9:11" ht="15.75" x14ac:dyDescent="0.25">
      <c r="I600" s="18"/>
      <c r="J600" s="18"/>
      <c r="K600" s="18"/>
    </row>
    <row r="601" spans="9:11" ht="15.75" x14ac:dyDescent="0.25">
      <c r="I601" s="18"/>
      <c r="J601" s="18"/>
      <c r="K601" s="18"/>
    </row>
    <row r="602" spans="9:11" ht="15.75" x14ac:dyDescent="0.25">
      <c r="I602" s="18"/>
      <c r="J602" s="18"/>
      <c r="K602" s="18"/>
    </row>
    <row r="603" spans="9:11" ht="15.75" x14ac:dyDescent="0.25">
      <c r="I603" s="18"/>
      <c r="J603" s="18"/>
      <c r="K603" s="18"/>
    </row>
    <row r="604" spans="9:11" ht="15.75" x14ac:dyDescent="0.25">
      <c r="I604" s="18"/>
      <c r="J604" s="18"/>
      <c r="K604" s="18"/>
    </row>
    <row r="605" spans="9:11" ht="15.75" x14ac:dyDescent="0.25">
      <c r="I605" s="18"/>
      <c r="J605" s="18"/>
      <c r="K605" s="18"/>
    </row>
    <row r="606" spans="9:11" ht="15.75" x14ac:dyDescent="0.25">
      <c r="I606" s="18"/>
      <c r="J606" s="18"/>
      <c r="K606" s="18"/>
    </row>
    <row r="607" spans="9:11" ht="15.75" x14ac:dyDescent="0.25">
      <c r="I607" s="18"/>
      <c r="J607" s="18"/>
      <c r="K607" s="18"/>
    </row>
    <row r="608" spans="9:11" ht="15.75" x14ac:dyDescent="0.25">
      <c r="I608" s="18"/>
      <c r="J608" s="18"/>
      <c r="K608" s="18"/>
    </row>
    <row r="609" spans="9:11" ht="15.75" x14ac:dyDescent="0.25">
      <c r="I609" s="18"/>
      <c r="J609" s="18"/>
      <c r="K609" s="18"/>
    </row>
    <row r="610" spans="9:11" ht="15.75" x14ac:dyDescent="0.25">
      <c r="I610" s="18"/>
      <c r="J610" s="18"/>
      <c r="K610" s="18"/>
    </row>
    <row r="611" spans="9:11" ht="15.75" x14ac:dyDescent="0.25">
      <c r="I611" s="18"/>
      <c r="J611" s="18"/>
      <c r="K611" s="18"/>
    </row>
    <row r="612" spans="9:11" ht="15.75" x14ac:dyDescent="0.25">
      <c r="I612" s="18"/>
      <c r="J612" s="18"/>
      <c r="K612" s="18"/>
    </row>
    <row r="613" spans="9:11" ht="15.75" x14ac:dyDescent="0.25">
      <c r="I613" s="18"/>
      <c r="J613" s="18"/>
      <c r="K613" s="18"/>
    </row>
    <row r="614" spans="9:11" ht="15.75" x14ac:dyDescent="0.25">
      <c r="I614" s="18"/>
      <c r="J614" s="18"/>
      <c r="K614" s="18"/>
    </row>
    <row r="615" spans="9:11" ht="15.75" x14ac:dyDescent="0.25">
      <c r="I615" s="18"/>
      <c r="J615" s="18"/>
      <c r="K615" s="18"/>
    </row>
    <row r="616" spans="9:11" ht="15.75" x14ac:dyDescent="0.25">
      <c r="I616" s="18"/>
      <c r="J616" s="18"/>
      <c r="K616" s="18"/>
    </row>
    <row r="617" spans="9:11" ht="15.75" x14ac:dyDescent="0.25">
      <c r="I617" s="18"/>
      <c r="J617" s="18"/>
      <c r="K617" s="18"/>
    </row>
    <row r="618" spans="9:11" ht="15.75" x14ac:dyDescent="0.25">
      <c r="I618" s="18"/>
      <c r="J618" s="18"/>
      <c r="K618" s="18"/>
    </row>
    <row r="619" spans="9:11" ht="15.75" x14ac:dyDescent="0.25">
      <c r="I619" s="18"/>
      <c r="J619" s="18"/>
      <c r="K619" s="18"/>
    </row>
    <row r="620" spans="9:11" ht="15.75" x14ac:dyDescent="0.25">
      <c r="I620" s="18"/>
      <c r="J620" s="18"/>
      <c r="K620" s="18"/>
    </row>
    <row r="621" spans="9:11" ht="15.75" x14ac:dyDescent="0.25">
      <c r="I621" s="18"/>
      <c r="J621" s="18"/>
      <c r="K621" s="18"/>
    </row>
    <row r="622" spans="9:11" ht="15.75" x14ac:dyDescent="0.25">
      <c r="I622" s="18"/>
      <c r="J622" s="18"/>
      <c r="K622" s="18"/>
    </row>
    <row r="623" spans="9:11" ht="15.75" x14ac:dyDescent="0.25">
      <c r="I623" s="18"/>
      <c r="J623" s="18"/>
      <c r="K623" s="18"/>
    </row>
    <row r="624" spans="9:11" ht="15.75" x14ac:dyDescent="0.25">
      <c r="I624" s="18"/>
      <c r="J624" s="18"/>
      <c r="K624" s="18"/>
    </row>
    <row r="625" spans="9:11" ht="15.75" x14ac:dyDescent="0.25">
      <c r="I625" s="18"/>
      <c r="J625" s="18"/>
      <c r="K625" s="18"/>
    </row>
    <row r="626" spans="9:11" ht="15.75" x14ac:dyDescent="0.25">
      <c r="I626" s="18"/>
      <c r="J626" s="18"/>
      <c r="K626" s="18"/>
    </row>
    <row r="627" spans="9:11" ht="15.75" x14ac:dyDescent="0.25">
      <c r="I627" s="18"/>
      <c r="J627" s="18"/>
      <c r="K627" s="18"/>
    </row>
    <row r="628" spans="9:11" ht="15.75" x14ac:dyDescent="0.25">
      <c r="I628" s="18"/>
      <c r="J628" s="18"/>
      <c r="K628" s="18"/>
    </row>
    <row r="629" spans="9:11" ht="15.75" x14ac:dyDescent="0.25">
      <c r="I629" s="18"/>
      <c r="J629" s="18"/>
      <c r="K629" s="18"/>
    </row>
    <row r="630" spans="9:11" ht="15.75" x14ac:dyDescent="0.25">
      <c r="I630" s="18"/>
      <c r="J630" s="18"/>
      <c r="K630" s="18"/>
    </row>
    <row r="631" spans="9:11" ht="15.75" x14ac:dyDescent="0.25">
      <c r="I631" s="18"/>
      <c r="J631" s="18"/>
      <c r="K631" s="18"/>
    </row>
    <row r="632" spans="9:11" ht="15.75" x14ac:dyDescent="0.25">
      <c r="I632" s="18"/>
      <c r="J632" s="18"/>
      <c r="K632" s="18"/>
    </row>
    <row r="633" spans="9:11" ht="15.75" x14ac:dyDescent="0.25">
      <c r="I633" s="18"/>
      <c r="J633" s="18"/>
      <c r="K633" s="18"/>
    </row>
    <row r="634" spans="9:11" ht="15.75" x14ac:dyDescent="0.25">
      <c r="I634" s="18"/>
      <c r="J634" s="18"/>
      <c r="K634" s="18"/>
    </row>
    <row r="635" spans="9:11" ht="15.75" x14ac:dyDescent="0.25">
      <c r="I635" s="18"/>
      <c r="J635" s="18"/>
      <c r="K635" s="18"/>
    </row>
    <row r="636" spans="9:11" ht="15.75" x14ac:dyDescent="0.25">
      <c r="I636" s="18"/>
      <c r="J636" s="18"/>
      <c r="K636" s="18"/>
    </row>
    <row r="637" spans="9:11" ht="15.75" x14ac:dyDescent="0.25">
      <c r="I637" s="18"/>
      <c r="J637" s="18"/>
      <c r="K637" s="18"/>
    </row>
    <row r="638" spans="9:11" ht="15.75" x14ac:dyDescent="0.25">
      <c r="I638" s="18"/>
      <c r="J638" s="18"/>
      <c r="K638" s="18"/>
    </row>
    <row r="639" spans="9:11" ht="15.75" x14ac:dyDescent="0.25">
      <c r="I639" s="18"/>
      <c r="J639" s="18"/>
      <c r="K639" s="18"/>
    </row>
    <row r="640" spans="9:11" ht="15.75" x14ac:dyDescent="0.25">
      <c r="I640" s="18"/>
      <c r="J640" s="18"/>
      <c r="K640" s="18"/>
    </row>
    <row r="641" spans="9:11" ht="15.75" x14ac:dyDescent="0.25">
      <c r="I641" s="18"/>
      <c r="J641" s="18"/>
      <c r="K641" s="18"/>
    </row>
    <row r="642" spans="9:11" ht="15.75" x14ac:dyDescent="0.25">
      <c r="I642" s="18"/>
      <c r="J642" s="18"/>
      <c r="K642" s="18"/>
    </row>
    <row r="643" spans="9:11" ht="15.75" x14ac:dyDescent="0.25">
      <c r="I643" s="18"/>
      <c r="J643" s="18"/>
      <c r="K643" s="18"/>
    </row>
    <row r="644" spans="9:11" ht="15.75" x14ac:dyDescent="0.25">
      <c r="I644" s="18"/>
      <c r="J644" s="18"/>
      <c r="K644" s="18"/>
    </row>
    <row r="645" spans="9:11" ht="15.75" x14ac:dyDescent="0.25">
      <c r="I645" s="18"/>
      <c r="J645" s="18"/>
      <c r="K645" s="18"/>
    </row>
    <row r="646" spans="9:11" ht="15.75" x14ac:dyDescent="0.25">
      <c r="I646" s="18"/>
      <c r="J646" s="18"/>
      <c r="K646" s="18"/>
    </row>
    <row r="647" spans="9:11" ht="15.75" x14ac:dyDescent="0.25">
      <c r="I647" s="18"/>
      <c r="J647" s="18"/>
      <c r="K647" s="18"/>
    </row>
    <row r="648" spans="9:11" ht="15.75" x14ac:dyDescent="0.25">
      <c r="I648" s="18"/>
      <c r="J648" s="18"/>
      <c r="K648" s="18"/>
    </row>
    <row r="649" spans="9:11" ht="15.75" x14ac:dyDescent="0.25">
      <c r="I649" s="18"/>
      <c r="J649" s="18"/>
      <c r="K649" s="18"/>
    </row>
    <row r="650" spans="9:11" ht="15.75" x14ac:dyDescent="0.25">
      <c r="I650" s="18"/>
      <c r="J650" s="18"/>
      <c r="K650" s="18"/>
    </row>
    <row r="651" spans="9:11" ht="15.75" x14ac:dyDescent="0.25">
      <c r="I651" s="18"/>
      <c r="J651" s="18"/>
      <c r="K651" s="18"/>
    </row>
    <row r="652" spans="9:11" ht="15.75" x14ac:dyDescent="0.25">
      <c r="I652" s="18"/>
      <c r="J652" s="18"/>
      <c r="K652" s="18"/>
    </row>
    <row r="653" spans="9:11" ht="15.75" x14ac:dyDescent="0.25">
      <c r="I653" s="18"/>
      <c r="J653" s="18"/>
      <c r="K653" s="18"/>
    </row>
    <row r="654" spans="9:11" ht="15.75" x14ac:dyDescent="0.25">
      <c r="I654" s="18"/>
      <c r="J654" s="18"/>
      <c r="K654" s="18"/>
    </row>
    <row r="655" spans="9:11" ht="15.75" x14ac:dyDescent="0.25">
      <c r="I655" s="18"/>
      <c r="J655" s="18"/>
      <c r="K655" s="18"/>
    </row>
    <row r="656" spans="9:11" ht="15.75" x14ac:dyDescent="0.25">
      <c r="I656" s="18"/>
      <c r="J656" s="18"/>
      <c r="K656" s="18"/>
    </row>
    <row r="657" spans="9:11" ht="15.75" x14ac:dyDescent="0.25">
      <c r="I657" s="18"/>
      <c r="J657" s="18"/>
      <c r="K657" s="18"/>
    </row>
    <row r="658" spans="9:11" ht="15.75" x14ac:dyDescent="0.25">
      <c r="I658" s="18"/>
      <c r="J658" s="18"/>
      <c r="K658" s="18"/>
    </row>
    <row r="659" spans="9:11" ht="15.75" x14ac:dyDescent="0.25">
      <c r="I659" s="18"/>
      <c r="J659" s="18"/>
      <c r="K659" s="18"/>
    </row>
    <row r="660" spans="9:11" ht="15.75" x14ac:dyDescent="0.25">
      <c r="I660" s="18"/>
      <c r="J660" s="18"/>
      <c r="K660" s="18"/>
    </row>
    <row r="661" spans="9:11" ht="15.75" x14ac:dyDescent="0.25">
      <c r="I661" s="18"/>
      <c r="J661" s="18"/>
      <c r="K661" s="18"/>
    </row>
    <row r="662" spans="9:11" ht="15.75" x14ac:dyDescent="0.25">
      <c r="I662" s="18"/>
      <c r="J662" s="18"/>
      <c r="K662" s="18"/>
    </row>
    <row r="663" spans="9:11" ht="15.75" x14ac:dyDescent="0.25">
      <c r="I663" s="18"/>
      <c r="J663" s="18"/>
      <c r="K663" s="18"/>
    </row>
    <row r="664" spans="9:11" ht="15.75" x14ac:dyDescent="0.25">
      <c r="I664" s="18"/>
      <c r="J664" s="18"/>
      <c r="K664" s="18"/>
    </row>
    <row r="665" spans="9:11" ht="15.75" x14ac:dyDescent="0.25">
      <c r="I665" s="18"/>
      <c r="J665" s="18"/>
      <c r="K665" s="18"/>
    </row>
    <row r="666" spans="9:11" ht="15.75" x14ac:dyDescent="0.25">
      <c r="I666" s="18"/>
      <c r="J666" s="18"/>
      <c r="K666" s="18"/>
    </row>
    <row r="667" spans="9:11" ht="15.75" x14ac:dyDescent="0.25">
      <c r="I667" s="18"/>
      <c r="J667" s="18"/>
      <c r="K667" s="18"/>
    </row>
    <row r="668" spans="9:11" ht="15.75" x14ac:dyDescent="0.25">
      <c r="I668" s="18"/>
      <c r="J668" s="18"/>
      <c r="K668" s="18"/>
    </row>
    <row r="669" spans="9:11" ht="15.75" x14ac:dyDescent="0.25">
      <c r="I669" s="18"/>
      <c r="J669" s="18"/>
      <c r="K669" s="18"/>
    </row>
    <row r="670" spans="9:11" ht="15.75" x14ac:dyDescent="0.25">
      <c r="I670" s="18"/>
      <c r="J670" s="18"/>
      <c r="K670" s="18"/>
    </row>
    <row r="671" spans="9:11" ht="15.75" x14ac:dyDescent="0.25">
      <c r="I671" s="18"/>
      <c r="J671" s="18"/>
      <c r="K671" s="18"/>
    </row>
    <row r="672" spans="9:11" ht="15.75" x14ac:dyDescent="0.25">
      <c r="I672" s="18"/>
      <c r="J672" s="18"/>
      <c r="K672" s="18"/>
    </row>
    <row r="673" spans="9:11" ht="15.75" x14ac:dyDescent="0.25">
      <c r="I673" s="18"/>
      <c r="J673" s="18"/>
      <c r="K673" s="18"/>
    </row>
    <row r="674" spans="9:11" ht="15.75" x14ac:dyDescent="0.25">
      <c r="I674" s="18"/>
      <c r="J674" s="18"/>
      <c r="K674" s="18"/>
    </row>
    <row r="675" spans="9:11" ht="15.75" x14ac:dyDescent="0.25">
      <c r="I675" s="18"/>
      <c r="J675" s="18"/>
      <c r="K675" s="18"/>
    </row>
    <row r="676" spans="9:11" ht="15.75" x14ac:dyDescent="0.25">
      <c r="I676" s="18"/>
      <c r="J676" s="18"/>
      <c r="K676" s="18"/>
    </row>
    <row r="677" spans="9:11" ht="15.75" x14ac:dyDescent="0.25">
      <c r="I677" s="18"/>
      <c r="J677" s="18"/>
      <c r="K677" s="18"/>
    </row>
    <row r="678" spans="9:11" ht="15.75" x14ac:dyDescent="0.25">
      <c r="I678" s="18"/>
      <c r="J678" s="18"/>
      <c r="K678" s="18"/>
    </row>
    <row r="679" spans="9:11" ht="15.75" x14ac:dyDescent="0.25">
      <c r="I679" s="18"/>
      <c r="J679" s="18"/>
      <c r="K679" s="18"/>
    </row>
    <row r="680" spans="9:11" ht="15.75" x14ac:dyDescent="0.25">
      <c r="I680" s="18"/>
      <c r="J680" s="18"/>
      <c r="K680" s="18"/>
    </row>
    <row r="681" spans="9:11" ht="15.75" x14ac:dyDescent="0.25">
      <c r="I681" s="18"/>
      <c r="J681" s="18"/>
      <c r="K681" s="18"/>
    </row>
    <row r="682" spans="9:11" ht="15.75" x14ac:dyDescent="0.25">
      <c r="I682" s="18"/>
      <c r="J682" s="18"/>
      <c r="K682" s="18"/>
    </row>
    <row r="683" spans="9:11" ht="15.75" x14ac:dyDescent="0.25">
      <c r="I683" s="18"/>
      <c r="J683" s="18"/>
      <c r="K683" s="18"/>
    </row>
    <row r="684" spans="9:11" ht="15.75" x14ac:dyDescent="0.25">
      <c r="I684" s="18"/>
      <c r="J684" s="18"/>
      <c r="K684" s="18"/>
    </row>
    <row r="685" spans="9:11" ht="15.75" x14ac:dyDescent="0.25">
      <c r="I685" s="18"/>
      <c r="J685" s="18"/>
      <c r="K685" s="18"/>
    </row>
    <row r="686" spans="9:11" ht="15.75" x14ac:dyDescent="0.25">
      <c r="I686" s="18"/>
      <c r="J686" s="18"/>
      <c r="K686" s="18"/>
    </row>
    <row r="687" spans="9:11" ht="15.75" x14ac:dyDescent="0.25">
      <c r="I687" s="18"/>
      <c r="J687" s="18"/>
      <c r="K687" s="18"/>
    </row>
    <row r="688" spans="9:11" ht="15.75" x14ac:dyDescent="0.25">
      <c r="I688" s="18"/>
      <c r="J688" s="18"/>
      <c r="K688" s="18"/>
    </row>
    <row r="689" spans="9:11" ht="15.75" x14ac:dyDescent="0.25">
      <c r="I689" s="18"/>
      <c r="J689" s="18"/>
      <c r="K689" s="18"/>
    </row>
    <row r="690" spans="9:11" ht="15.75" x14ac:dyDescent="0.25">
      <c r="I690" s="18"/>
      <c r="J690" s="18"/>
      <c r="K690" s="18"/>
    </row>
    <row r="691" spans="9:11" ht="15.75" x14ac:dyDescent="0.25">
      <c r="I691" s="18"/>
      <c r="J691" s="18"/>
      <c r="K691" s="18"/>
    </row>
    <row r="692" spans="9:11" ht="15.75" x14ac:dyDescent="0.25">
      <c r="I692" s="18"/>
      <c r="J692" s="18"/>
      <c r="K692" s="18"/>
    </row>
    <row r="693" spans="9:11" ht="15.75" x14ac:dyDescent="0.25">
      <c r="I693" s="18"/>
      <c r="J693" s="18"/>
      <c r="K693" s="18"/>
    </row>
    <row r="694" spans="9:11" ht="15.75" x14ac:dyDescent="0.25">
      <c r="I694" s="18"/>
      <c r="J694" s="18"/>
      <c r="K694" s="18"/>
    </row>
    <row r="695" spans="9:11" ht="15.75" x14ac:dyDescent="0.25">
      <c r="I695" s="18"/>
      <c r="J695" s="18"/>
      <c r="K695" s="18"/>
    </row>
    <row r="696" spans="9:11" ht="15.75" x14ac:dyDescent="0.25">
      <c r="I696" s="18"/>
      <c r="J696" s="18"/>
      <c r="K696" s="18"/>
    </row>
    <row r="697" spans="9:11" ht="15.75" x14ac:dyDescent="0.25">
      <c r="I697" s="18"/>
      <c r="J697" s="18"/>
      <c r="K697" s="18"/>
    </row>
    <row r="698" spans="9:11" ht="15.75" x14ac:dyDescent="0.25">
      <c r="I698" s="18"/>
      <c r="J698" s="18"/>
      <c r="K698" s="18"/>
    </row>
    <row r="699" spans="9:11" ht="15.75" x14ac:dyDescent="0.25">
      <c r="I699" s="18"/>
      <c r="J699" s="18"/>
      <c r="K699" s="18"/>
    </row>
    <row r="700" spans="9:11" ht="15.75" x14ac:dyDescent="0.25">
      <c r="I700" s="18"/>
      <c r="J700" s="18"/>
      <c r="K700" s="18"/>
    </row>
    <row r="701" spans="9:11" ht="15.75" x14ac:dyDescent="0.25">
      <c r="I701" s="18"/>
      <c r="J701" s="18"/>
      <c r="K701" s="18"/>
    </row>
    <row r="702" spans="9:11" ht="15.75" x14ac:dyDescent="0.25">
      <c r="I702" s="18"/>
      <c r="J702" s="18"/>
      <c r="K702" s="18"/>
    </row>
    <row r="703" spans="9:11" ht="15.75" x14ac:dyDescent="0.25">
      <c r="I703" s="18"/>
      <c r="J703" s="18"/>
      <c r="K703" s="18"/>
    </row>
    <row r="704" spans="9:11" ht="15.75" x14ac:dyDescent="0.25">
      <c r="I704" s="18"/>
      <c r="J704" s="18"/>
      <c r="K704" s="18"/>
    </row>
    <row r="705" spans="9:11" ht="15.75" x14ac:dyDescent="0.25">
      <c r="I705" s="18"/>
      <c r="J705" s="18"/>
      <c r="K705" s="18"/>
    </row>
    <row r="706" spans="9:11" ht="15.75" x14ac:dyDescent="0.25">
      <c r="I706" s="18"/>
      <c r="J706" s="18"/>
      <c r="K706" s="18"/>
    </row>
    <row r="707" spans="9:11" ht="15.75" x14ac:dyDescent="0.25">
      <c r="I707" s="18"/>
      <c r="J707" s="18"/>
      <c r="K707" s="18"/>
    </row>
    <row r="708" spans="9:11" ht="15.75" x14ac:dyDescent="0.25">
      <c r="I708" s="18"/>
      <c r="J708" s="18"/>
      <c r="K708" s="18"/>
    </row>
    <row r="709" spans="9:11" ht="15.75" x14ac:dyDescent="0.25">
      <c r="I709" s="18"/>
      <c r="J709" s="18"/>
      <c r="K709" s="18"/>
    </row>
    <row r="710" spans="9:11" ht="15.75" x14ac:dyDescent="0.25">
      <c r="I710" s="18"/>
      <c r="J710" s="18"/>
      <c r="K710" s="18"/>
    </row>
    <row r="711" spans="9:11" ht="15.75" x14ac:dyDescent="0.25">
      <c r="I711" s="18"/>
      <c r="J711" s="18"/>
      <c r="K711" s="18"/>
    </row>
    <row r="712" spans="9:11" ht="15.75" x14ac:dyDescent="0.25">
      <c r="I712" s="18"/>
      <c r="J712" s="18"/>
      <c r="K712" s="18"/>
    </row>
    <row r="713" spans="9:11" ht="15.75" x14ac:dyDescent="0.25">
      <c r="I713" s="18"/>
      <c r="J713" s="18"/>
      <c r="K713" s="18"/>
    </row>
    <row r="714" spans="9:11" ht="15.75" x14ac:dyDescent="0.25">
      <c r="I714" s="18"/>
      <c r="J714" s="18"/>
      <c r="K714" s="18"/>
    </row>
    <row r="715" spans="9:11" ht="15.75" x14ac:dyDescent="0.25">
      <c r="I715" s="18"/>
      <c r="J715" s="18"/>
      <c r="K715" s="18"/>
    </row>
    <row r="716" spans="9:11" ht="15.75" x14ac:dyDescent="0.25">
      <c r="I716" s="18"/>
      <c r="J716" s="18"/>
      <c r="K716" s="18"/>
    </row>
    <row r="717" spans="9:11" ht="15.75" x14ac:dyDescent="0.25">
      <c r="I717" s="18"/>
      <c r="J717" s="18"/>
      <c r="K717" s="18"/>
    </row>
    <row r="718" spans="9:11" ht="15.75" x14ac:dyDescent="0.25">
      <c r="I718" s="18"/>
      <c r="J718" s="18"/>
      <c r="K718" s="18"/>
    </row>
    <row r="719" spans="9:11" ht="15.75" x14ac:dyDescent="0.25">
      <c r="I719" s="18"/>
      <c r="J719" s="18"/>
      <c r="K719" s="18"/>
    </row>
    <row r="720" spans="9:11" ht="15.75" x14ac:dyDescent="0.25">
      <c r="I720" s="18"/>
      <c r="J720" s="18"/>
      <c r="K720" s="18"/>
    </row>
    <row r="721" spans="9:11" ht="15.75" x14ac:dyDescent="0.25">
      <c r="I721" s="18"/>
      <c r="J721" s="18"/>
      <c r="K721" s="18"/>
    </row>
    <row r="722" spans="9:11" ht="15.75" x14ac:dyDescent="0.25">
      <c r="I722" s="18"/>
      <c r="J722" s="18"/>
      <c r="K722" s="18"/>
    </row>
    <row r="723" spans="9:11" ht="15.75" x14ac:dyDescent="0.25">
      <c r="I723" s="18"/>
      <c r="J723" s="18"/>
      <c r="K723" s="18"/>
    </row>
    <row r="724" spans="9:11" ht="15.75" x14ac:dyDescent="0.25">
      <c r="I724" s="18"/>
      <c r="J724" s="18"/>
      <c r="K724" s="18"/>
    </row>
    <row r="725" spans="9:11" ht="15.75" x14ac:dyDescent="0.25">
      <c r="I725" s="18"/>
      <c r="J725" s="18"/>
      <c r="K725" s="18"/>
    </row>
    <row r="726" spans="9:11" ht="15.75" x14ac:dyDescent="0.25">
      <c r="I726" s="18"/>
      <c r="J726" s="18"/>
      <c r="K726" s="18"/>
    </row>
    <row r="727" spans="9:11" ht="15.75" x14ac:dyDescent="0.25">
      <c r="I727" s="18"/>
      <c r="J727" s="18"/>
      <c r="K727" s="18"/>
    </row>
    <row r="728" spans="9:11" ht="15.75" x14ac:dyDescent="0.25">
      <c r="I728" s="18"/>
      <c r="J728" s="18"/>
      <c r="K728" s="18"/>
    </row>
    <row r="729" spans="9:11" ht="15.75" x14ac:dyDescent="0.25">
      <c r="I729" s="18"/>
      <c r="J729" s="18"/>
      <c r="K729" s="18"/>
    </row>
    <row r="730" spans="9:11" ht="15.75" x14ac:dyDescent="0.25">
      <c r="I730" s="18"/>
      <c r="J730" s="18"/>
      <c r="K730" s="18"/>
    </row>
    <row r="731" spans="9:11" ht="15.75" x14ac:dyDescent="0.25">
      <c r="I731" s="18"/>
      <c r="J731" s="18"/>
      <c r="K731" s="18"/>
    </row>
    <row r="732" spans="9:11" ht="15.75" x14ac:dyDescent="0.25">
      <c r="I732" s="18"/>
      <c r="J732" s="18"/>
      <c r="K732" s="18"/>
    </row>
    <row r="733" spans="9:11" ht="15.75" x14ac:dyDescent="0.25">
      <c r="I733" s="18"/>
      <c r="J733" s="18"/>
      <c r="K733" s="18"/>
    </row>
    <row r="734" spans="9:11" ht="15.75" x14ac:dyDescent="0.25">
      <c r="I734" s="18"/>
      <c r="J734" s="18"/>
      <c r="K734" s="18"/>
    </row>
    <row r="735" spans="9:11" ht="15.75" x14ac:dyDescent="0.25">
      <c r="I735" s="18"/>
      <c r="J735" s="18"/>
      <c r="K735" s="18"/>
    </row>
    <row r="736" spans="9:11" ht="15.75" x14ac:dyDescent="0.25">
      <c r="I736" s="18"/>
      <c r="J736" s="18"/>
      <c r="K736" s="18"/>
    </row>
    <row r="737" spans="9:11" ht="15.75" x14ac:dyDescent="0.25">
      <c r="I737" s="18"/>
      <c r="J737" s="18"/>
      <c r="K737" s="18"/>
    </row>
    <row r="738" spans="9:11" ht="15.75" x14ac:dyDescent="0.25">
      <c r="I738" s="18"/>
      <c r="J738" s="18"/>
      <c r="K738" s="18"/>
    </row>
    <row r="739" spans="9:11" ht="15.75" x14ac:dyDescent="0.25">
      <c r="I739" s="18"/>
      <c r="J739" s="18"/>
      <c r="K739" s="18"/>
    </row>
    <row r="740" spans="9:11" ht="15.75" x14ac:dyDescent="0.25">
      <c r="I740" s="18"/>
      <c r="J740" s="18"/>
      <c r="K740" s="18"/>
    </row>
    <row r="741" spans="9:11" ht="15.75" x14ac:dyDescent="0.25">
      <c r="I741" s="18"/>
      <c r="J741" s="18"/>
      <c r="K741" s="18"/>
    </row>
    <row r="742" spans="9:11" ht="15.75" x14ac:dyDescent="0.25">
      <c r="I742" s="18"/>
      <c r="J742" s="18"/>
      <c r="K742" s="18"/>
    </row>
    <row r="743" spans="9:11" ht="15.75" x14ac:dyDescent="0.25">
      <c r="I743" s="18"/>
      <c r="J743" s="18"/>
      <c r="K743" s="18"/>
    </row>
    <row r="744" spans="9:11" ht="15.75" x14ac:dyDescent="0.25">
      <c r="I744" s="18"/>
      <c r="J744" s="18"/>
      <c r="K744" s="18"/>
    </row>
    <row r="745" spans="9:11" ht="15.75" x14ac:dyDescent="0.25">
      <c r="I745" s="18"/>
      <c r="J745" s="18"/>
      <c r="K745" s="18"/>
    </row>
    <row r="746" spans="9:11" ht="15.75" x14ac:dyDescent="0.25">
      <c r="I746" s="18"/>
      <c r="J746" s="18"/>
      <c r="K746" s="18"/>
    </row>
    <row r="747" spans="9:11" ht="15.75" x14ac:dyDescent="0.25">
      <c r="I747" s="18"/>
      <c r="J747" s="18"/>
      <c r="K747" s="18"/>
    </row>
    <row r="748" spans="9:11" ht="15.75" x14ac:dyDescent="0.25">
      <c r="I748" s="18"/>
      <c r="J748" s="18"/>
      <c r="K748" s="18"/>
    </row>
    <row r="749" spans="9:11" ht="15.75" x14ac:dyDescent="0.25">
      <c r="I749" s="18"/>
      <c r="J749" s="18"/>
      <c r="K749" s="18"/>
    </row>
    <row r="750" spans="9:11" ht="15.75" x14ac:dyDescent="0.25">
      <c r="I750" s="18"/>
      <c r="J750" s="18"/>
      <c r="K750" s="18"/>
    </row>
    <row r="751" spans="9:11" ht="15.75" x14ac:dyDescent="0.25">
      <c r="I751" s="18"/>
      <c r="J751" s="18"/>
      <c r="K751" s="18"/>
    </row>
    <row r="752" spans="9:11" ht="15.75" x14ac:dyDescent="0.25">
      <c r="I752" s="18"/>
      <c r="J752" s="18"/>
      <c r="K752" s="18"/>
    </row>
    <row r="753" spans="9:11" ht="15.75" x14ac:dyDescent="0.25">
      <c r="I753" s="18"/>
      <c r="J753" s="18"/>
      <c r="K753" s="18"/>
    </row>
    <row r="754" spans="9:11" ht="15.75" x14ac:dyDescent="0.25">
      <c r="I754" s="18"/>
      <c r="J754" s="18"/>
      <c r="K754" s="18"/>
    </row>
    <row r="755" spans="9:11" ht="15.75" x14ac:dyDescent="0.25">
      <c r="I755" s="18"/>
      <c r="J755" s="18"/>
      <c r="K755" s="18"/>
    </row>
    <row r="756" spans="9:11" ht="15.75" x14ac:dyDescent="0.25">
      <c r="I756" s="18"/>
      <c r="J756" s="18"/>
      <c r="K756" s="18"/>
    </row>
    <row r="757" spans="9:11" ht="15.75" x14ac:dyDescent="0.25">
      <c r="I757" s="18"/>
      <c r="J757" s="18"/>
      <c r="K757" s="18"/>
    </row>
    <row r="758" spans="9:11" ht="15.75" x14ac:dyDescent="0.25">
      <c r="I758" s="18"/>
      <c r="J758" s="18"/>
      <c r="K758" s="18"/>
    </row>
    <row r="759" spans="9:11" ht="15.75" x14ac:dyDescent="0.25">
      <c r="I759" s="18"/>
      <c r="J759" s="18"/>
      <c r="K759" s="18"/>
    </row>
    <row r="760" spans="9:11" ht="15.75" x14ac:dyDescent="0.25">
      <c r="I760" s="18"/>
      <c r="J760" s="18"/>
      <c r="K760" s="18"/>
    </row>
    <row r="761" spans="9:11" ht="15.75" x14ac:dyDescent="0.25">
      <c r="I761" s="18"/>
      <c r="J761" s="18"/>
      <c r="K761" s="18"/>
    </row>
    <row r="762" spans="9:11" ht="15.75" x14ac:dyDescent="0.25">
      <c r="I762" s="18"/>
      <c r="J762" s="18"/>
      <c r="K762" s="18"/>
    </row>
    <row r="763" spans="9:11" ht="15.75" x14ac:dyDescent="0.25">
      <c r="I763" s="18"/>
      <c r="J763" s="18"/>
      <c r="K763" s="18"/>
    </row>
    <row r="764" spans="9:11" ht="15.75" x14ac:dyDescent="0.25">
      <c r="I764" s="18"/>
      <c r="J764" s="18"/>
      <c r="K764" s="18"/>
    </row>
    <row r="765" spans="9:11" ht="15.75" x14ac:dyDescent="0.25">
      <c r="I765" s="18"/>
      <c r="J765" s="18"/>
      <c r="K765" s="18"/>
    </row>
    <row r="766" spans="9:11" ht="15.75" x14ac:dyDescent="0.25">
      <c r="I766" s="18"/>
      <c r="J766" s="18"/>
      <c r="K766" s="18"/>
    </row>
    <row r="767" spans="9:11" ht="15.75" x14ac:dyDescent="0.25">
      <c r="I767" s="18"/>
      <c r="J767" s="18"/>
      <c r="K767" s="18"/>
    </row>
    <row r="768" spans="9:11" ht="15.75" x14ac:dyDescent="0.25">
      <c r="I768" s="18"/>
      <c r="J768" s="18"/>
      <c r="K768" s="18"/>
    </row>
    <row r="769" spans="9:11" ht="15.75" x14ac:dyDescent="0.25">
      <c r="I769" s="18"/>
      <c r="J769" s="18"/>
      <c r="K769" s="18"/>
    </row>
    <row r="770" spans="9:11" ht="15.75" x14ac:dyDescent="0.25">
      <c r="I770" s="18"/>
      <c r="J770" s="18"/>
      <c r="K770" s="18"/>
    </row>
    <row r="771" spans="9:11" ht="15.75" x14ac:dyDescent="0.25">
      <c r="I771" s="18"/>
      <c r="J771" s="18"/>
      <c r="K771" s="18"/>
    </row>
    <row r="772" spans="9:11" ht="15.75" x14ac:dyDescent="0.25">
      <c r="I772" s="18"/>
      <c r="J772" s="18"/>
      <c r="K772" s="18"/>
    </row>
    <row r="773" spans="9:11" ht="15.75" x14ac:dyDescent="0.25">
      <c r="I773" s="18"/>
      <c r="J773" s="18"/>
      <c r="K773" s="18"/>
    </row>
    <row r="774" spans="9:11" ht="15.75" x14ac:dyDescent="0.25">
      <c r="I774" s="18"/>
      <c r="J774" s="18"/>
      <c r="K774" s="18"/>
    </row>
    <row r="775" spans="9:11" ht="15.75" x14ac:dyDescent="0.25">
      <c r="I775" s="18"/>
      <c r="J775" s="18"/>
      <c r="K775" s="18"/>
    </row>
    <row r="776" spans="9:11" ht="15.75" x14ac:dyDescent="0.25">
      <c r="I776" s="18"/>
      <c r="J776" s="18"/>
      <c r="K776" s="18"/>
    </row>
    <row r="777" spans="9:11" ht="15.75" x14ac:dyDescent="0.25">
      <c r="I777" s="18"/>
      <c r="J777" s="18"/>
      <c r="K777" s="18"/>
    </row>
    <row r="778" spans="9:11" ht="15.75" x14ac:dyDescent="0.25">
      <c r="I778" s="18"/>
      <c r="J778" s="18"/>
      <c r="K778" s="18"/>
    </row>
    <row r="779" spans="9:11" ht="15.75" x14ac:dyDescent="0.25">
      <c r="I779" s="18"/>
      <c r="J779" s="18"/>
      <c r="K779" s="18"/>
    </row>
    <row r="780" spans="9:11" ht="15.75" x14ac:dyDescent="0.25">
      <c r="I780" s="18"/>
      <c r="J780" s="18"/>
      <c r="K780" s="18"/>
    </row>
    <row r="781" spans="9:11" ht="15.75" x14ac:dyDescent="0.25">
      <c r="I781" s="18"/>
      <c r="J781" s="18"/>
      <c r="K781" s="18"/>
    </row>
    <row r="782" spans="9:11" ht="15.75" x14ac:dyDescent="0.25">
      <c r="I782" s="18"/>
      <c r="J782" s="18"/>
      <c r="K782" s="18"/>
    </row>
    <row r="783" spans="9:11" ht="15.75" x14ac:dyDescent="0.25">
      <c r="I783" s="18"/>
      <c r="J783" s="18"/>
      <c r="K783" s="18"/>
    </row>
    <row r="784" spans="9:11" ht="15.75" x14ac:dyDescent="0.25">
      <c r="I784" s="18"/>
      <c r="J784" s="18"/>
      <c r="K784" s="18"/>
    </row>
    <row r="785" spans="9:11" ht="15.75" x14ac:dyDescent="0.25">
      <c r="I785" s="18"/>
      <c r="J785" s="18"/>
      <c r="K785" s="18"/>
    </row>
    <row r="786" spans="9:11" ht="15.75" x14ac:dyDescent="0.25">
      <c r="I786" s="18"/>
      <c r="J786" s="18"/>
      <c r="K786" s="18"/>
    </row>
    <row r="787" spans="9:11" ht="15.75" x14ac:dyDescent="0.25">
      <c r="I787" s="18"/>
      <c r="J787" s="18"/>
      <c r="K787" s="18"/>
    </row>
    <row r="788" spans="9:11" ht="15.75" x14ac:dyDescent="0.25">
      <c r="I788" s="18"/>
      <c r="J788" s="18"/>
      <c r="K788" s="18"/>
    </row>
    <row r="789" spans="9:11" ht="15.75" x14ac:dyDescent="0.25">
      <c r="I789" s="18"/>
      <c r="J789" s="18"/>
      <c r="K789" s="18"/>
    </row>
    <row r="790" spans="9:11" ht="15.75" x14ac:dyDescent="0.25">
      <c r="I790" s="18"/>
      <c r="J790" s="18"/>
      <c r="K790" s="18"/>
    </row>
    <row r="791" spans="9:11" ht="15.75" x14ac:dyDescent="0.25">
      <c r="I791" s="18"/>
      <c r="J791" s="18"/>
      <c r="K791" s="18"/>
    </row>
    <row r="792" spans="9:11" ht="15.75" x14ac:dyDescent="0.25">
      <c r="I792" s="18"/>
      <c r="J792" s="18"/>
      <c r="K792" s="18"/>
    </row>
    <row r="793" spans="9:11" ht="15.75" x14ac:dyDescent="0.25">
      <c r="I793" s="18"/>
      <c r="J793" s="18"/>
      <c r="K793" s="18"/>
    </row>
    <row r="794" spans="9:11" ht="15.75" x14ac:dyDescent="0.25">
      <c r="I794" s="18"/>
      <c r="J794" s="18"/>
      <c r="K794" s="18"/>
    </row>
    <row r="795" spans="9:11" ht="15.75" x14ac:dyDescent="0.25">
      <c r="I795" s="18"/>
      <c r="J795" s="18"/>
      <c r="K795" s="18"/>
    </row>
    <row r="796" spans="9:11" ht="15.75" x14ac:dyDescent="0.25">
      <c r="I796" s="18"/>
      <c r="J796" s="18"/>
      <c r="K796" s="18"/>
    </row>
    <row r="797" spans="9:11" ht="15.75" x14ac:dyDescent="0.25">
      <c r="I797" s="18"/>
      <c r="J797" s="18"/>
      <c r="K797" s="18"/>
    </row>
    <row r="798" spans="9:11" ht="15.75" x14ac:dyDescent="0.25">
      <c r="I798" s="18"/>
      <c r="J798" s="18"/>
      <c r="K798" s="18"/>
    </row>
    <row r="799" spans="9:11" ht="15.75" x14ac:dyDescent="0.25">
      <c r="I799" s="18"/>
      <c r="J799" s="18"/>
      <c r="K799" s="18"/>
    </row>
    <row r="800" spans="9:11" ht="15.75" x14ac:dyDescent="0.25">
      <c r="I800" s="18"/>
      <c r="J800" s="18"/>
      <c r="K800" s="18"/>
    </row>
    <row r="801" spans="9:11" ht="15.75" x14ac:dyDescent="0.25">
      <c r="I801" s="18"/>
      <c r="J801" s="18"/>
      <c r="K801" s="18"/>
    </row>
    <row r="802" spans="9:11" ht="15.75" x14ac:dyDescent="0.25">
      <c r="I802" s="18"/>
      <c r="J802" s="18"/>
      <c r="K802" s="18"/>
    </row>
    <row r="803" spans="9:11" ht="15.75" x14ac:dyDescent="0.25">
      <c r="I803" s="18"/>
      <c r="J803" s="18"/>
      <c r="K803" s="18"/>
    </row>
    <row r="804" spans="9:11" ht="15.75" x14ac:dyDescent="0.25">
      <c r="I804" s="18"/>
      <c r="J804" s="18"/>
      <c r="K804" s="18"/>
    </row>
    <row r="805" spans="9:11" ht="15.75" x14ac:dyDescent="0.25">
      <c r="I805" s="18"/>
      <c r="J805" s="18"/>
      <c r="K805" s="18"/>
    </row>
    <row r="806" spans="9:11" ht="15.75" x14ac:dyDescent="0.25">
      <c r="I806" s="18"/>
      <c r="J806" s="18"/>
      <c r="K806" s="18"/>
    </row>
    <row r="807" spans="9:11" ht="15.75" x14ac:dyDescent="0.25">
      <c r="I807" s="18"/>
      <c r="J807" s="18"/>
      <c r="K807" s="18"/>
    </row>
    <row r="808" spans="9:11" ht="15.75" x14ac:dyDescent="0.25">
      <c r="I808" s="18"/>
      <c r="J808" s="18"/>
      <c r="K808" s="18"/>
    </row>
    <row r="809" spans="9:11" ht="15.75" x14ac:dyDescent="0.25">
      <c r="I809" s="18"/>
      <c r="J809" s="18"/>
      <c r="K809" s="18"/>
    </row>
    <row r="810" spans="9:11" ht="15.75" x14ac:dyDescent="0.25">
      <c r="I810" s="18"/>
      <c r="J810" s="18"/>
      <c r="K810" s="18"/>
    </row>
    <row r="811" spans="9:11" ht="15.75" x14ac:dyDescent="0.25">
      <c r="I811" s="18"/>
      <c r="J811" s="18"/>
      <c r="K811" s="18"/>
    </row>
    <row r="812" spans="9:11" ht="15.75" x14ac:dyDescent="0.25">
      <c r="I812" s="18"/>
      <c r="J812" s="18"/>
      <c r="K812" s="18"/>
    </row>
    <row r="813" spans="9:11" ht="15.75" x14ac:dyDescent="0.25">
      <c r="I813" s="18"/>
      <c r="J813" s="18"/>
      <c r="K813" s="18"/>
    </row>
    <row r="814" spans="9:11" ht="15.75" x14ac:dyDescent="0.25">
      <c r="I814" s="18"/>
      <c r="J814" s="18"/>
      <c r="K814" s="18"/>
    </row>
    <row r="815" spans="9:11" ht="15.75" x14ac:dyDescent="0.25">
      <c r="I815" s="18"/>
      <c r="J815" s="18"/>
      <c r="K815" s="18"/>
    </row>
    <row r="816" spans="9:11" ht="15.75" x14ac:dyDescent="0.25">
      <c r="I816" s="18"/>
      <c r="J816" s="18"/>
      <c r="K816" s="18"/>
    </row>
    <row r="817" spans="9:11" ht="15.75" x14ac:dyDescent="0.25">
      <c r="I817" s="18"/>
      <c r="J817" s="18"/>
      <c r="K817" s="18"/>
    </row>
    <row r="818" spans="9:11" ht="15.75" x14ac:dyDescent="0.25">
      <c r="I818" s="18"/>
      <c r="J818" s="18"/>
      <c r="K818" s="18"/>
    </row>
    <row r="819" spans="9:11" ht="15.75" x14ac:dyDescent="0.25">
      <c r="I819" s="18"/>
      <c r="J819" s="18"/>
      <c r="K819" s="18"/>
    </row>
    <row r="820" spans="9:11" ht="15.75" x14ac:dyDescent="0.25">
      <c r="I820" s="18"/>
      <c r="J820" s="18"/>
      <c r="K820" s="18"/>
    </row>
    <row r="821" spans="9:11" ht="15.75" x14ac:dyDescent="0.25">
      <c r="I821" s="18"/>
      <c r="J821" s="18"/>
      <c r="K821" s="18"/>
    </row>
    <row r="822" spans="9:11" ht="15.75" x14ac:dyDescent="0.25">
      <c r="I822" s="18"/>
      <c r="J822" s="18"/>
      <c r="K822" s="18"/>
    </row>
    <row r="823" spans="9:11" ht="15.75" x14ac:dyDescent="0.25">
      <c r="I823" s="18"/>
      <c r="J823" s="18"/>
      <c r="K823" s="18"/>
    </row>
    <row r="824" spans="9:11" ht="15.75" x14ac:dyDescent="0.25">
      <c r="I824" s="18"/>
      <c r="J824" s="18"/>
      <c r="K824" s="18"/>
    </row>
    <row r="825" spans="9:11" ht="15.75" x14ac:dyDescent="0.25">
      <c r="I825" s="18"/>
      <c r="J825" s="18"/>
      <c r="K825" s="18"/>
    </row>
    <row r="826" spans="9:11" ht="15.75" x14ac:dyDescent="0.25">
      <c r="I826" s="18"/>
      <c r="J826" s="18"/>
      <c r="K826" s="18"/>
    </row>
    <row r="827" spans="9:11" ht="15.75" x14ac:dyDescent="0.25">
      <c r="I827" s="18"/>
      <c r="J827" s="18"/>
      <c r="K827" s="18"/>
    </row>
    <row r="828" spans="9:11" ht="15.75" x14ac:dyDescent="0.25">
      <c r="I828" s="18"/>
      <c r="J828" s="18"/>
      <c r="K828" s="18"/>
    </row>
    <row r="829" spans="9:11" ht="15.75" x14ac:dyDescent="0.25">
      <c r="I829" s="18"/>
      <c r="J829" s="18"/>
      <c r="K829" s="18"/>
    </row>
    <row r="830" spans="9:11" ht="15.75" x14ac:dyDescent="0.25">
      <c r="I830" s="18"/>
      <c r="J830" s="18"/>
      <c r="K830" s="18"/>
    </row>
    <row r="831" spans="9:11" ht="15.75" x14ac:dyDescent="0.25">
      <c r="I831" s="18"/>
      <c r="J831" s="18"/>
      <c r="K831" s="18"/>
    </row>
    <row r="832" spans="9:11" ht="15.75" x14ac:dyDescent="0.25">
      <c r="I832" s="18"/>
      <c r="J832" s="18"/>
      <c r="K832" s="18"/>
    </row>
    <row r="833" spans="9:11" ht="15.75" x14ac:dyDescent="0.25">
      <c r="I833" s="18"/>
      <c r="J833" s="18"/>
      <c r="K833" s="18"/>
    </row>
    <row r="834" spans="9:11" ht="15.75" x14ac:dyDescent="0.25">
      <c r="I834" s="18"/>
      <c r="J834" s="18"/>
      <c r="K834" s="18"/>
    </row>
    <row r="835" spans="9:11" ht="15.75" x14ac:dyDescent="0.25">
      <c r="I835" s="18"/>
      <c r="J835" s="18"/>
      <c r="K835" s="18"/>
    </row>
    <row r="836" spans="9:11" ht="15.75" x14ac:dyDescent="0.25">
      <c r="I836" s="18"/>
      <c r="J836" s="18"/>
      <c r="K836" s="18"/>
    </row>
    <row r="837" spans="9:11" ht="15.75" x14ac:dyDescent="0.25">
      <c r="I837" s="18"/>
      <c r="J837" s="18"/>
      <c r="K837" s="18"/>
    </row>
    <row r="838" spans="9:11" ht="15.75" x14ac:dyDescent="0.25">
      <c r="I838" s="18"/>
      <c r="J838" s="18"/>
      <c r="K838" s="18"/>
    </row>
    <row r="839" spans="9:11" ht="15.75" x14ac:dyDescent="0.25">
      <c r="I839" s="18"/>
      <c r="J839" s="18"/>
      <c r="K839" s="18"/>
    </row>
    <row r="840" spans="9:11" ht="15.75" x14ac:dyDescent="0.25">
      <c r="I840" s="18"/>
      <c r="J840" s="18"/>
      <c r="K840" s="18"/>
    </row>
    <row r="841" spans="9:11" ht="15.75" x14ac:dyDescent="0.25">
      <c r="I841" s="18"/>
      <c r="J841" s="18"/>
      <c r="K841" s="18"/>
    </row>
    <row r="842" spans="9:11" ht="15.75" x14ac:dyDescent="0.25">
      <c r="I842" s="18"/>
      <c r="J842" s="18"/>
      <c r="K842" s="18"/>
    </row>
    <row r="843" spans="9:11" ht="15.75" x14ac:dyDescent="0.25">
      <c r="I843" s="18"/>
      <c r="J843" s="18"/>
      <c r="K843" s="18"/>
    </row>
    <row r="844" spans="9:11" ht="15.75" x14ac:dyDescent="0.25">
      <c r="I844" s="18"/>
      <c r="J844" s="18"/>
      <c r="K844" s="18"/>
    </row>
    <row r="845" spans="9:11" ht="15.75" x14ac:dyDescent="0.25">
      <c r="I845" s="18"/>
      <c r="J845" s="18"/>
      <c r="K845" s="18"/>
    </row>
    <row r="846" spans="9:11" ht="15.75" x14ac:dyDescent="0.25">
      <c r="I846" s="18"/>
      <c r="J846" s="18"/>
      <c r="K846" s="18"/>
    </row>
    <row r="847" spans="9:11" ht="15.75" x14ac:dyDescent="0.25">
      <c r="I847" s="18"/>
      <c r="J847" s="18"/>
      <c r="K847" s="18"/>
    </row>
    <row r="848" spans="9:11" ht="15.75" x14ac:dyDescent="0.25">
      <c r="I848" s="18"/>
      <c r="J848" s="18"/>
      <c r="K848" s="18"/>
    </row>
    <row r="849" spans="9:11" ht="15.75" x14ac:dyDescent="0.25">
      <c r="I849" s="18"/>
      <c r="J849" s="18"/>
      <c r="K849" s="18"/>
    </row>
    <row r="850" spans="9:11" ht="15.75" x14ac:dyDescent="0.25">
      <c r="I850" s="18"/>
      <c r="J850" s="18"/>
      <c r="K850" s="18"/>
    </row>
    <row r="851" spans="9:11" ht="15.75" x14ac:dyDescent="0.25">
      <c r="I851" s="18"/>
      <c r="J851" s="18"/>
      <c r="K851" s="18"/>
    </row>
    <row r="852" spans="9:11" ht="15.75" x14ac:dyDescent="0.25">
      <c r="I852" s="18"/>
      <c r="J852" s="18"/>
      <c r="K852" s="18"/>
    </row>
    <row r="853" spans="9:11" ht="15.75" x14ac:dyDescent="0.25">
      <c r="I853" s="18"/>
      <c r="J853" s="18"/>
      <c r="K853" s="18"/>
    </row>
    <row r="854" spans="9:11" ht="15.75" x14ac:dyDescent="0.25">
      <c r="I854" s="18"/>
      <c r="J854" s="18"/>
      <c r="K854" s="18"/>
    </row>
    <row r="855" spans="9:11" ht="15.75" x14ac:dyDescent="0.25">
      <c r="I855" s="18"/>
      <c r="J855" s="18"/>
      <c r="K855" s="18"/>
    </row>
    <row r="856" spans="9:11" ht="15.75" x14ac:dyDescent="0.25">
      <c r="I856" s="18"/>
      <c r="J856" s="18"/>
      <c r="K856" s="18"/>
    </row>
    <row r="857" spans="9:11" ht="15.75" x14ac:dyDescent="0.25">
      <c r="I857" s="18"/>
      <c r="J857" s="18"/>
      <c r="K857" s="18"/>
    </row>
    <row r="858" spans="9:11" ht="15.75" x14ac:dyDescent="0.25">
      <c r="I858" s="18"/>
      <c r="J858" s="18"/>
      <c r="K858" s="18"/>
    </row>
    <row r="859" spans="9:11" ht="15.75" x14ac:dyDescent="0.25">
      <c r="I859" s="18"/>
      <c r="J859" s="18"/>
      <c r="K859" s="18"/>
    </row>
    <row r="860" spans="9:11" ht="15.75" x14ac:dyDescent="0.25">
      <c r="I860" s="18"/>
      <c r="J860" s="18"/>
      <c r="K860" s="18"/>
    </row>
    <row r="861" spans="9:11" ht="15.75" x14ac:dyDescent="0.25">
      <c r="I861" s="18"/>
      <c r="J861" s="18"/>
      <c r="K861" s="18"/>
    </row>
    <row r="862" spans="9:11" ht="15.75" x14ac:dyDescent="0.25">
      <c r="I862" s="18"/>
      <c r="J862" s="18"/>
      <c r="K862" s="18"/>
    </row>
    <row r="863" spans="9:11" ht="15.75" x14ac:dyDescent="0.25">
      <c r="I863" s="18"/>
      <c r="J863" s="18"/>
      <c r="K863" s="18"/>
    </row>
    <row r="864" spans="9:11" ht="15.75" x14ac:dyDescent="0.25">
      <c r="I864" s="18"/>
      <c r="J864" s="18"/>
      <c r="K864" s="18"/>
    </row>
    <row r="865" spans="9:11" ht="15.75" x14ac:dyDescent="0.25">
      <c r="I865" s="18"/>
      <c r="J865" s="18"/>
      <c r="K865" s="18"/>
    </row>
    <row r="866" spans="9:11" ht="15.75" x14ac:dyDescent="0.25">
      <c r="I866" s="18"/>
      <c r="J866" s="18"/>
      <c r="K866" s="18"/>
    </row>
    <row r="867" spans="9:11" ht="15.75" x14ac:dyDescent="0.25">
      <c r="I867" s="18"/>
      <c r="J867" s="18"/>
      <c r="K867" s="18"/>
    </row>
    <row r="868" spans="9:11" ht="15.75" x14ac:dyDescent="0.25">
      <c r="I868" s="18"/>
      <c r="J868" s="18"/>
      <c r="K868" s="18"/>
    </row>
    <row r="869" spans="9:11" ht="15.75" x14ac:dyDescent="0.25">
      <c r="I869" s="18"/>
      <c r="J869" s="18"/>
      <c r="K869" s="18"/>
    </row>
    <row r="870" spans="9:11" ht="15.75" x14ac:dyDescent="0.25">
      <c r="I870" s="18"/>
      <c r="J870" s="18"/>
      <c r="K870" s="18"/>
    </row>
    <row r="871" spans="9:11" ht="15.75" x14ac:dyDescent="0.25">
      <c r="I871" s="18"/>
      <c r="J871" s="18"/>
      <c r="K871" s="18"/>
    </row>
    <row r="872" spans="9:11" ht="15.75" x14ac:dyDescent="0.25">
      <c r="I872" s="18"/>
      <c r="J872" s="18"/>
      <c r="K872" s="18"/>
    </row>
    <row r="873" spans="9:11" ht="15.75" x14ac:dyDescent="0.25">
      <c r="I873" s="18"/>
      <c r="J873" s="18"/>
      <c r="K873" s="18"/>
    </row>
    <row r="874" spans="9:11" ht="15.75" x14ac:dyDescent="0.25">
      <c r="I874" s="18"/>
      <c r="J874" s="18"/>
      <c r="K874" s="18"/>
    </row>
    <row r="875" spans="9:11" ht="15.75" x14ac:dyDescent="0.25">
      <c r="I875" s="18"/>
      <c r="J875" s="18"/>
      <c r="K875" s="18"/>
    </row>
    <row r="876" spans="9:11" ht="15.75" x14ac:dyDescent="0.25">
      <c r="I876" s="18"/>
      <c r="J876" s="18"/>
      <c r="K876" s="18"/>
    </row>
    <row r="877" spans="9:11" ht="15.75" x14ac:dyDescent="0.25">
      <c r="I877" s="18"/>
      <c r="J877" s="18"/>
      <c r="K877" s="18"/>
    </row>
    <row r="878" spans="9:11" ht="15.75" x14ac:dyDescent="0.25">
      <c r="I878" s="18"/>
      <c r="J878" s="18"/>
      <c r="K878" s="18"/>
    </row>
    <row r="879" spans="9:11" ht="15.75" x14ac:dyDescent="0.25">
      <c r="I879" s="18"/>
      <c r="J879" s="18"/>
      <c r="K879" s="18"/>
    </row>
    <row r="880" spans="9:11" ht="15.75" x14ac:dyDescent="0.25">
      <c r="I880" s="18"/>
      <c r="J880" s="18"/>
      <c r="K880" s="18"/>
    </row>
    <row r="881" spans="9:11" ht="15.75" x14ac:dyDescent="0.25">
      <c r="I881" s="18"/>
      <c r="J881" s="18"/>
      <c r="K881" s="18"/>
    </row>
    <row r="882" spans="9:11" ht="15.75" x14ac:dyDescent="0.25">
      <c r="I882" s="18"/>
      <c r="J882" s="18"/>
      <c r="K882" s="18"/>
    </row>
    <row r="883" spans="9:11" ht="15.75" x14ac:dyDescent="0.25">
      <c r="I883" s="18"/>
      <c r="J883" s="18"/>
      <c r="K883" s="18"/>
    </row>
    <row r="884" spans="9:11" ht="15.75" x14ac:dyDescent="0.25">
      <c r="I884" s="18"/>
      <c r="J884" s="18"/>
      <c r="K884" s="18"/>
    </row>
    <row r="885" spans="9:11" ht="15.75" x14ac:dyDescent="0.25">
      <c r="I885" s="18"/>
      <c r="J885" s="18"/>
      <c r="K885" s="18"/>
    </row>
    <row r="886" spans="9:11" ht="15.75" x14ac:dyDescent="0.25">
      <c r="I886" s="18"/>
      <c r="J886" s="18"/>
      <c r="K886" s="18"/>
    </row>
    <row r="887" spans="9:11" ht="15.75" x14ac:dyDescent="0.25">
      <c r="I887" s="18"/>
      <c r="J887" s="18"/>
      <c r="K887" s="18"/>
    </row>
    <row r="888" spans="9:11" ht="15.75" x14ac:dyDescent="0.25">
      <c r="I888" s="18"/>
      <c r="J888" s="18"/>
      <c r="K888" s="18"/>
    </row>
    <row r="889" spans="9:11" ht="15.75" x14ac:dyDescent="0.25">
      <c r="I889" s="18"/>
      <c r="J889" s="18"/>
      <c r="K889" s="18"/>
    </row>
    <row r="890" spans="9:11" ht="15.75" x14ac:dyDescent="0.25">
      <c r="I890" s="18"/>
      <c r="J890" s="18"/>
      <c r="K890" s="18"/>
    </row>
    <row r="891" spans="9:11" ht="15.75" x14ac:dyDescent="0.25">
      <c r="I891" s="18"/>
      <c r="J891" s="18"/>
      <c r="K891" s="18"/>
    </row>
    <row r="892" spans="9:11" ht="15.75" x14ac:dyDescent="0.25">
      <c r="I892" s="18"/>
      <c r="J892" s="18"/>
      <c r="K892" s="18"/>
    </row>
    <row r="893" spans="9:11" ht="15.75" x14ac:dyDescent="0.25">
      <c r="I893" s="18"/>
      <c r="J893" s="18"/>
      <c r="K893" s="18"/>
    </row>
    <row r="894" spans="9:11" ht="15.75" x14ac:dyDescent="0.25">
      <c r="I894" s="18"/>
      <c r="J894" s="18"/>
      <c r="K894" s="18"/>
    </row>
    <row r="895" spans="9:11" ht="15.75" x14ac:dyDescent="0.25">
      <c r="I895" s="18"/>
      <c r="J895" s="18"/>
      <c r="K895" s="18"/>
    </row>
    <row r="896" spans="9:11" ht="15.75" x14ac:dyDescent="0.25">
      <c r="I896" s="18"/>
      <c r="J896" s="18"/>
      <c r="K896" s="18"/>
    </row>
    <row r="897" spans="9:11" ht="15.75" x14ac:dyDescent="0.25">
      <c r="I897" s="18"/>
      <c r="J897" s="18"/>
      <c r="K897" s="18"/>
    </row>
    <row r="898" spans="9:11" ht="15.75" x14ac:dyDescent="0.25">
      <c r="I898" s="18"/>
      <c r="J898" s="18"/>
      <c r="K898" s="18"/>
    </row>
    <row r="899" spans="9:11" ht="15.75" x14ac:dyDescent="0.25">
      <c r="I899" s="18"/>
      <c r="J899" s="18"/>
      <c r="K899" s="18"/>
    </row>
    <row r="900" spans="9:11" ht="15.75" x14ac:dyDescent="0.25">
      <c r="I900" s="18"/>
      <c r="J900" s="18"/>
      <c r="K900" s="18"/>
    </row>
    <row r="901" spans="9:11" ht="15.75" x14ac:dyDescent="0.25">
      <c r="I901" s="18"/>
      <c r="J901" s="18"/>
      <c r="K901" s="18"/>
    </row>
    <row r="902" spans="9:11" ht="15.75" x14ac:dyDescent="0.25">
      <c r="I902" s="18"/>
      <c r="J902" s="18"/>
      <c r="K902" s="18"/>
    </row>
    <row r="903" spans="9:11" ht="15.75" x14ac:dyDescent="0.25">
      <c r="I903" s="18"/>
      <c r="J903" s="18"/>
      <c r="K903" s="18"/>
    </row>
    <row r="904" spans="9:11" ht="15.75" x14ac:dyDescent="0.25">
      <c r="I904" s="18"/>
      <c r="J904" s="18"/>
      <c r="K904" s="18"/>
    </row>
    <row r="905" spans="9:11" ht="15.75" x14ac:dyDescent="0.25">
      <c r="I905" s="18"/>
      <c r="J905" s="18"/>
      <c r="K905" s="18"/>
    </row>
    <row r="906" spans="9:11" ht="15.75" x14ac:dyDescent="0.25">
      <c r="I906" s="18"/>
      <c r="J906" s="18"/>
      <c r="K906" s="18"/>
    </row>
    <row r="907" spans="9:11" ht="15.75" x14ac:dyDescent="0.25">
      <c r="I907" s="18"/>
      <c r="J907" s="18"/>
      <c r="K907" s="18"/>
    </row>
    <row r="908" spans="9:11" ht="15.75" x14ac:dyDescent="0.25">
      <c r="I908" s="18"/>
      <c r="J908" s="18"/>
      <c r="K908" s="18"/>
    </row>
    <row r="909" spans="9:11" ht="15.75" x14ac:dyDescent="0.25">
      <c r="I909" s="18"/>
      <c r="J909" s="18"/>
      <c r="K909" s="18"/>
    </row>
    <row r="910" spans="9:11" ht="15.75" x14ac:dyDescent="0.25">
      <c r="I910" s="18"/>
      <c r="J910" s="18"/>
      <c r="K910" s="18"/>
    </row>
    <row r="911" spans="9:11" ht="15.75" x14ac:dyDescent="0.25">
      <c r="I911" s="18"/>
      <c r="J911" s="18"/>
      <c r="K911" s="18"/>
    </row>
    <row r="912" spans="9:11" ht="15.75" x14ac:dyDescent="0.25">
      <c r="I912" s="18"/>
      <c r="J912" s="18"/>
      <c r="K912" s="18"/>
    </row>
    <row r="913" spans="9:11" ht="15.75" x14ac:dyDescent="0.25">
      <c r="I913" s="18"/>
      <c r="J913" s="18"/>
      <c r="K913" s="18"/>
    </row>
    <row r="914" spans="9:11" ht="15.75" x14ac:dyDescent="0.25">
      <c r="I914" s="18"/>
      <c r="J914" s="18"/>
      <c r="K914" s="18"/>
    </row>
    <row r="915" spans="9:11" ht="15.75" x14ac:dyDescent="0.25">
      <c r="I915" s="18"/>
      <c r="J915" s="18"/>
      <c r="K915" s="18"/>
    </row>
    <row r="916" spans="9:11" ht="15.75" x14ac:dyDescent="0.25">
      <c r="I916" s="18"/>
      <c r="J916" s="18"/>
      <c r="K916" s="18"/>
    </row>
    <row r="917" spans="9:11" ht="15.75" x14ac:dyDescent="0.25">
      <c r="I917" s="18"/>
      <c r="J917" s="18"/>
      <c r="K917" s="18"/>
    </row>
    <row r="918" spans="9:11" ht="15.75" x14ac:dyDescent="0.25">
      <c r="I918" s="18"/>
      <c r="J918" s="18"/>
      <c r="K918" s="18"/>
    </row>
    <row r="919" spans="9:11" ht="15.75" x14ac:dyDescent="0.25">
      <c r="I919" s="18"/>
      <c r="J919" s="18"/>
      <c r="K919" s="18"/>
    </row>
    <row r="920" spans="9:11" ht="15.75" x14ac:dyDescent="0.25">
      <c r="I920" s="18"/>
      <c r="J920" s="18"/>
      <c r="K920" s="18"/>
    </row>
    <row r="921" spans="9:11" ht="15.75" x14ac:dyDescent="0.25">
      <c r="I921" s="18"/>
      <c r="J921" s="18"/>
      <c r="K921" s="18"/>
    </row>
    <row r="922" spans="9:11" ht="15.75" x14ac:dyDescent="0.25">
      <c r="I922" s="18"/>
      <c r="J922" s="18"/>
      <c r="K922" s="18"/>
    </row>
    <row r="923" spans="9:11" ht="15.75" x14ac:dyDescent="0.25">
      <c r="I923" s="18"/>
      <c r="J923" s="18"/>
      <c r="K923" s="18"/>
    </row>
    <row r="924" spans="9:11" ht="15.75" x14ac:dyDescent="0.25">
      <c r="I924" s="18"/>
      <c r="J924" s="18"/>
      <c r="K924" s="18"/>
    </row>
    <row r="925" spans="9:11" ht="15.75" x14ac:dyDescent="0.25">
      <c r="I925" s="18"/>
      <c r="J925" s="18"/>
      <c r="K925" s="18"/>
    </row>
    <row r="926" spans="9:11" ht="15.75" x14ac:dyDescent="0.25">
      <c r="I926" s="18"/>
      <c r="J926" s="18"/>
      <c r="K926" s="18"/>
    </row>
    <row r="927" spans="9:11" ht="15.75" x14ac:dyDescent="0.25">
      <c r="I927" s="18"/>
      <c r="J927" s="18"/>
      <c r="K927" s="18"/>
    </row>
    <row r="928" spans="9:11" ht="15.75" x14ac:dyDescent="0.25">
      <c r="I928" s="18"/>
      <c r="J928" s="18"/>
      <c r="K928" s="18"/>
    </row>
    <row r="929" spans="9:11" ht="15.75" x14ac:dyDescent="0.25">
      <c r="I929" s="18"/>
      <c r="J929" s="18"/>
      <c r="K929" s="18"/>
    </row>
    <row r="930" spans="9:11" ht="15.75" x14ac:dyDescent="0.25">
      <c r="I930" s="18"/>
      <c r="J930" s="18"/>
      <c r="K930" s="18"/>
    </row>
    <row r="931" spans="9:11" ht="15.75" x14ac:dyDescent="0.25">
      <c r="I931" s="18"/>
      <c r="J931" s="18"/>
      <c r="K931" s="18"/>
    </row>
    <row r="932" spans="9:11" ht="15.75" x14ac:dyDescent="0.25">
      <c r="I932" s="18"/>
      <c r="J932" s="18"/>
      <c r="K932" s="18"/>
    </row>
    <row r="933" spans="9:11" ht="15.75" x14ac:dyDescent="0.25">
      <c r="I933" s="18"/>
      <c r="J933" s="18"/>
      <c r="K933" s="18"/>
    </row>
    <row r="934" spans="9:11" ht="15.75" x14ac:dyDescent="0.25">
      <c r="I934" s="18"/>
      <c r="J934" s="18"/>
      <c r="K934" s="18"/>
    </row>
    <row r="935" spans="9:11" ht="15.75" x14ac:dyDescent="0.25">
      <c r="I935" s="18"/>
      <c r="J935" s="18"/>
      <c r="K935" s="18"/>
    </row>
    <row r="936" spans="9:11" ht="15.75" x14ac:dyDescent="0.25">
      <c r="I936" s="18"/>
      <c r="J936" s="18"/>
      <c r="K936" s="18"/>
    </row>
    <row r="937" spans="9:11" ht="15.75" x14ac:dyDescent="0.25">
      <c r="I937" s="18"/>
      <c r="J937" s="18"/>
      <c r="K937" s="18"/>
    </row>
    <row r="938" spans="9:11" ht="15.75" x14ac:dyDescent="0.25">
      <c r="I938" s="18"/>
      <c r="J938" s="18"/>
      <c r="K938" s="18"/>
    </row>
    <row r="939" spans="9:11" ht="15.75" x14ac:dyDescent="0.25">
      <c r="I939" s="18"/>
      <c r="J939" s="18"/>
      <c r="K939" s="18"/>
    </row>
    <row r="940" spans="9:11" ht="15.75" x14ac:dyDescent="0.25">
      <c r="I940" s="18"/>
      <c r="J940" s="18"/>
      <c r="K940" s="18"/>
    </row>
    <row r="941" spans="9:11" ht="15.75" x14ac:dyDescent="0.25">
      <c r="I941" s="18"/>
      <c r="J941" s="18"/>
      <c r="K941" s="18"/>
    </row>
    <row r="942" spans="9:11" ht="15.75" x14ac:dyDescent="0.25">
      <c r="I942" s="18"/>
      <c r="J942" s="18"/>
      <c r="K942" s="18"/>
    </row>
    <row r="943" spans="9:11" ht="15.75" x14ac:dyDescent="0.25">
      <c r="I943" s="18"/>
      <c r="J943" s="18"/>
      <c r="K943" s="18"/>
    </row>
    <row r="944" spans="9:11" ht="15.75" x14ac:dyDescent="0.25">
      <c r="I944" s="18"/>
      <c r="J944" s="18"/>
      <c r="K944" s="18"/>
    </row>
    <row r="945" spans="9:11" ht="15.75" x14ac:dyDescent="0.25">
      <c r="I945" s="18"/>
      <c r="J945" s="18"/>
      <c r="K945" s="18"/>
    </row>
    <row r="946" spans="9:11" ht="15.75" x14ac:dyDescent="0.25">
      <c r="I946" s="18"/>
      <c r="J946" s="18"/>
      <c r="K946" s="18"/>
    </row>
    <row r="947" spans="9:11" ht="15.75" x14ac:dyDescent="0.25">
      <c r="I947" s="18"/>
      <c r="J947" s="18"/>
      <c r="K947" s="18"/>
    </row>
    <row r="948" spans="9:11" ht="15.75" x14ac:dyDescent="0.25">
      <c r="I948" s="18"/>
      <c r="J948" s="18"/>
      <c r="K948" s="18"/>
    </row>
    <row r="949" spans="9:11" ht="15.75" x14ac:dyDescent="0.25">
      <c r="I949" s="18"/>
      <c r="J949" s="18"/>
      <c r="K949" s="18"/>
    </row>
    <row r="950" spans="9:11" ht="15.75" x14ac:dyDescent="0.25">
      <c r="I950" s="18"/>
      <c r="J950" s="18"/>
      <c r="K950" s="18"/>
    </row>
    <row r="951" spans="9:11" ht="15.75" x14ac:dyDescent="0.25">
      <c r="I951" s="18"/>
      <c r="J951" s="18"/>
      <c r="K951" s="18"/>
    </row>
    <row r="952" spans="9:11" ht="15.75" x14ac:dyDescent="0.25">
      <c r="I952" s="18"/>
      <c r="J952" s="18"/>
      <c r="K952" s="18"/>
    </row>
    <row r="953" spans="9:11" ht="15.75" x14ac:dyDescent="0.25">
      <c r="I953" s="18"/>
      <c r="J953" s="18"/>
      <c r="K953" s="18"/>
    </row>
    <row r="954" spans="9:11" ht="15.75" x14ac:dyDescent="0.25">
      <c r="I954" s="18"/>
      <c r="J954" s="18"/>
      <c r="K954" s="18"/>
    </row>
    <row r="955" spans="9:11" ht="15.75" x14ac:dyDescent="0.25">
      <c r="I955" s="18"/>
      <c r="J955" s="18"/>
      <c r="K955" s="18"/>
    </row>
    <row r="956" spans="9:11" ht="15.75" x14ac:dyDescent="0.25">
      <c r="I956" s="18"/>
      <c r="J956" s="18"/>
      <c r="K956" s="18"/>
    </row>
    <row r="957" spans="9:11" ht="15.75" x14ac:dyDescent="0.25">
      <c r="I957" s="18"/>
      <c r="J957" s="18"/>
      <c r="K957" s="18"/>
    </row>
    <row r="958" spans="9:11" ht="15.75" x14ac:dyDescent="0.25">
      <c r="I958" s="18"/>
      <c r="J958" s="18"/>
      <c r="K958" s="18"/>
    </row>
    <row r="959" spans="9:11" ht="15.75" x14ac:dyDescent="0.25">
      <c r="I959" s="18"/>
      <c r="J959" s="18"/>
      <c r="K959" s="18"/>
    </row>
    <row r="960" spans="9:11" ht="15.75" x14ac:dyDescent="0.25">
      <c r="I960" s="18"/>
      <c r="J960" s="18"/>
      <c r="K960" s="18"/>
    </row>
    <row r="961" spans="9:11" ht="15.75" x14ac:dyDescent="0.25">
      <c r="I961" s="18"/>
      <c r="J961" s="18"/>
      <c r="K961" s="18"/>
    </row>
    <row r="962" spans="9:11" ht="15.75" x14ac:dyDescent="0.25">
      <c r="I962" s="18"/>
      <c r="J962" s="18"/>
      <c r="K962" s="18"/>
    </row>
    <row r="963" spans="9:11" ht="15.75" x14ac:dyDescent="0.25">
      <c r="I963" s="18"/>
      <c r="J963" s="18"/>
      <c r="K963" s="18"/>
    </row>
    <row r="964" spans="9:11" ht="15.75" x14ac:dyDescent="0.25">
      <c r="I964" s="18"/>
      <c r="J964" s="18"/>
      <c r="K964" s="18"/>
    </row>
    <row r="965" spans="9:11" ht="15.75" x14ac:dyDescent="0.25">
      <c r="I965" s="18"/>
      <c r="J965" s="18"/>
      <c r="K965" s="18"/>
    </row>
    <row r="966" spans="9:11" ht="15.75" x14ac:dyDescent="0.25">
      <c r="I966" s="18"/>
      <c r="J966" s="18"/>
      <c r="K966" s="18"/>
    </row>
    <row r="967" spans="9:11" ht="15.75" x14ac:dyDescent="0.25">
      <c r="I967" s="18"/>
      <c r="J967" s="18"/>
      <c r="K967" s="18"/>
    </row>
    <row r="968" spans="9:11" ht="15.75" x14ac:dyDescent="0.25">
      <c r="I968" s="18"/>
      <c r="J968" s="18"/>
      <c r="K968" s="18"/>
    </row>
    <row r="969" spans="9:11" ht="15.75" x14ac:dyDescent="0.25">
      <c r="I969" s="18"/>
      <c r="J969" s="18"/>
      <c r="K969" s="18"/>
    </row>
    <row r="970" spans="9:11" ht="15.75" x14ac:dyDescent="0.25">
      <c r="I970" s="18"/>
      <c r="J970" s="18"/>
      <c r="K970" s="18"/>
    </row>
    <row r="971" spans="9:11" ht="15.75" x14ac:dyDescent="0.25">
      <c r="I971" s="18"/>
      <c r="J971" s="18"/>
      <c r="K971" s="18"/>
    </row>
    <row r="972" spans="9:11" ht="15.75" x14ac:dyDescent="0.25">
      <c r="I972" s="18"/>
      <c r="J972" s="18"/>
      <c r="K972" s="18"/>
    </row>
    <row r="973" spans="9:11" ht="15.75" x14ac:dyDescent="0.25">
      <c r="I973" s="18"/>
      <c r="J973" s="18"/>
      <c r="K973" s="18"/>
    </row>
    <row r="974" spans="9:11" ht="15.75" x14ac:dyDescent="0.25">
      <c r="I974" s="18"/>
      <c r="J974" s="18"/>
      <c r="K974" s="18"/>
    </row>
    <row r="975" spans="9:11" ht="15.75" x14ac:dyDescent="0.25">
      <c r="I975" s="18"/>
      <c r="J975" s="18"/>
      <c r="K975" s="18"/>
    </row>
    <row r="976" spans="9:11" ht="15.75" x14ac:dyDescent="0.25">
      <c r="I976" s="18"/>
      <c r="J976" s="18"/>
      <c r="K976" s="18"/>
    </row>
    <row r="977" spans="9:11" ht="15.75" x14ac:dyDescent="0.25">
      <c r="I977" s="18"/>
      <c r="J977" s="18"/>
      <c r="K977" s="18"/>
    </row>
    <row r="978" spans="9:11" ht="15.75" x14ac:dyDescent="0.25">
      <c r="I978" s="18"/>
      <c r="J978" s="18"/>
      <c r="K978" s="18"/>
    </row>
    <row r="979" spans="9:11" ht="15.75" x14ac:dyDescent="0.25">
      <c r="I979" s="18"/>
      <c r="J979" s="18"/>
      <c r="K979" s="18"/>
    </row>
    <row r="980" spans="9:11" ht="15.75" x14ac:dyDescent="0.25">
      <c r="I980" s="18"/>
      <c r="J980" s="18"/>
      <c r="K980" s="18"/>
    </row>
    <row r="981" spans="9:11" ht="15.75" x14ac:dyDescent="0.25">
      <c r="I981" s="18"/>
      <c r="J981" s="18"/>
      <c r="K981" s="18"/>
    </row>
    <row r="982" spans="9:11" ht="15.75" x14ac:dyDescent="0.25">
      <c r="I982" s="18"/>
      <c r="J982" s="18"/>
      <c r="K982" s="18"/>
    </row>
    <row r="983" spans="9:11" ht="15.75" x14ac:dyDescent="0.25">
      <c r="I983" s="18"/>
      <c r="J983" s="18"/>
      <c r="K983" s="18"/>
    </row>
    <row r="984" spans="9:11" ht="15.75" x14ac:dyDescent="0.25">
      <c r="I984" s="18"/>
      <c r="J984" s="18"/>
      <c r="K984" s="18"/>
    </row>
    <row r="985" spans="9:11" ht="15.75" x14ac:dyDescent="0.25">
      <c r="I985" s="18"/>
      <c r="J985" s="18"/>
      <c r="K985" s="18"/>
    </row>
    <row r="986" spans="9:11" ht="15.75" x14ac:dyDescent="0.25">
      <c r="I986" s="18"/>
      <c r="J986" s="18"/>
      <c r="K986" s="18"/>
    </row>
    <row r="987" spans="9:11" ht="15.75" x14ac:dyDescent="0.25">
      <c r="I987" s="18"/>
      <c r="J987" s="18"/>
      <c r="K987" s="18"/>
    </row>
    <row r="988" spans="9:11" ht="15.75" x14ac:dyDescent="0.25">
      <c r="I988" s="18"/>
      <c r="J988" s="18"/>
      <c r="K988" s="18"/>
    </row>
  </sheetData>
  <printOptions horizontalCentered="1"/>
  <pageMargins left="0" right="0" top="0.25" bottom="0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2010-2014 Update</vt:lpstr>
      <vt:lpstr>'2010-2014 Update'!Print_Area</vt:lpstr>
      <vt:lpstr>'2010-2014 Update'!Print_Titles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2013-08-13T17:03:28Z</dcterms:created>
  <dcterms:modified xsi:type="dcterms:W3CDTF">2013-08-13T17:03:33Z</dcterms:modified>
</cp:coreProperties>
</file>