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1440" yWindow="300" windowWidth="12120" windowHeight="4155" tabRatio="949" firstSheet="5" activeTab="5"/>
  </bookViews>
  <sheets>
    <sheet name="Credit Facility 11-3 $75M Draw " sheetId="1" state="hidden" r:id="rId1"/>
    <sheet name="Credit Facility 11-27 30M Draw" sheetId="2" state="hidden" r:id="rId2"/>
    <sheet name="Credit Facility $8M Draw" sheetId="3" state="hidden" r:id="rId3"/>
    <sheet name="Credit Facility $15M Draw" sheetId="4" state="hidden" r:id="rId4"/>
    <sheet name="Credit Facility $10M Draw " sheetId="5" state="hidden" r:id="rId5"/>
    <sheet name="TEC Total" sheetId="15" r:id="rId6"/>
    <sheet name="Module1" sheetId="19" state="veryHidden" r:id="rId7"/>
    <sheet name="Sheet1" sheetId="40" r:id="rId8"/>
  </sheets>
  <externalReferences>
    <externalReference r:id="rId9"/>
  </externalReferences>
  <definedNames>
    <definedName name="_1997">#REF!</definedName>
    <definedName name="_2QESP_EXT">#REF!</definedName>
    <definedName name="_4Q_EXT">#REF!</definedName>
    <definedName name="_je3">[1]A!#REF!</definedName>
    <definedName name="_je4">[1]A!#REF!</definedName>
    <definedName name="_je5">[1]A!#REF!</definedName>
    <definedName name="_je6">[1]A!#REF!</definedName>
    <definedName name="CBM">#REF!</definedName>
    <definedName name="CBM_EXTEND">#REF!</definedName>
    <definedName name="COAL">#REF!</definedName>
    <definedName name="CON12ME">#REF!</definedName>
    <definedName name="CON12MEWS">#REF!</definedName>
    <definedName name="CONASSET">#REF!</definedName>
    <definedName name="CONLIAB">#REF!</definedName>
    <definedName name="Cons_Assets">#REF!</definedName>
    <definedName name="Cons_Elims">#REF!</definedName>
    <definedName name="Cons_IS">#REF!</definedName>
    <definedName name="Cons_Liab">#REF!</definedName>
    <definedName name="Consol_Act">#REF!</definedName>
    <definedName name="Consol_Bud">#REF!</definedName>
    <definedName name="CONYTD">#REF!</definedName>
    <definedName name="CURRENT">#REF!</definedName>
    <definedName name="DISC_2Q">#REF!</definedName>
    <definedName name="DISC_3Q">#REF!</definedName>
    <definedName name="DISC_4Q">#REF!</definedName>
    <definedName name="EEGSA_Act">#REF!</definedName>
    <definedName name="EEGSA_Bud">#REF!</definedName>
    <definedName name="EPS">#REF!</definedName>
    <definedName name="FCST">#REF!</definedName>
    <definedName name="FRCST_NI">#REF!</definedName>
    <definedName name="FRCST_NI_DISC">#REF!</definedName>
    <definedName name="FRCST_OP_INC">#REF!</definedName>
    <definedName name="HP_I_Assets">#REF!</definedName>
    <definedName name="HP_I_BS">#REF!</definedName>
    <definedName name="HP_I_Elims">#REF!</definedName>
    <definedName name="HP_I_Liab">#REF!</definedName>
    <definedName name="HP_I_PL">#REF!</definedName>
    <definedName name="INOUT_TPS_NI">#REF!</definedName>
    <definedName name="INPUT_COAL">#REF!</definedName>
    <definedName name="INPUT_DISC">#REF!</definedName>
    <definedName name="input_ni_1999">#REF!</definedName>
    <definedName name="INPUT_NI_ACT">#REF!</definedName>
    <definedName name="INPUT_NI_BUD">#REF!</definedName>
    <definedName name="INPUT_TPS">#REF!</definedName>
    <definedName name="INPUT_TT">#REF!</definedName>
    <definedName name="INUT_TPS_NI">#REF!</definedName>
    <definedName name="JE_four_Entry">#REF!</definedName>
    <definedName name="JE_four_Spreadsheet">#REF!</definedName>
    <definedName name="Journal">#REF!</definedName>
    <definedName name="ni_1999_ext">#REF!</definedName>
    <definedName name="NI_2Q">#REF!</definedName>
    <definedName name="NI_3Q">#REF!</definedName>
    <definedName name="NI_4Q">#REF!</definedName>
    <definedName name="OP_INC_1998">#REF!</definedName>
    <definedName name="OP_INC_2Q">#REF!</definedName>
    <definedName name="OP_INC_3Q">#REF!</definedName>
    <definedName name="OP_INC_4Q">#REF!</definedName>
    <definedName name="OP_INC_ACTUAL">#REF!</definedName>
    <definedName name="OP_INC_BUDGET">#REF!</definedName>
    <definedName name="Par_Act">#REF!</definedName>
    <definedName name="Par_Bud">#REF!</definedName>
    <definedName name="PEOPLES">#REF!</definedName>
    <definedName name="PRINT_2Q">#REF!</definedName>
    <definedName name="PRINT_3Q">#REF!</definedName>
    <definedName name="PRINT_4Q">#REF!</definedName>
    <definedName name="_xlnm.Print_Area" localSheetId="5">'TEC Total'!$A$1:$G$71</definedName>
    <definedName name="_xlnm.Print_Area">#REF!</definedName>
    <definedName name="PRINT_COMPANIES">#REF!</definedName>
    <definedName name="PRINT_INPUT">#REF!</definedName>
    <definedName name="PRINT_TECO">#REF!</definedName>
    <definedName name="TECO_TRANSPORT">#REF!</definedName>
    <definedName name="TMPV_Act">#REF!</definedName>
    <definedName name="TMPV_Bud">#REF!</definedName>
    <definedName name="TPS_EXT">#REF!</definedName>
    <definedName name="TPSGO_Act">#REF!</definedName>
    <definedName name="TPSGO_Bud">#REF!</definedName>
    <definedName name="TPSNETINC">#REF!</definedName>
    <definedName name="TPSOPINC">#REF!</definedName>
  </definedNames>
  <calcPr calcId="145621"/>
</workbook>
</file>

<file path=xl/calcChain.xml><?xml version="1.0" encoding="utf-8"?>
<calcChain xmlns="http://schemas.openxmlformats.org/spreadsheetml/2006/main">
  <c r="D14" i="5" l="1"/>
  <c r="E14" i="5" s="1"/>
  <c r="D21" i="4"/>
  <c r="E21" i="4" s="1"/>
  <c r="E24" i="4"/>
  <c r="E25" i="4"/>
  <c r="D26" i="3"/>
  <c r="E26" i="3" s="1"/>
  <c r="E27" i="3"/>
  <c r="E28" i="3"/>
  <c r="E30" i="3"/>
  <c r="E31" i="3"/>
  <c r="D14" i="2"/>
  <c r="E14" i="2" s="1"/>
  <c r="E16" i="2"/>
  <c r="E17" i="2"/>
  <c r="C18" i="2"/>
  <c r="E18" i="2" s="1"/>
  <c r="D29" i="1"/>
  <c r="E29" i="1"/>
  <c r="E30" i="1"/>
  <c r="E31" i="1"/>
  <c r="E34" i="1"/>
  <c r="E35" i="1"/>
  <c r="D36" i="1"/>
  <c r="E36" i="1"/>
  <c r="E38" i="1" l="1"/>
</calcChain>
</file>

<file path=xl/sharedStrings.xml><?xml version="1.0" encoding="utf-8"?>
<sst xmlns="http://schemas.openxmlformats.org/spreadsheetml/2006/main" count="171" uniqueCount="73">
  <si>
    <t>Intermedia Communications</t>
  </si>
  <si>
    <t>Banc Of America Credit Facility</t>
  </si>
  <si>
    <t>Bank Of America Credit Facility</t>
  </si>
  <si>
    <t>Initial Draw Date</t>
  </si>
  <si>
    <t>Initial Draw</t>
  </si>
  <si>
    <t>Incremental Draw (Restricted Funds)</t>
  </si>
  <si>
    <t>Initial Interest Rate</t>
  </si>
  <si>
    <t>1 Month LIBOR</t>
  </si>
  <si>
    <t>Renewal Interest Rate</t>
  </si>
  <si>
    <t>Principal</t>
  </si>
  <si>
    <t>Days of</t>
  </si>
  <si>
    <t>Balance</t>
  </si>
  <si>
    <t xml:space="preserve">Interest </t>
  </si>
  <si>
    <t>Draw Date</t>
  </si>
  <si>
    <t>Maturity Date</t>
  </si>
  <si>
    <t>Interest</t>
  </si>
  <si>
    <t>BOP</t>
  </si>
  <si>
    <t>Period</t>
  </si>
  <si>
    <t>Total interest paid on loan</t>
  </si>
  <si>
    <t>Interest Rate</t>
  </si>
  <si>
    <t>6 Month LIBOR</t>
  </si>
  <si>
    <t>(180Days)</t>
  </si>
  <si>
    <t>Rollover Renewal 5/29/01</t>
  </si>
  <si>
    <t>I Month LIBOR</t>
  </si>
  <si>
    <t>Intial Interest payment due 2/28/01</t>
  </si>
  <si>
    <t>Final Interest payment due 5/30/01</t>
  </si>
  <si>
    <t>Renewal Draw</t>
  </si>
  <si>
    <t>Incremental Portion</t>
  </si>
  <si>
    <t>(an additional $6M was borrowed on behalf of Digex Inc.  This borrowing is not included in these figures)</t>
  </si>
  <si>
    <t>Paid</t>
  </si>
  <si>
    <t>Date</t>
  </si>
  <si>
    <t>Draw</t>
  </si>
  <si>
    <t>Repayment</t>
  </si>
  <si>
    <t>Outstanding</t>
  </si>
  <si>
    <t>Accrued</t>
  </si>
  <si>
    <t>Day count</t>
  </si>
  <si>
    <t>Average</t>
  </si>
  <si>
    <t>Total</t>
  </si>
  <si>
    <t>Current Month Accrual</t>
  </si>
  <si>
    <t>Current Month Paid</t>
  </si>
  <si>
    <t>Current Month Accrual Balance</t>
  </si>
  <si>
    <t>Average Rate - Month</t>
  </si>
  <si>
    <t>Average Balance - Month</t>
  </si>
  <si>
    <t>Average Rate - Qtr</t>
  </si>
  <si>
    <t>Average Balance - Qtr</t>
  </si>
  <si>
    <t>Average Rate - YTD</t>
  </si>
  <si>
    <t>Average Balance - YTD</t>
  </si>
  <si>
    <t xml:space="preserve">Average </t>
  </si>
  <si>
    <t>Day</t>
  </si>
  <si>
    <t>Rate</t>
  </si>
  <si>
    <t>Count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</si>
  <si>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</si>
  <si>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</si>
  <si>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</si>
  <si>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</si>
  <si>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</si>
  <si>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</si>
  <si>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</si>
  <si>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</si>
  <si>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</si>
  <si>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</si>
  <si>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</si>
  <si>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</si>
  <si>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</si>
  <si>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Quarter</t>
  </si>
  <si>
    <t>YTD</t>
  </si>
  <si>
    <t>Credit Facilities</t>
  </si>
  <si>
    <t>Effective</t>
  </si>
  <si>
    <t>CP, Base, Fed Funds &amp; LIBOR Rates</t>
  </si>
  <si>
    <t/>
  </si>
  <si>
    <t>2007 5-Year and A/R facility</t>
  </si>
  <si>
    <t>Tampa Electric - total</t>
  </si>
  <si>
    <t>Prior Month Accrual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</si>
</sst>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  <numFmt numFmtId="167" formatCode="0.0000%"/>
    <numFmt numFmtId="168" formatCode="#,##0.00;[Red]#,##0.00"/>
    <numFmt numFmtId="169" formatCode="0.000000"/>
    <numFmt numFmtId="170" formatCode="0.000000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name val="Helvetica-Narrow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6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6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0" fontId="8" fillId="0" borderId="0"/>
    <xf numFmtId="9" fontId="1" fillId="0" borderId="0" applyFont="0" applyFill="0" applyBorder="0" applyAlignment="0" applyProtection="0"/>
    <xf numFmtId="10" fontId="6" fillId="0" borderId="0"/>
    <xf numFmtId="0" fontId="1" fillId="0" borderId="0"/>
  </cellStyleXfs>
  <cellXfs count="91">
    <xf numFmtId="0" fontId="0" fillId="0" borderId="0" xfId="0"/>
    <xf numFmtId="14" fontId="0" fillId="0" borderId="0" xfId="0" applyNumberFormat="1"/>
    <xf numFmtId="10" fontId="0" fillId="0" borderId="0" xfId="0" applyNumberFormat="1"/>
    <xf numFmtId="43" fontId="0" fillId="0" borderId="0" xfId="0" applyNumberForma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0" xfId="25" applyNumberFormat="1"/>
    <xf numFmtId="164" fontId="1" fillId="0" borderId="0" xfId="25" applyNumberFormat="1"/>
    <xf numFmtId="43" fontId="1" fillId="0" borderId="0" xfId="25"/>
    <xf numFmtId="0" fontId="2" fillId="0" borderId="0" xfId="0" applyFont="1"/>
    <xf numFmtId="10" fontId="0" fillId="0" borderId="0" xfId="28" applyNumberFormat="1" applyFo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43" fontId="1" fillId="3" borderId="0" xfId="25" applyNumberFormat="1" applyFill="1"/>
    <xf numFmtId="14" fontId="0" fillId="0" borderId="0" xfId="0" applyNumberFormat="1" applyAlignment="1">
      <alignment horizontal="left"/>
    </xf>
    <xf numFmtId="0" fontId="0" fillId="0" borderId="2" xfId="0" applyBorder="1"/>
    <xf numFmtId="43" fontId="1" fillId="2" borderId="0" xfId="25" applyNumberFormat="1" applyFill="1"/>
    <xf numFmtId="10" fontId="0" fillId="3" borderId="0" xfId="28" applyNumberFormat="1" applyFont="1" applyFill="1"/>
    <xf numFmtId="10" fontId="3" fillId="3" borderId="0" xfId="28" applyNumberFormat="1" applyFont="1" applyFill="1" applyAlignment="1">
      <alignment horizontal="right"/>
    </xf>
    <xf numFmtId="10" fontId="0" fillId="2" borderId="0" xfId="28" applyNumberFormat="1" applyFont="1" applyFill="1"/>
    <xf numFmtId="14" fontId="2" fillId="0" borderId="2" xfId="0" applyNumberFormat="1" applyFont="1" applyBorder="1"/>
    <xf numFmtId="10" fontId="0" fillId="2" borderId="0" xfId="0" applyNumberFormat="1" applyFill="1"/>
    <xf numFmtId="10" fontId="0" fillId="3" borderId="0" xfId="0" applyNumberFormat="1" applyFill="1"/>
    <xf numFmtId="14" fontId="3" fillId="3" borderId="0" xfId="0" applyNumberFormat="1" applyFont="1" applyFill="1" applyAlignment="1">
      <alignment horizontal="left"/>
    </xf>
    <xf numFmtId="14" fontId="0" fillId="0" borderId="0" xfId="0" applyNumberFormat="1" applyFill="1"/>
    <xf numFmtId="0" fontId="0" fillId="0" borderId="0" xfId="0" applyFill="1"/>
    <xf numFmtId="43" fontId="1" fillId="0" borderId="0" xfId="25" applyNumberFormat="1" applyFill="1"/>
    <xf numFmtId="14" fontId="0" fillId="2" borderId="0" xfId="0" applyNumberFormat="1" applyFill="1" applyAlignment="1">
      <alignment horizontal="left"/>
    </xf>
    <xf numFmtId="164" fontId="1" fillId="2" borderId="0" xfId="25" applyNumberFormat="1" applyFill="1"/>
    <xf numFmtId="43" fontId="1" fillId="2" borderId="0" xfId="25" applyFill="1"/>
    <xf numFmtId="14" fontId="0" fillId="3" borderId="0" xfId="0" applyNumberFormat="1" applyFill="1" applyAlignment="1">
      <alignment horizontal="left"/>
    </xf>
    <xf numFmtId="164" fontId="1" fillId="3" borderId="0" xfId="25" applyNumberFormat="1" applyFill="1"/>
    <xf numFmtId="43" fontId="1" fillId="3" borderId="0" xfId="25" applyFill="1"/>
    <xf numFmtId="0" fontId="0" fillId="0" borderId="0" xfId="0" quotePrefix="1"/>
    <xf numFmtId="0" fontId="0" fillId="0" borderId="1" xfId="0" applyBorder="1"/>
    <xf numFmtId="9" fontId="2" fillId="0" borderId="0" xfId="28" applyFont="1" applyAlignment="1">
      <alignment horizontal="center"/>
    </xf>
    <xf numFmtId="10" fontId="3" fillId="0" borderId="0" xfId="28" applyNumberFormat="1" applyFont="1" applyFill="1" applyAlignment="1">
      <alignment horizontal="right"/>
    </xf>
    <xf numFmtId="43" fontId="0" fillId="0" borderId="0" xfId="25" applyFont="1"/>
    <xf numFmtId="0" fontId="0" fillId="0" borderId="1" xfId="0" applyBorder="1" applyAlignment="1">
      <alignment horizontal="center"/>
    </xf>
    <xf numFmtId="43" fontId="2" fillId="0" borderId="3" xfId="0" applyNumberFormat="1" applyFont="1" applyBorder="1"/>
    <xf numFmtId="0" fontId="0" fillId="0" borderId="0" xfId="0" applyAlignment="1">
      <alignment horizontal="center"/>
    </xf>
    <xf numFmtId="43" fontId="0" fillId="0" borderId="0" xfId="25" applyNumberFormat="1" applyFont="1"/>
    <xf numFmtId="0" fontId="2" fillId="0" borderId="0" xfId="0" applyFont="1" applyAlignment="1">
      <alignment horizontal="right"/>
    </xf>
    <xf numFmtId="14" fontId="3" fillId="0" borderId="0" xfId="0" applyNumberFormat="1" applyFont="1"/>
    <xf numFmtId="43" fontId="2" fillId="0" borderId="0" xfId="25" applyNumberFormat="1" applyFont="1"/>
    <xf numFmtId="43" fontId="2" fillId="0" borderId="0" xfId="0" applyNumberFormat="1" applyFont="1"/>
    <xf numFmtId="164" fontId="2" fillId="0" borderId="3" xfId="0" applyNumberFormat="1" applyFont="1" applyBorder="1"/>
    <xf numFmtId="43" fontId="5" fillId="0" borderId="0" xfId="25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43" fontId="2" fillId="0" borderId="7" xfId="0" applyNumberFormat="1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8" xfId="0" applyFont="1" applyBorder="1"/>
    <xf numFmtId="168" fontId="0" fillId="0" borderId="0" xfId="0" applyNumberFormat="1"/>
    <xf numFmtId="10" fontId="2" fillId="0" borderId="7" xfId="28" applyNumberFormat="1" applyFont="1" applyBorder="1"/>
    <xf numFmtId="10" fontId="2" fillId="0" borderId="9" xfId="28" quotePrefix="1" applyNumberFormat="1" applyFont="1" applyBorder="1"/>
    <xf numFmtId="0" fontId="5" fillId="0" borderId="0" xfId="0" applyFont="1"/>
    <xf numFmtId="10" fontId="2" fillId="0" borderId="7" xfId="0" applyNumberFormat="1" applyFont="1" applyBorder="1"/>
    <xf numFmtId="168" fontId="2" fillId="0" borderId="7" xfId="0" applyNumberFormat="1" applyFont="1" applyBorder="1"/>
    <xf numFmtId="168" fontId="2" fillId="0" borderId="10" xfId="0" applyNumberFormat="1" applyFont="1" applyBorder="1"/>
    <xf numFmtId="167" fontId="3" fillId="0" borderId="0" xfId="0" applyNumberFormat="1" applyFont="1"/>
    <xf numFmtId="43" fontId="2" fillId="0" borderId="3" xfId="25" applyNumberFormat="1" applyFont="1" applyBorder="1"/>
    <xf numFmtId="0" fontId="3" fillId="0" borderId="0" xfId="0" applyFont="1"/>
    <xf numFmtId="43" fontId="3" fillId="0" borderId="0" xfId="25" applyFont="1"/>
    <xf numFmtId="39" fontId="5" fillId="0" borderId="0" xfId="25" applyNumberFormat="1" applyFont="1"/>
    <xf numFmtId="164" fontId="0" fillId="0" borderId="0" xfId="25" quotePrefix="1" applyNumberFormat="1" applyFont="1"/>
    <xf numFmtId="43" fontId="4" fillId="0" borderId="3" xfId="0" applyNumberFormat="1" applyFont="1" applyBorder="1"/>
    <xf numFmtId="165" fontId="3" fillId="0" borderId="0" xfId="0" quotePrefix="1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8" fontId="7" fillId="0" borderId="0" xfId="0" applyNumberFormat="1" applyFont="1"/>
    <xf numFmtId="0" fontId="7" fillId="0" borderId="0" xfId="0" applyFont="1" applyBorder="1" applyAlignment="1">
      <alignment horizontal="center"/>
    </xf>
    <xf numFmtId="0" fontId="2" fillId="0" borderId="0" xfId="0" applyFont="1" applyFill="1"/>
    <xf numFmtId="39" fontId="5" fillId="0" borderId="0" xfId="25" applyNumberFormat="1" applyFont="1" applyAlignment="1">
      <alignment horizontal="right"/>
    </xf>
    <xf numFmtId="14" fontId="0" fillId="0" borderId="0" xfId="0" applyNumberFormat="1" applyBorder="1"/>
    <xf numFmtId="165" fontId="3" fillId="0" borderId="0" xfId="0" quotePrefix="1" applyNumberFormat="1" applyFont="1" applyBorder="1"/>
    <xf numFmtId="43" fontId="0" fillId="0" borderId="0" xfId="25" applyNumberFormat="1" applyFont="1" applyBorder="1"/>
    <xf numFmtId="43" fontId="4" fillId="0" borderId="3" xfId="0" applyNumberFormat="1" applyFont="1" applyFill="1" applyBorder="1"/>
    <xf numFmtId="165" fontId="5" fillId="0" borderId="0" xfId="0" applyNumberFormat="1" applyFont="1"/>
    <xf numFmtId="0" fontId="0" fillId="0" borderId="0" xfId="0" applyFill="1" applyAlignment="1">
      <alignment horizontal="right"/>
    </xf>
  </cellXfs>
  <cellStyles count="31">
    <cellStyle name="_Archer TD 1000MW 05-15-00" xfId="2"/>
    <cellStyle name="_El Dorado - 0100 v2" xfId="3"/>
    <cellStyle name="_El Dorado - 0100 v6" xfId="4"/>
    <cellStyle name="_El Dorado - Bank Version 1-15" xfId="5"/>
    <cellStyle name="_El Dorado 0101 v1 early ops test" xfId="6"/>
    <cellStyle name="_El Dorado 1000 v8" xfId="7"/>
    <cellStyle name="_El Dorado 1100 v1" xfId="8"/>
    <cellStyle name="_El Dorado Project Model 0900 v2" xfId="9"/>
    <cellStyle name="_El_Do_Gila_2x2000MW_CC_101100_partcov4_17%_100%const" xfId="10"/>
    <cellStyle name="_Gila River - Bank Version 12-16" xfId="11"/>
    <cellStyle name="_Gila River 062600 v1" xfId="12"/>
    <cellStyle name="_Gila River 2-13.xls Chart 1149" xfId="13"/>
    <cellStyle name="_Gila River 3-06_const_forecast" xfId="14"/>
    <cellStyle name="_Gila River 3-06_James Changes" xfId="15"/>
    <cellStyle name="_Illinois 111100 v1" xfId="16"/>
    <cellStyle name="_Loan Draw Schedule" xfId="17"/>
    <cellStyle name="_Oneta 052200 v1" xfId="18"/>
    <cellStyle name="_Oneta 061300" xfId="19"/>
    <cellStyle name="_PJM 0301 v3_Chen" xfId="20"/>
    <cellStyle name="_Project Model Form Links" xfId="21"/>
    <cellStyle name="_TECO Combined Return Analysis NEW 01-23-01" xfId="22"/>
    <cellStyle name="_TIE Consolidated 09-18-00 c2 Teco" xfId="23"/>
    <cellStyle name="_West Michigan 0800 v1 test" xfId="24"/>
    <cellStyle name="Comma" xfId="25" builtinId="3"/>
    <cellStyle name="Date" xfId="26"/>
    <cellStyle name="decimal" xfId="27"/>
    <cellStyle name="Normal" xfId="0" builtinId="0"/>
    <cellStyle name="Normal 2" xfId="30"/>
    <cellStyle name="Percent" xfId="28" builtinId="5"/>
    <cellStyle name="Percent [.00%]" xfId="29"/>
    <cellStyle name="Style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pdxt\My%20Documents\elim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ULTRAUS"/>
      <sheetName val="ULTCONSOL"/>
      <sheetName val="TCAEUS"/>
      <sheetName val="TCAEUS-QTR"/>
      <sheetName val="GOCONSOL"/>
      <sheetName val="SJCONSOL"/>
      <sheetName val="IPCONSOL"/>
      <sheetName val="TEJASCONSOL"/>
      <sheetName val="PVCONSOL"/>
      <sheetName val="TPSPVCONS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8"/>
  <sheetViews>
    <sheetView topLeftCell="A5" workbookViewId="0">
      <selection activeCell="G27" sqref="G27"/>
    </sheetView>
  </sheetViews>
  <sheetFormatPr defaultRowHeight="12.75"/>
  <cols>
    <col min="1" max="1" width="12.28515625" customWidth="1"/>
    <col min="2" max="2" width="15.28515625" customWidth="1"/>
    <col min="3" max="3" width="10.28515625" customWidth="1"/>
    <col min="4" max="4" width="14.85546875" customWidth="1"/>
    <col min="5" max="5" width="14.140625" customWidth="1"/>
    <col min="6" max="6" width="11.28515625" customWidth="1"/>
  </cols>
  <sheetData>
    <row r="1" spans="1:4">
      <c r="A1" s="1" t="s">
        <v>0</v>
      </c>
      <c r="B1" s="1"/>
    </row>
    <row r="2" spans="1:4">
      <c r="A2" s="1"/>
      <c r="B2" s="1"/>
    </row>
    <row r="3" spans="1:4">
      <c r="A3" s="1" t="s">
        <v>1</v>
      </c>
      <c r="B3" s="1"/>
    </row>
    <row r="4" spans="1:4">
      <c r="A4" s="1"/>
      <c r="B4" s="1"/>
    </row>
    <row r="5" spans="1:4" ht="13.5" thickBot="1">
      <c r="A5" s="27" t="s">
        <v>0</v>
      </c>
      <c r="B5" s="22"/>
    </row>
    <row r="6" spans="1:4">
      <c r="A6" s="1"/>
    </row>
    <row r="7" spans="1:4" ht="13.5" thickBot="1">
      <c r="A7" s="27" t="s">
        <v>2</v>
      </c>
      <c r="B7" s="15"/>
      <c r="C7" s="15"/>
    </row>
    <row r="8" spans="1:4">
      <c r="A8" s="16" t="s">
        <v>3</v>
      </c>
      <c r="B8" s="16"/>
      <c r="C8" s="17"/>
      <c r="D8" s="16">
        <v>36833</v>
      </c>
    </row>
    <row r="9" spans="1:4">
      <c r="A9" s="1"/>
      <c r="B9" s="1"/>
      <c r="D9" s="1"/>
    </row>
    <row r="10" spans="1:4">
      <c r="A10" s="1"/>
      <c r="B10" s="1"/>
      <c r="D10" s="1"/>
    </row>
    <row r="11" spans="1:4">
      <c r="A11" s="18" t="s">
        <v>4</v>
      </c>
      <c r="B11" s="18"/>
      <c r="C11" s="19"/>
      <c r="D11" s="20">
        <v>75000000</v>
      </c>
    </row>
    <row r="12" spans="1:4">
      <c r="A12" s="18" t="s">
        <v>5</v>
      </c>
      <c r="B12" s="18"/>
      <c r="C12" s="19"/>
      <c r="D12" s="20">
        <v>10000000</v>
      </c>
    </row>
    <row r="13" spans="1:4">
      <c r="A13" s="18" t="s">
        <v>5</v>
      </c>
      <c r="B13" s="18"/>
      <c r="C13" s="19"/>
      <c r="D13" s="20">
        <v>12000000</v>
      </c>
    </row>
    <row r="14" spans="1:4">
      <c r="A14" s="18" t="s">
        <v>5</v>
      </c>
      <c r="B14" s="18"/>
      <c r="C14" s="19"/>
      <c r="D14" s="20">
        <v>7000000</v>
      </c>
    </row>
    <row r="15" spans="1:4">
      <c r="A15" s="18"/>
      <c r="B15" s="18"/>
      <c r="C15" s="19"/>
      <c r="D15" s="20"/>
    </row>
    <row r="16" spans="1:4">
      <c r="A16" s="18"/>
      <c r="B16" s="18"/>
      <c r="C16" s="19"/>
      <c r="D16" s="20"/>
    </row>
    <row r="17" spans="1:6">
      <c r="A17" s="31"/>
      <c r="B17" s="31"/>
      <c r="C17" s="32"/>
      <c r="D17" s="33"/>
    </row>
    <row r="18" spans="1:6">
      <c r="A18" s="16" t="s">
        <v>6</v>
      </c>
      <c r="B18" s="16"/>
      <c r="C18" s="17"/>
      <c r="D18" s="28">
        <v>7.17E-2</v>
      </c>
      <c r="E18" s="17" t="s">
        <v>7</v>
      </c>
    </row>
    <row r="19" spans="1:6">
      <c r="A19" s="18" t="s">
        <v>8</v>
      </c>
      <c r="B19" s="18"/>
      <c r="C19" s="19"/>
      <c r="D19" s="29">
        <v>7.2999999999999995E-2</v>
      </c>
      <c r="E19" s="19" t="s">
        <v>7</v>
      </c>
    </row>
    <row r="20" spans="1:6">
      <c r="A20" s="18" t="s">
        <v>8</v>
      </c>
      <c r="B20" s="18"/>
      <c r="C20" s="19"/>
      <c r="D20" s="29">
        <v>6.6000000000000003E-2</v>
      </c>
      <c r="E20" s="19" t="s">
        <v>7</v>
      </c>
    </row>
    <row r="21" spans="1:6">
      <c r="A21" s="30" t="s">
        <v>8</v>
      </c>
      <c r="B21" s="18"/>
      <c r="C21" s="19"/>
      <c r="D21" s="29">
        <v>6.1199999999999997E-2</v>
      </c>
      <c r="E21" s="19" t="s">
        <v>7</v>
      </c>
    </row>
    <row r="22" spans="1:6">
      <c r="A22" s="30" t="s">
        <v>8</v>
      </c>
      <c r="B22" s="18"/>
      <c r="C22" s="19"/>
      <c r="D22" s="29">
        <v>5.8200000000000002E-2</v>
      </c>
      <c r="E22" s="19" t="s">
        <v>7</v>
      </c>
    </row>
    <row r="23" spans="1:6">
      <c r="A23" s="30" t="s">
        <v>8</v>
      </c>
      <c r="B23" s="18"/>
      <c r="C23" s="19"/>
      <c r="D23" s="29">
        <v>5.6000000000000001E-2</v>
      </c>
      <c r="E23" s="19" t="s">
        <v>7</v>
      </c>
    </row>
    <row r="24" spans="1:6">
      <c r="A24" s="30" t="s">
        <v>8</v>
      </c>
      <c r="B24" s="18"/>
      <c r="C24" s="19"/>
      <c r="D24" s="29">
        <v>4.9000000000000002E-2</v>
      </c>
      <c r="E24" s="19" t="s">
        <v>7</v>
      </c>
    </row>
    <row r="25" spans="1:6">
      <c r="A25" s="30"/>
      <c r="B25" s="18"/>
      <c r="C25" s="19"/>
      <c r="D25" s="29"/>
      <c r="E25" s="19"/>
    </row>
    <row r="26" spans="1:6" ht="12" customHeight="1">
      <c r="C26" s="4"/>
      <c r="D26" s="5" t="s">
        <v>9</v>
      </c>
      <c r="E26" s="5"/>
      <c r="F26" s="5"/>
    </row>
    <row r="27" spans="1:6">
      <c r="B27" s="4"/>
      <c r="C27" s="4" t="s">
        <v>10</v>
      </c>
      <c r="D27" s="5" t="s">
        <v>11</v>
      </c>
      <c r="E27" s="5" t="s">
        <v>12</v>
      </c>
      <c r="F27" s="5"/>
    </row>
    <row r="28" spans="1:6">
      <c r="A28" s="14" t="s">
        <v>13</v>
      </c>
      <c r="B28" s="6" t="s">
        <v>14</v>
      </c>
      <c r="C28" s="6" t="s">
        <v>15</v>
      </c>
      <c r="D28" s="7" t="s">
        <v>16</v>
      </c>
      <c r="E28" s="7" t="s">
        <v>17</v>
      </c>
      <c r="F28" s="13"/>
    </row>
    <row r="29" spans="1:6">
      <c r="A29" s="34">
        <v>36838</v>
      </c>
      <c r="B29" s="34">
        <v>36868</v>
      </c>
      <c r="C29" s="35">
        <v>30</v>
      </c>
      <c r="D29" s="36">
        <f>+D11</f>
        <v>75000000</v>
      </c>
      <c r="E29" s="36">
        <f>+D29*C29*($D$18/360)</f>
        <v>448125</v>
      </c>
      <c r="F29" s="10"/>
    </row>
    <row r="30" spans="1:6">
      <c r="A30" s="37">
        <v>36868</v>
      </c>
      <c r="B30" s="37">
        <v>36899</v>
      </c>
      <c r="C30" s="38">
        <v>31</v>
      </c>
      <c r="D30" s="39">
        <v>75000000</v>
      </c>
      <c r="E30" s="39">
        <f>+D30*C30*($D$19/360)</f>
        <v>471458.33333333331</v>
      </c>
      <c r="F30" s="10"/>
    </row>
    <row r="31" spans="1:6">
      <c r="A31" s="37">
        <v>36899</v>
      </c>
      <c r="B31" s="37">
        <v>36930</v>
      </c>
      <c r="C31" s="38">
        <v>31</v>
      </c>
      <c r="D31" s="39">
        <v>75000000</v>
      </c>
      <c r="E31" s="39">
        <f>+D31*C31*($D$20/360)</f>
        <v>426250</v>
      </c>
      <c r="F31" s="10"/>
    </row>
    <row r="32" spans="1:6">
      <c r="A32" s="37">
        <v>36930</v>
      </c>
      <c r="B32" s="37">
        <v>36958</v>
      </c>
      <c r="C32" s="38">
        <v>30</v>
      </c>
      <c r="D32" s="39">
        <v>85000000</v>
      </c>
      <c r="E32" s="39">
        <v>404600</v>
      </c>
      <c r="F32" s="10"/>
    </row>
    <row r="33" spans="1:6">
      <c r="A33" s="37">
        <v>36958</v>
      </c>
      <c r="B33" s="37">
        <v>36990</v>
      </c>
      <c r="C33" s="38">
        <v>32</v>
      </c>
      <c r="D33" s="39">
        <v>97000000</v>
      </c>
      <c r="E33" s="39">
        <v>501813.33</v>
      </c>
      <c r="F33" s="10"/>
    </row>
    <row r="34" spans="1:6">
      <c r="A34" s="37">
        <v>36990</v>
      </c>
      <c r="B34" s="37">
        <v>37020</v>
      </c>
      <c r="C34" s="38">
        <v>30</v>
      </c>
      <c r="D34" s="39">
        <v>104000000</v>
      </c>
      <c r="E34" s="39">
        <f>D34*(D23/360)*C34</f>
        <v>485333.33333333337</v>
      </c>
      <c r="F34" s="10"/>
    </row>
    <row r="35" spans="1:6">
      <c r="A35" s="37">
        <v>37020</v>
      </c>
      <c r="B35" s="37">
        <v>37050</v>
      </c>
      <c r="C35" s="38">
        <v>30</v>
      </c>
      <c r="D35" s="39">
        <v>104000000</v>
      </c>
      <c r="E35" s="39">
        <f>D35*(D24/360)*C35</f>
        <v>424666.66666666669</v>
      </c>
      <c r="F35" s="10"/>
    </row>
    <row r="36" spans="1:6">
      <c r="B36" s="1"/>
      <c r="C36" s="9"/>
      <c r="D36" s="10" t="str">
        <f>IF(B36="","",+D35)</f>
        <v/>
      </c>
      <c r="E36" s="10" t="str">
        <f>IF(B36="","",+D36*C36*($D$18/360))</f>
        <v/>
      </c>
      <c r="F36" s="10"/>
    </row>
    <row r="37" spans="1:6">
      <c r="B37" s="1"/>
      <c r="C37" s="1"/>
    </row>
    <row r="38" spans="1:6">
      <c r="B38" t="s">
        <v>18</v>
      </c>
      <c r="C38" s="1"/>
      <c r="E38" s="3">
        <f>SUM(E29:E37)</f>
        <v>3162246.6633333331</v>
      </c>
    </row>
  </sheetData>
  <phoneticPr fontId="6" type="noConversion"/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7"/>
  <sheetViews>
    <sheetView workbookViewId="0">
      <selection activeCell="D11" sqref="D11"/>
    </sheetView>
  </sheetViews>
  <sheetFormatPr defaultRowHeight="12.75"/>
  <cols>
    <col min="1" max="1" width="12.5703125" style="1" customWidth="1"/>
    <col min="2" max="2" width="21.140625" customWidth="1"/>
    <col min="3" max="4" width="15.7109375" customWidth="1"/>
    <col min="5" max="5" width="12.85546875" customWidth="1"/>
  </cols>
  <sheetData>
    <row r="1" spans="1:5" ht="13.5" thickBot="1">
      <c r="A1" s="27" t="s">
        <v>0</v>
      </c>
      <c r="B1" s="15"/>
    </row>
    <row r="3" spans="1:5" ht="13.5" thickBot="1">
      <c r="A3" s="27" t="s">
        <v>2</v>
      </c>
      <c r="B3" s="15"/>
      <c r="C3" s="15"/>
    </row>
    <row r="5" spans="1:5">
      <c r="A5" s="1" t="s">
        <v>13</v>
      </c>
      <c r="C5" s="1">
        <v>36857</v>
      </c>
    </row>
    <row r="6" spans="1:5">
      <c r="A6" s="1" t="s">
        <v>4</v>
      </c>
      <c r="C6" s="8">
        <v>30000000</v>
      </c>
    </row>
    <row r="7" spans="1:5">
      <c r="A7" s="1" t="s">
        <v>19</v>
      </c>
      <c r="C7" s="2">
        <v>7.2499999999999995E-2</v>
      </c>
      <c r="D7" t="s">
        <v>20</v>
      </c>
      <c r="E7" t="s">
        <v>21</v>
      </c>
    </row>
    <row r="8" spans="1:5">
      <c r="A8" s="1" t="s">
        <v>22</v>
      </c>
      <c r="C8" s="12">
        <v>4.6300000000000001E-2</v>
      </c>
      <c r="D8" t="s">
        <v>23</v>
      </c>
    </row>
    <row r="9" spans="1:5">
      <c r="C9" s="12"/>
    </row>
    <row r="10" spans="1:5">
      <c r="C10" s="12"/>
    </row>
    <row r="11" spans="1:5">
      <c r="A11"/>
      <c r="C11" s="42"/>
      <c r="D11" s="5" t="s">
        <v>9</v>
      </c>
      <c r="E11" s="5"/>
    </row>
    <row r="12" spans="1:5">
      <c r="A12"/>
      <c r="B12" s="4"/>
      <c r="C12" s="4" t="s">
        <v>10</v>
      </c>
      <c r="D12" s="5" t="s">
        <v>11</v>
      </c>
      <c r="E12" s="5" t="s">
        <v>12</v>
      </c>
    </row>
    <row r="13" spans="1:5">
      <c r="A13" s="14" t="s">
        <v>13</v>
      </c>
      <c r="B13" s="6" t="s">
        <v>14</v>
      </c>
      <c r="C13" s="6" t="s">
        <v>15</v>
      </c>
      <c r="D13" s="7" t="s">
        <v>16</v>
      </c>
      <c r="E13" s="7" t="s">
        <v>17</v>
      </c>
    </row>
    <row r="14" spans="1:5">
      <c r="A14" s="21">
        <v>37222</v>
      </c>
      <c r="B14" s="21">
        <v>37040</v>
      </c>
      <c r="C14" s="9">
        <v>180</v>
      </c>
      <c r="D14" s="10">
        <f>C6</f>
        <v>30000000</v>
      </c>
      <c r="E14" s="10">
        <f>+D14*C14*($C$7/360)</f>
        <v>1087499.9999999998</v>
      </c>
    </row>
    <row r="15" spans="1:5">
      <c r="A15" s="21"/>
      <c r="B15" s="21"/>
      <c r="C15" s="9"/>
      <c r="D15" s="10"/>
      <c r="E15" s="10"/>
    </row>
    <row r="16" spans="1:5">
      <c r="A16" s="21" t="s">
        <v>24</v>
      </c>
      <c r="B16" s="21"/>
      <c r="C16" s="9">
        <v>92</v>
      </c>
      <c r="D16" s="10">
        <v>30000000</v>
      </c>
      <c r="E16" s="10">
        <f>+D16*C16*($C$7/360)</f>
        <v>555833.33333333326</v>
      </c>
    </row>
    <row r="17" spans="1:5">
      <c r="A17" s="21" t="s">
        <v>25</v>
      </c>
      <c r="B17" s="21"/>
      <c r="C17" s="9">
        <v>91</v>
      </c>
      <c r="D17" s="10">
        <v>30000000</v>
      </c>
      <c r="E17" s="10">
        <f>+D17*C17*($C$7/360)</f>
        <v>549791.66666666663</v>
      </c>
    </row>
    <row r="18" spans="1:5">
      <c r="A18" s="21">
        <v>37040</v>
      </c>
      <c r="B18" s="21">
        <v>37071</v>
      </c>
      <c r="C18" s="9">
        <f>30</f>
        <v>30</v>
      </c>
      <c r="D18" s="10">
        <v>30000000</v>
      </c>
      <c r="E18" s="10">
        <f>+D18*C18*($C$8/360)</f>
        <v>115750</v>
      </c>
    </row>
    <row r="19" spans="1:5">
      <c r="B19" s="10"/>
      <c r="C19" s="10"/>
      <c r="D19" s="10"/>
    </row>
    <row r="20" spans="1:5">
      <c r="B20" s="10"/>
      <c r="C20" s="10"/>
      <c r="D20" s="10"/>
    </row>
    <row r="21" spans="1:5">
      <c r="B21" s="10"/>
      <c r="E21" s="10"/>
    </row>
    <row r="22" spans="1:5">
      <c r="C22" s="3"/>
    </row>
    <row r="23" spans="1:5">
      <c r="A23"/>
      <c r="C23" s="2"/>
    </row>
    <row r="25" spans="1:5">
      <c r="D25" s="10"/>
      <c r="E25" s="10"/>
    </row>
    <row r="26" spans="1:5">
      <c r="D26" s="10"/>
      <c r="E26" s="10"/>
    </row>
    <row r="27" spans="1:5">
      <c r="E27" s="3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"/>
  <sheetViews>
    <sheetView workbookViewId="0">
      <selection activeCell="E8" sqref="E8"/>
    </sheetView>
  </sheetViews>
  <sheetFormatPr defaultRowHeight="12.75"/>
  <cols>
    <col min="1" max="1" width="11.140625" customWidth="1"/>
    <col min="2" max="3" width="14.85546875" customWidth="1"/>
    <col min="4" max="4" width="14.140625" customWidth="1"/>
    <col min="5" max="5" width="21" customWidth="1"/>
  </cols>
  <sheetData>
    <row r="1" spans="1:7" ht="13.5" thickBot="1">
      <c r="A1" s="27" t="s">
        <v>0</v>
      </c>
      <c r="B1" s="22"/>
    </row>
    <row r="2" spans="1:7">
      <c r="A2" s="1"/>
    </row>
    <row r="3" spans="1:7" ht="13.5" thickBot="1">
      <c r="A3" s="27" t="s">
        <v>2</v>
      </c>
      <c r="B3" s="15"/>
      <c r="C3" s="15"/>
    </row>
    <row r="4" spans="1:7">
      <c r="A4" s="1"/>
    </row>
    <row r="5" spans="1:7">
      <c r="A5" s="16" t="s">
        <v>3</v>
      </c>
      <c r="B5" s="17"/>
      <c r="C5" s="16">
        <v>36889</v>
      </c>
    </row>
    <row r="6" spans="1:7">
      <c r="A6" s="16" t="s">
        <v>4</v>
      </c>
      <c r="B6" s="17"/>
      <c r="C6" s="23">
        <v>8000000</v>
      </c>
    </row>
    <row r="7" spans="1:7">
      <c r="A7" s="18" t="s">
        <v>26</v>
      </c>
      <c r="B7" s="19"/>
      <c r="C7" s="20">
        <v>10000000</v>
      </c>
      <c r="D7" s="32"/>
      <c r="E7" s="32"/>
      <c r="F7" s="32"/>
      <c r="G7" s="32"/>
    </row>
    <row r="8" spans="1:7">
      <c r="A8" s="18" t="s">
        <v>26</v>
      </c>
      <c r="B8" s="19"/>
      <c r="C8" s="20">
        <v>5000000</v>
      </c>
      <c r="D8" s="32"/>
      <c r="E8" s="32"/>
      <c r="F8" s="32"/>
      <c r="G8" s="32"/>
    </row>
    <row r="9" spans="1:7">
      <c r="A9" s="18" t="s">
        <v>26</v>
      </c>
      <c r="B9" s="19"/>
      <c r="C9" s="20">
        <v>4000000</v>
      </c>
      <c r="D9" s="32"/>
      <c r="E9" s="32"/>
      <c r="F9" s="32"/>
      <c r="G9" s="32"/>
    </row>
    <row r="10" spans="1:7">
      <c r="A10" s="18" t="s">
        <v>26</v>
      </c>
      <c r="B10" s="19"/>
      <c r="C10" s="20">
        <v>3000000</v>
      </c>
    </row>
    <row r="11" spans="1:7">
      <c r="A11" s="18" t="s">
        <v>26</v>
      </c>
      <c r="B11" s="19"/>
      <c r="C11" s="20">
        <v>2000000</v>
      </c>
    </row>
    <row r="12" spans="1:7">
      <c r="A12" s="1"/>
      <c r="C12" s="8"/>
    </row>
    <row r="13" spans="1:7">
      <c r="A13" s="1"/>
      <c r="C13" s="8"/>
    </row>
    <row r="14" spans="1:7">
      <c r="A14" s="1"/>
      <c r="C14" s="8"/>
    </row>
    <row r="15" spans="1:7">
      <c r="A15" s="16" t="s">
        <v>19</v>
      </c>
      <c r="B15" s="17"/>
      <c r="C15" s="26">
        <v>7.1900000000000006E-2</v>
      </c>
    </row>
    <row r="16" spans="1:7">
      <c r="A16" s="18" t="s">
        <v>19</v>
      </c>
      <c r="B16" s="19"/>
      <c r="C16" s="24">
        <v>6.2700000000000006E-2</v>
      </c>
    </row>
    <row r="17" spans="1:5">
      <c r="A17" s="18" t="s">
        <v>19</v>
      </c>
      <c r="B17" s="19"/>
      <c r="C17" s="25">
        <v>5.9299999999999999E-2</v>
      </c>
    </row>
    <row r="18" spans="1:5">
      <c r="A18" s="18" t="s">
        <v>19</v>
      </c>
      <c r="B18" s="19"/>
      <c r="C18" s="25">
        <v>5.6099999999999997E-2</v>
      </c>
    </row>
    <row r="19" spans="1:5">
      <c r="A19" s="18" t="s">
        <v>19</v>
      </c>
      <c r="B19" s="19"/>
      <c r="C19" s="25">
        <v>5.0099999999999999E-2</v>
      </c>
    </row>
    <row r="20" spans="1:5">
      <c r="A20" s="18" t="s">
        <v>19</v>
      </c>
      <c r="B20" s="19"/>
      <c r="C20" s="25">
        <v>4.6199999999999998E-2</v>
      </c>
    </row>
    <row r="21" spans="1:5">
      <c r="A21" s="31"/>
      <c r="B21" s="32"/>
      <c r="C21" s="43"/>
    </row>
    <row r="22" spans="1:5">
      <c r="A22" s="31"/>
      <c r="B22" s="32"/>
      <c r="C22" s="43"/>
    </row>
    <row r="23" spans="1:5">
      <c r="C23" s="4"/>
      <c r="D23" s="5" t="s">
        <v>9</v>
      </c>
      <c r="E23" s="5"/>
    </row>
    <row r="24" spans="1:5">
      <c r="B24" s="4"/>
      <c r="C24" s="4" t="s">
        <v>10</v>
      </c>
      <c r="D24" s="5" t="s">
        <v>11</v>
      </c>
      <c r="E24" s="5" t="s">
        <v>12</v>
      </c>
    </row>
    <row r="25" spans="1:5">
      <c r="A25" s="14" t="s">
        <v>13</v>
      </c>
      <c r="B25" s="6" t="s">
        <v>14</v>
      </c>
      <c r="C25" s="6" t="s">
        <v>15</v>
      </c>
      <c r="D25" s="7" t="s">
        <v>16</v>
      </c>
      <c r="E25" s="7" t="s">
        <v>17</v>
      </c>
    </row>
    <row r="26" spans="1:5">
      <c r="A26" s="34">
        <v>36889</v>
      </c>
      <c r="B26" s="34">
        <v>36920</v>
      </c>
      <c r="C26" s="35">
        <v>31</v>
      </c>
      <c r="D26" s="36">
        <f>C6</f>
        <v>8000000</v>
      </c>
      <c r="E26" s="36">
        <f>+D26*C26*($C$15/360)</f>
        <v>49531.111111111109</v>
      </c>
    </row>
    <row r="27" spans="1:5">
      <c r="A27" s="37">
        <v>36920</v>
      </c>
      <c r="B27" s="37">
        <v>36950</v>
      </c>
      <c r="C27" s="38">
        <v>30</v>
      </c>
      <c r="D27" s="39">
        <v>18000000</v>
      </c>
      <c r="E27" s="39">
        <f>+D27*C27*($C$16/360)</f>
        <v>94050.000000000015</v>
      </c>
    </row>
    <row r="28" spans="1:5">
      <c r="A28" s="37">
        <v>36950</v>
      </c>
      <c r="B28" s="37">
        <v>36978</v>
      </c>
      <c r="C28" s="38">
        <v>28</v>
      </c>
      <c r="D28" s="39">
        <v>23000000</v>
      </c>
      <c r="E28" s="39">
        <f>+D28*C28*($C$17/360)</f>
        <v>106081.11111111111</v>
      </c>
    </row>
    <row r="29" spans="1:5">
      <c r="A29" s="37">
        <v>36978</v>
      </c>
      <c r="B29" s="37">
        <v>37011</v>
      </c>
      <c r="C29" s="38">
        <v>33</v>
      </c>
      <c r="D29" s="39">
        <v>27000000</v>
      </c>
      <c r="E29" s="39">
        <v>138847.5</v>
      </c>
    </row>
    <row r="30" spans="1:5">
      <c r="A30" s="37">
        <v>37011</v>
      </c>
      <c r="B30" s="37">
        <v>37041</v>
      </c>
      <c r="C30" s="38">
        <v>30</v>
      </c>
      <c r="D30" s="39">
        <v>30000000</v>
      </c>
      <c r="E30" s="39">
        <f>D30*(C19/360)*C30</f>
        <v>125250</v>
      </c>
    </row>
    <row r="31" spans="1:5">
      <c r="A31" s="37">
        <v>37041</v>
      </c>
      <c r="B31" s="37">
        <v>37071</v>
      </c>
      <c r="C31" s="38">
        <v>30</v>
      </c>
      <c r="D31" s="39">
        <v>30000000</v>
      </c>
      <c r="E31" s="39">
        <f>D31*(C20/360)*C31</f>
        <v>115500</v>
      </c>
    </row>
    <row r="32" spans="1:5">
      <c r="E32" s="3"/>
    </row>
  </sheetData>
  <phoneticPr fontId="6" type="noConversion"/>
  <pageMargins left="0.75" right="0.75" top="1" bottom="1" header="0.5" footer="0.5"/>
  <pageSetup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5"/>
  <sheetViews>
    <sheetView workbookViewId="0">
      <selection activeCell="D11" sqref="D11"/>
    </sheetView>
  </sheetViews>
  <sheetFormatPr defaultRowHeight="12.75"/>
  <cols>
    <col min="2" max="3" width="13.85546875" customWidth="1"/>
    <col min="4" max="4" width="17.42578125" customWidth="1"/>
    <col min="5" max="5" width="11.28515625" customWidth="1"/>
  </cols>
  <sheetData>
    <row r="1" spans="1:4" ht="13.5" thickBot="1">
      <c r="A1" s="27" t="s">
        <v>0</v>
      </c>
      <c r="B1" s="22"/>
      <c r="C1" s="22"/>
    </row>
    <row r="2" spans="1:4">
      <c r="A2" s="1"/>
    </row>
    <row r="3" spans="1:4" ht="13.5" thickBot="1">
      <c r="A3" s="27" t="s">
        <v>2</v>
      </c>
      <c r="B3" s="22"/>
      <c r="C3" s="22"/>
    </row>
    <row r="4" spans="1:4">
      <c r="A4" s="1"/>
    </row>
    <row r="5" spans="1:4">
      <c r="A5" s="1" t="s">
        <v>13</v>
      </c>
      <c r="C5" s="34">
        <v>36857</v>
      </c>
    </row>
    <row r="6" spans="1:4">
      <c r="A6" s="16" t="s">
        <v>4</v>
      </c>
      <c r="B6" s="17"/>
      <c r="C6" s="23">
        <v>15000000</v>
      </c>
    </row>
    <row r="7" spans="1:4">
      <c r="A7" s="18" t="s">
        <v>27</v>
      </c>
      <c r="B7" s="19"/>
      <c r="C7" s="20">
        <v>9000000</v>
      </c>
    </row>
    <row r="8" spans="1:4">
      <c r="A8" s="18" t="s">
        <v>27</v>
      </c>
      <c r="B8" s="19"/>
      <c r="C8" s="20">
        <v>13000000</v>
      </c>
    </row>
    <row r="9" spans="1:4">
      <c r="A9" s="18" t="s">
        <v>27</v>
      </c>
      <c r="B9" s="19"/>
      <c r="C9" s="20">
        <v>13000000</v>
      </c>
    </row>
    <row r="10" spans="1:4">
      <c r="A10" s="18" t="s">
        <v>27</v>
      </c>
      <c r="B10" s="19"/>
      <c r="C10" s="20">
        <v>7000000</v>
      </c>
      <c r="D10" t="s">
        <v>28</v>
      </c>
    </row>
    <row r="11" spans="1:4">
      <c r="A11" s="1"/>
      <c r="C11" s="8"/>
    </row>
    <row r="12" spans="1:4">
      <c r="A12" s="16" t="s">
        <v>6</v>
      </c>
      <c r="B12" s="17"/>
      <c r="C12" s="28">
        <v>6.4299999999999996E-2</v>
      </c>
      <c r="D12" s="17" t="s">
        <v>7</v>
      </c>
    </row>
    <row r="13" spans="1:4">
      <c r="A13" s="18" t="s">
        <v>19</v>
      </c>
      <c r="B13" s="19"/>
      <c r="C13" s="29">
        <v>6.13E-2</v>
      </c>
      <c r="D13" s="19" t="s">
        <v>7</v>
      </c>
    </row>
    <row r="14" spans="1:4">
      <c r="A14" s="18" t="s">
        <v>19</v>
      </c>
      <c r="B14" s="19"/>
      <c r="C14" s="29">
        <v>5.5599999999999997E-2</v>
      </c>
      <c r="D14" s="19" t="s">
        <v>7</v>
      </c>
    </row>
    <row r="15" spans="1:4">
      <c r="A15" s="18" t="s">
        <v>19</v>
      </c>
      <c r="B15" s="19"/>
      <c r="C15" s="29">
        <v>5.6000000000000001E-2</v>
      </c>
      <c r="D15" s="19" t="s">
        <v>7</v>
      </c>
    </row>
    <row r="16" spans="1:4">
      <c r="A16" s="18" t="s">
        <v>19</v>
      </c>
      <c r="B16" s="19"/>
      <c r="C16" s="29">
        <v>4.6300000000000001E-2</v>
      </c>
      <c r="D16" s="19" t="s">
        <v>7</v>
      </c>
    </row>
    <row r="17" spans="1:5">
      <c r="A17" s="1"/>
      <c r="C17" s="2"/>
    </row>
    <row r="18" spans="1:5">
      <c r="C18" s="4"/>
      <c r="D18" s="5" t="s">
        <v>9</v>
      </c>
      <c r="E18" s="5"/>
    </row>
    <row r="19" spans="1:5">
      <c r="B19" s="4"/>
      <c r="C19" s="4" t="s">
        <v>10</v>
      </c>
      <c r="D19" s="5" t="s">
        <v>11</v>
      </c>
      <c r="E19" s="5" t="s">
        <v>12</v>
      </c>
    </row>
    <row r="20" spans="1:5">
      <c r="A20" s="14" t="s">
        <v>13</v>
      </c>
      <c r="B20" s="6" t="s">
        <v>14</v>
      </c>
      <c r="C20" s="6" t="s">
        <v>15</v>
      </c>
      <c r="D20" s="7" t="s">
        <v>16</v>
      </c>
      <c r="E20" s="7" t="s">
        <v>29</v>
      </c>
    </row>
    <row r="21" spans="1:5">
      <c r="A21" s="34">
        <v>36908</v>
      </c>
      <c r="B21" s="34">
        <v>36942</v>
      </c>
      <c r="C21" s="35">
        <v>30</v>
      </c>
      <c r="D21" s="36">
        <f>C6</f>
        <v>15000000</v>
      </c>
      <c r="E21" s="36">
        <f>+D21*C21*($C$12/360)</f>
        <v>80375</v>
      </c>
    </row>
    <row r="22" spans="1:5">
      <c r="A22" s="37">
        <v>36942</v>
      </c>
      <c r="B22" s="37">
        <v>36970</v>
      </c>
      <c r="C22" s="38">
        <v>31</v>
      </c>
      <c r="D22" s="39">
        <v>24000000</v>
      </c>
      <c r="E22" s="39">
        <v>114426.67</v>
      </c>
    </row>
    <row r="23" spans="1:5">
      <c r="A23" s="37">
        <v>36970</v>
      </c>
      <c r="B23" s="37">
        <v>37001</v>
      </c>
      <c r="C23" s="38">
        <v>31</v>
      </c>
      <c r="D23" s="39">
        <v>37000000</v>
      </c>
      <c r="E23" s="39">
        <v>177147.78</v>
      </c>
    </row>
    <row r="24" spans="1:5">
      <c r="A24" s="37">
        <v>37001</v>
      </c>
      <c r="B24" s="37">
        <v>37032</v>
      </c>
      <c r="C24" s="38">
        <v>31</v>
      </c>
      <c r="D24" s="39">
        <v>50000000</v>
      </c>
      <c r="E24" s="39" t="e">
        <f>#REF!</f>
        <v>#REF!</v>
      </c>
    </row>
    <row r="25" spans="1:5">
      <c r="A25" s="37">
        <v>37032</v>
      </c>
      <c r="B25" s="37">
        <v>37063</v>
      </c>
      <c r="C25" s="38">
        <v>31</v>
      </c>
      <c r="D25" s="39">
        <v>57000000</v>
      </c>
      <c r="E25" s="39" t="e">
        <f>#REF!</f>
        <v>#REF!</v>
      </c>
    </row>
  </sheetData>
  <phoneticPr fontId="6" type="noConversion"/>
  <pageMargins left="0.75" right="0.75" top="1" bottom="1" header="0.5" footer="0.5"/>
  <pageSetup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4"/>
  <sheetViews>
    <sheetView workbookViewId="0">
      <selection activeCell="F20" sqref="F20"/>
    </sheetView>
  </sheetViews>
  <sheetFormatPr defaultRowHeight="12.75"/>
  <cols>
    <col min="2" max="3" width="13.85546875" customWidth="1"/>
    <col min="4" max="4" width="17.42578125" customWidth="1"/>
    <col min="5" max="5" width="11.28515625" customWidth="1"/>
  </cols>
  <sheetData>
    <row r="1" spans="1:5" ht="13.5" thickBot="1">
      <c r="A1" s="27" t="s">
        <v>0</v>
      </c>
      <c r="B1" s="22"/>
      <c r="C1" s="22"/>
    </row>
    <row r="2" spans="1:5">
      <c r="A2" s="1"/>
    </row>
    <row r="3" spans="1:5" ht="13.5" thickBot="1">
      <c r="A3" s="27" t="s">
        <v>2</v>
      </c>
      <c r="B3" s="22"/>
      <c r="C3" s="22"/>
    </row>
    <row r="4" spans="1:5">
      <c r="A4" s="1"/>
    </row>
    <row r="5" spans="1:5">
      <c r="A5" s="1" t="s">
        <v>13</v>
      </c>
      <c r="C5" s="34">
        <v>37021</v>
      </c>
    </row>
    <row r="6" spans="1:5">
      <c r="A6" s="16" t="s">
        <v>4</v>
      </c>
      <c r="B6" s="17"/>
      <c r="C6" s="23">
        <v>10000000</v>
      </c>
    </row>
    <row r="7" spans="1:5">
      <c r="A7" s="1"/>
      <c r="C7" s="8"/>
    </row>
    <row r="8" spans="1:5">
      <c r="A8" s="1"/>
      <c r="C8" s="8"/>
    </row>
    <row r="9" spans="1:5">
      <c r="A9" s="16" t="s">
        <v>6</v>
      </c>
      <c r="B9" s="17"/>
      <c r="C9" s="28">
        <v>4.7300000000000002E-2</v>
      </c>
      <c r="D9" s="17" t="s">
        <v>7</v>
      </c>
    </row>
    <row r="10" spans="1:5">
      <c r="A10" s="1"/>
    </row>
    <row r="11" spans="1:5">
      <c r="C11" s="4"/>
      <c r="D11" s="5" t="s">
        <v>9</v>
      </c>
      <c r="E11" s="5"/>
    </row>
    <row r="12" spans="1:5">
      <c r="B12" s="4"/>
      <c r="C12" s="4" t="s">
        <v>10</v>
      </c>
      <c r="D12" s="5" t="s">
        <v>11</v>
      </c>
      <c r="E12" s="5" t="s">
        <v>12</v>
      </c>
    </row>
    <row r="13" spans="1:5">
      <c r="A13" s="14" t="s">
        <v>13</v>
      </c>
      <c r="B13" s="6" t="s">
        <v>14</v>
      </c>
      <c r="C13" s="6" t="s">
        <v>15</v>
      </c>
      <c r="D13" s="7" t="s">
        <v>16</v>
      </c>
      <c r="E13" s="7" t="s">
        <v>29</v>
      </c>
    </row>
    <row r="14" spans="1:5">
      <c r="A14" s="34">
        <v>37021</v>
      </c>
      <c r="B14" s="34">
        <v>37053</v>
      </c>
      <c r="C14" s="35">
        <v>31</v>
      </c>
      <c r="D14" s="36">
        <f>C6</f>
        <v>10000000</v>
      </c>
      <c r="E14" s="36">
        <f>+D14*C14*($C$9/360)</f>
        <v>40730.555555555555</v>
      </c>
    </row>
  </sheetData>
  <phoneticPr fontId="6" type="noConversion"/>
  <pageMargins left="0.75" right="0.75" top="1" bottom="1" header="0.5" footer="0.5"/>
  <pageSetup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L75"/>
  <sheetViews>
    <sheetView tabSelected="1" zoomScale="90" workbookViewId="0">
      <selection activeCell="C7" sqref="C7"/>
    </sheetView>
  </sheetViews>
  <sheetFormatPr defaultRowHeight="12.75"/>
  <cols>
    <col min="1" max="1" width="29.28515625" customWidth="1"/>
    <col min="2" max="4" width="16.140625" bestFit="1" customWidth="1"/>
    <col min="5" max="5" width="10" bestFit="1" customWidth="1"/>
    <col min="6" max="6" width="16.140625" bestFit="1" customWidth="1"/>
    <col min="7" max="7" width="12.140625" bestFit="1" customWidth="1"/>
    <col min="8" max="9" width="9.28515625" bestFit="1" customWidth="1"/>
    <col min="10" max="10" width="10.28515625" bestFit="1" customWidth="1"/>
    <col min="11" max="11" width="10.28515625" customWidth="1"/>
  </cols>
  <sheetData>
    <row r="1" spans="1:9">
      <c r="A1" s="11" t="s">
        <v>71</v>
      </c>
    </row>
    <row r="2" spans="1:9">
      <c r="A2" s="11" t="s">
        <v>66</v>
      </c>
    </row>
    <row r="3" spans="1:9">
      <c r="A3" s="11" t="s">
        <v>70</v>
      </c>
      <c r="D3" s="40" t="s">
        <v>69</v>
      </c>
      <c r="E3" s="40"/>
    </row>
    <row r="4" spans="1:9">
      <c r="A4" s="11" t="s">
        <v>68</v>
      </c>
    </row>
    <row r="5" spans="1:9">
      <c r="E5" s="47" t="s">
        <v>67</v>
      </c>
      <c r="F5" s="47" t="s">
        <v>15</v>
      </c>
      <c r="G5" s="47" t="s">
        <v>15</v>
      </c>
    </row>
    <row r="6" spans="1:9">
      <c r="A6" s="45" t="s">
        <v>30</v>
      </c>
      <c r="B6" s="45" t="s">
        <v>31</v>
      </c>
      <c r="C6" s="45" t="s">
        <v>32</v>
      </c>
      <c r="D6" s="45" t="s">
        <v>33</v>
      </c>
      <c r="E6" s="45" t="s">
        <v>49</v>
      </c>
      <c r="F6" s="45" t="s">
        <v>34</v>
      </c>
      <c r="G6" s="45" t="s">
        <v>29</v>
      </c>
      <c r="I6" s="41" t="s">
        <v>35</v>
      </c>
    </row>
    <row r="7" spans="1:9">
      <c r="A7" s="50">
        <v>40878</v>
      </c>
      <c r="B7" s="48">
        <v>9.9999999999999995E-7</v>
      </c>
      <c r="C7" s="48">
        <v>0</v>
      </c>
      <c r="D7" s="48">
        <v>9.9999999999999995E-7</v>
      </c>
      <c r="E7" s="78">
        <v>1.0000000000000001E-9</v>
      </c>
      <c r="F7" s="48">
        <v>2.7777777777777781E-18</v>
      </c>
      <c r="G7" s="48">
        <v>0</v>
      </c>
      <c r="H7" s="48">
        <v>0</v>
      </c>
      <c r="I7">
        <v>1</v>
      </c>
    </row>
    <row r="8" spans="1:9">
      <c r="A8" s="1">
        <v>40879</v>
      </c>
      <c r="B8" s="48">
        <v>0</v>
      </c>
      <c r="C8" s="48">
        <v>0</v>
      </c>
      <c r="D8" s="48">
        <v>9.9999999999999995E-7</v>
      </c>
      <c r="E8" s="78">
        <v>1.0000000000000001E-9</v>
      </c>
      <c r="F8" s="48">
        <v>2.7777777777777781E-18</v>
      </c>
      <c r="G8" s="48">
        <v>0</v>
      </c>
      <c r="H8" s="48">
        <v>0</v>
      </c>
      <c r="I8">
        <v>1</v>
      </c>
    </row>
    <row r="9" spans="1:9">
      <c r="A9" s="1">
        <v>40880</v>
      </c>
      <c r="B9" s="48">
        <v>0</v>
      </c>
      <c r="C9" s="48">
        <v>0</v>
      </c>
      <c r="D9" s="48">
        <v>9.9999999999999995E-7</v>
      </c>
      <c r="E9" s="78">
        <v>1.0000000000000001E-9</v>
      </c>
      <c r="F9" s="48">
        <v>2.7777777777777781E-18</v>
      </c>
      <c r="G9" s="48">
        <v>0</v>
      </c>
      <c r="H9" s="48">
        <v>0</v>
      </c>
      <c r="I9">
        <v>1</v>
      </c>
    </row>
    <row r="10" spans="1:9">
      <c r="A10" s="1">
        <v>40881</v>
      </c>
      <c r="B10" s="48">
        <v>0</v>
      </c>
      <c r="C10" s="48">
        <v>0</v>
      </c>
      <c r="D10" s="48">
        <v>9.9999999999999995E-7</v>
      </c>
      <c r="E10" s="78">
        <v>1.0000000000000001E-9</v>
      </c>
      <c r="F10" s="48">
        <v>2.7777777777777781E-18</v>
      </c>
      <c r="G10" s="48">
        <v>0</v>
      </c>
      <c r="H10" s="48">
        <v>0</v>
      </c>
      <c r="I10">
        <v>1</v>
      </c>
    </row>
    <row r="11" spans="1:9">
      <c r="A11" s="1">
        <v>40882</v>
      </c>
      <c r="B11" s="48">
        <v>0</v>
      </c>
      <c r="C11" s="48">
        <v>0</v>
      </c>
      <c r="D11" s="48">
        <v>9.9999999999999995E-7</v>
      </c>
      <c r="E11" s="78">
        <v>1.0000000000000001E-9</v>
      </c>
      <c r="F11" s="48">
        <v>2.7777777777777781E-18</v>
      </c>
      <c r="G11" s="48">
        <v>0</v>
      </c>
      <c r="H11" s="48">
        <v>0</v>
      </c>
      <c r="I11">
        <v>1</v>
      </c>
    </row>
    <row r="12" spans="1:9">
      <c r="A12" s="1">
        <v>40883</v>
      </c>
      <c r="B12" s="48">
        <v>0</v>
      </c>
      <c r="C12" s="48">
        <v>0</v>
      </c>
      <c r="D12" s="48">
        <v>9.9999999999999995E-7</v>
      </c>
      <c r="E12" s="78">
        <v>1.0000000000000001E-9</v>
      </c>
      <c r="F12" s="48">
        <v>2.7777777777777781E-18</v>
      </c>
      <c r="G12" s="48">
        <v>0</v>
      </c>
      <c r="H12" s="48">
        <v>0</v>
      </c>
      <c r="I12">
        <v>1</v>
      </c>
    </row>
    <row r="13" spans="1:9">
      <c r="A13" s="1">
        <v>40884</v>
      </c>
      <c r="B13" s="48">
        <v>0</v>
      </c>
      <c r="C13" s="48">
        <v>0</v>
      </c>
      <c r="D13" s="48">
        <v>9.9999999999999995E-7</v>
      </c>
      <c r="E13" s="78">
        <v>1.0000000000000001E-9</v>
      </c>
      <c r="F13" s="48">
        <v>2.7777777777777781E-18</v>
      </c>
      <c r="G13" s="48">
        <v>0</v>
      </c>
      <c r="H13" s="48">
        <v>0</v>
      </c>
      <c r="I13">
        <v>1</v>
      </c>
    </row>
    <row r="14" spans="1:9" s="61" customFormat="1">
      <c r="A14" s="85">
        <v>40885</v>
      </c>
      <c r="B14" s="87">
        <v>0</v>
      </c>
      <c r="C14" s="87">
        <v>0</v>
      </c>
      <c r="D14" s="87">
        <v>9.9999999999999995E-7</v>
      </c>
      <c r="E14" s="86">
        <v>1.0000000000000001E-9</v>
      </c>
      <c r="F14" s="87">
        <v>2.7777777777777781E-18</v>
      </c>
      <c r="G14" s="87">
        <v>0</v>
      </c>
      <c r="H14" s="87">
        <v>0</v>
      </c>
      <c r="I14" s="61">
        <v>1</v>
      </c>
    </row>
    <row r="15" spans="1:9" s="61" customFormat="1">
      <c r="A15" s="85">
        <v>40886</v>
      </c>
      <c r="B15" s="87">
        <v>0</v>
      </c>
      <c r="C15" s="87">
        <v>0</v>
      </c>
      <c r="D15" s="87">
        <v>9.9999999999999995E-7</v>
      </c>
      <c r="E15" s="86">
        <v>1.0000000000000001E-9</v>
      </c>
      <c r="F15" s="87">
        <v>2.7777777777777781E-18</v>
      </c>
      <c r="G15" s="87">
        <v>0</v>
      </c>
      <c r="H15" s="87">
        <v>0</v>
      </c>
      <c r="I15" s="61">
        <v>1</v>
      </c>
    </row>
    <row r="16" spans="1:9">
      <c r="A16" s="1">
        <v>40887</v>
      </c>
      <c r="B16" s="48">
        <v>0</v>
      </c>
      <c r="C16" s="48">
        <v>0</v>
      </c>
      <c r="D16" s="48">
        <v>9.9999999999999995E-7</v>
      </c>
      <c r="E16" s="78">
        <v>1.0000000000000001E-9</v>
      </c>
      <c r="F16" s="48">
        <v>2.7777777777777781E-18</v>
      </c>
      <c r="G16" s="48">
        <v>0</v>
      </c>
      <c r="H16" s="48">
        <v>0</v>
      </c>
      <c r="I16">
        <v>1</v>
      </c>
    </row>
    <row r="17" spans="1:9">
      <c r="A17" s="1">
        <v>40888</v>
      </c>
      <c r="B17" s="48">
        <v>0</v>
      </c>
      <c r="C17" s="48">
        <v>0</v>
      </c>
      <c r="D17" s="48">
        <v>9.9999999999999995E-7</v>
      </c>
      <c r="E17" s="78">
        <v>1.0000000000000001E-9</v>
      </c>
      <c r="F17" s="48">
        <v>2.7777777777777781E-18</v>
      </c>
      <c r="G17" s="48">
        <v>0</v>
      </c>
      <c r="H17" s="48">
        <v>0</v>
      </c>
      <c r="I17">
        <v>1</v>
      </c>
    </row>
    <row r="18" spans="1:9">
      <c r="A18" s="1">
        <v>40889</v>
      </c>
      <c r="B18" s="48">
        <v>0</v>
      </c>
      <c r="C18" s="48">
        <v>0</v>
      </c>
      <c r="D18" s="48">
        <v>9.9999999999999995E-7</v>
      </c>
      <c r="E18" s="78">
        <v>1.0000000000000001E-9</v>
      </c>
      <c r="F18" s="48">
        <v>2.7777777777777781E-18</v>
      </c>
      <c r="G18" s="48">
        <v>0</v>
      </c>
      <c r="H18" s="48">
        <v>0</v>
      </c>
      <c r="I18">
        <v>1</v>
      </c>
    </row>
    <row r="19" spans="1:9">
      <c r="A19" s="1">
        <v>40890</v>
      </c>
      <c r="B19" s="48">
        <v>0</v>
      </c>
      <c r="C19" s="48">
        <v>0</v>
      </c>
      <c r="D19" s="48">
        <v>9.9999999999999995E-7</v>
      </c>
      <c r="E19" s="78">
        <v>1.0000000000000001E-9</v>
      </c>
      <c r="F19" s="48">
        <v>2.7777777777777781E-18</v>
      </c>
      <c r="G19" s="48">
        <v>0</v>
      </c>
      <c r="H19" s="48">
        <v>0</v>
      </c>
      <c r="I19">
        <v>1</v>
      </c>
    </row>
    <row r="20" spans="1:9">
      <c r="A20" s="1">
        <v>40891</v>
      </c>
      <c r="B20" s="48">
        <v>0</v>
      </c>
      <c r="C20" s="48">
        <v>0</v>
      </c>
      <c r="D20" s="48">
        <v>9.9999999999999995E-7</v>
      </c>
      <c r="E20" s="78">
        <v>1.0000000000000001E-9</v>
      </c>
      <c r="F20" s="48">
        <v>2.7777777777777781E-18</v>
      </c>
      <c r="G20" s="48">
        <v>0</v>
      </c>
      <c r="H20" s="48">
        <v>0</v>
      </c>
      <c r="I20">
        <v>1</v>
      </c>
    </row>
    <row r="21" spans="1:9">
      <c r="A21" s="1">
        <v>40892</v>
      </c>
      <c r="B21" s="48">
        <v>0</v>
      </c>
      <c r="C21" s="48">
        <v>0</v>
      </c>
      <c r="D21" s="48">
        <v>9.9999999999999995E-7</v>
      </c>
      <c r="E21" s="78">
        <v>1.0000000000000001E-9</v>
      </c>
      <c r="F21" s="48">
        <v>2.7777777777777781E-18</v>
      </c>
      <c r="G21" s="48">
        <v>0</v>
      </c>
      <c r="H21" s="48">
        <v>0</v>
      </c>
      <c r="I21">
        <v>1</v>
      </c>
    </row>
    <row r="22" spans="1:9">
      <c r="A22" s="1">
        <v>40893</v>
      </c>
      <c r="B22" s="48">
        <v>0</v>
      </c>
      <c r="C22" s="48">
        <v>0</v>
      </c>
      <c r="D22" s="48">
        <v>9.9999999999999995E-7</v>
      </c>
      <c r="E22" s="78">
        <v>1.0000000000000001E-9</v>
      </c>
      <c r="F22" s="48">
        <v>2.7777777777777781E-18</v>
      </c>
      <c r="G22" s="48">
        <v>0</v>
      </c>
      <c r="H22" s="48">
        <v>0</v>
      </c>
      <c r="I22">
        <v>1</v>
      </c>
    </row>
    <row r="23" spans="1:9">
      <c r="A23" s="1">
        <v>40894</v>
      </c>
      <c r="B23" s="48">
        <v>0</v>
      </c>
      <c r="C23" s="48">
        <v>0</v>
      </c>
      <c r="D23" s="48">
        <v>9.9999999999999995E-7</v>
      </c>
      <c r="E23" s="78">
        <v>1.0000000000000001E-9</v>
      </c>
      <c r="F23" s="48">
        <v>2.7777777777777781E-18</v>
      </c>
      <c r="G23" s="48">
        <v>0</v>
      </c>
      <c r="H23" s="48">
        <v>0</v>
      </c>
      <c r="I23">
        <v>1</v>
      </c>
    </row>
    <row r="24" spans="1:9">
      <c r="A24" s="1">
        <v>40895</v>
      </c>
      <c r="B24" s="48">
        <v>0</v>
      </c>
      <c r="C24" s="48">
        <v>0</v>
      </c>
      <c r="D24" s="48">
        <v>9.9999999999999995E-7</v>
      </c>
      <c r="E24" s="78">
        <v>1.0000000000000001E-9</v>
      </c>
      <c r="F24" s="48">
        <v>2.7777777777777781E-18</v>
      </c>
      <c r="G24" s="48">
        <v>0</v>
      </c>
      <c r="H24" s="48">
        <v>0</v>
      </c>
      <c r="I24">
        <v>1</v>
      </c>
    </row>
    <row r="25" spans="1:9">
      <c r="A25" s="1">
        <v>40896</v>
      </c>
      <c r="B25" s="48">
        <v>0</v>
      </c>
      <c r="C25" s="48">
        <v>0</v>
      </c>
      <c r="D25" s="48">
        <v>9.9999999999999995E-7</v>
      </c>
      <c r="E25" s="78">
        <v>1.0000000000000001E-9</v>
      </c>
      <c r="F25" s="48">
        <v>2.7777777777777781E-18</v>
      </c>
      <c r="G25" s="48">
        <v>0</v>
      </c>
      <c r="H25" s="48">
        <v>0</v>
      </c>
      <c r="I25">
        <v>1</v>
      </c>
    </row>
    <row r="26" spans="1:9">
      <c r="A26" s="1">
        <v>40897</v>
      </c>
      <c r="B26" s="48">
        <v>0</v>
      </c>
      <c r="C26" s="48">
        <v>0</v>
      </c>
      <c r="D26" s="48">
        <v>9.9999999999999995E-7</v>
      </c>
      <c r="E26" s="78">
        <v>1.0000000000000001E-9</v>
      </c>
      <c r="F26" s="48">
        <v>2.7777777777777781E-18</v>
      </c>
      <c r="G26" s="48">
        <v>0</v>
      </c>
      <c r="H26" s="48">
        <v>0</v>
      </c>
      <c r="I26">
        <v>1</v>
      </c>
    </row>
    <row r="27" spans="1:9">
      <c r="A27" s="1">
        <v>40898</v>
      </c>
      <c r="B27" s="48">
        <v>0</v>
      </c>
      <c r="C27" s="48">
        <v>0</v>
      </c>
      <c r="D27" s="48">
        <v>9.9999999999999995E-7</v>
      </c>
      <c r="E27" s="78">
        <v>1.0000000000000001E-9</v>
      </c>
      <c r="F27" s="48">
        <v>2.7777777777777781E-18</v>
      </c>
      <c r="G27" s="48">
        <v>0</v>
      </c>
      <c r="H27" s="48">
        <v>0</v>
      </c>
      <c r="I27">
        <v>1</v>
      </c>
    </row>
    <row r="28" spans="1:9">
      <c r="A28" s="1">
        <v>40899</v>
      </c>
      <c r="B28" s="48">
        <v>0</v>
      </c>
      <c r="C28" s="48">
        <v>0</v>
      </c>
      <c r="D28" s="48">
        <v>9.9999999999999995E-7</v>
      </c>
      <c r="E28" s="78">
        <v>1.0000000000000001E-9</v>
      </c>
      <c r="F28" s="48">
        <v>2.7777777777777781E-18</v>
      </c>
      <c r="G28" s="48">
        <v>0</v>
      </c>
      <c r="H28" s="48">
        <v>0</v>
      </c>
      <c r="I28">
        <v>1</v>
      </c>
    </row>
    <row r="29" spans="1:9">
      <c r="A29" s="1">
        <v>40900</v>
      </c>
      <c r="B29" s="48">
        <v>0</v>
      </c>
      <c r="C29" s="48">
        <v>0</v>
      </c>
      <c r="D29" s="48">
        <v>9.9999999999999995E-7</v>
      </c>
      <c r="E29" s="78">
        <v>1.0000000000000001E-9</v>
      </c>
      <c r="F29" s="48">
        <v>2.7777777777777781E-18</v>
      </c>
      <c r="G29" s="48">
        <v>0</v>
      </c>
      <c r="H29" s="48">
        <v>0</v>
      </c>
      <c r="I29">
        <v>1</v>
      </c>
    </row>
    <row r="30" spans="1:9">
      <c r="A30" s="1">
        <v>40901</v>
      </c>
      <c r="B30" s="48">
        <v>0</v>
      </c>
      <c r="C30" s="48">
        <v>0</v>
      </c>
      <c r="D30" s="48">
        <v>9.9999999999999995E-7</v>
      </c>
      <c r="E30" s="78">
        <v>1.0000000000000001E-9</v>
      </c>
      <c r="F30" s="48">
        <v>2.7777777777777781E-18</v>
      </c>
      <c r="G30" s="48">
        <v>0</v>
      </c>
      <c r="H30" s="48">
        <v>0</v>
      </c>
      <c r="I30">
        <v>1</v>
      </c>
    </row>
    <row r="31" spans="1:9">
      <c r="A31" s="1">
        <v>40902</v>
      </c>
      <c r="B31" s="48">
        <v>0</v>
      </c>
      <c r="C31" s="48">
        <v>0</v>
      </c>
      <c r="D31" s="48">
        <v>9.9999999999999995E-7</v>
      </c>
      <c r="E31" s="78">
        <v>1.0000000000000001E-9</v>
      </c>
      <c r="F31" s="48">
        <v>2.7777777777777781E-18</v>
      </c>
      <c r="G31" s="48">
        <v>0</v>
      </c>
      <c r="H31" s="48">
        <v>0</v>
      </c>
      <c r="I31">
        <v>1</v>
      </c>
    </row>
    <row r="32" spans="1:9">
      <c r="A32" s="1">
        <v>40903</v>
      </c>
      <c r="B32" s="48">
        <v>0</v>
      </c>
      <c r="C32" s="48">
        <v>0</v>
      </c>
      <c r="D32" s="48">
        <v>9.9999999999999995E-7</v>
      </c>
      <c r="E32" s="78">
        <v>1.0000000000000001E-9</v>
      </c>
      <c r="F32" s="48">
        <v>2.7777777777777781E-18</v>
      </c>
      <c r="G32" s="48">
        <v>0</v>
      </c>
      <c r="H32" s="48">
        <v>0</v>
      </c>
      <c r="I32">
        <v>1</v>
      </c>
    </row>
    <row r="33" spans="1:10">
      <c r="A33" s="1">
        <v>40904</v>
      </c>
      <c r="B33" s="48">
        <v>0</v>
      </c>
      <c r="C33" s="48">
        <v>0</v>
      </c>
      <c r="D33" s="48">
        <v>9.9999999999999995E-7</v>
      </c>
      <c r="E33" s="78">
        <v>1.0000000000000001E-9</v>
      </c>
      <c r="F33" s="48">
        <v>2.7777777777777781E-18</v>
      </c>
      <c r="G33" s="48">
        <v>0</v>
      </c>
      <c r="H33" s="48">
        <v>0</v>
      </c>
      <c r="I33">
        <v>1</v>
      </c>
    </row>
    <row r="34" spans="1:10">
      <c r="A34" s="1">
        <v>40905</v>
      </c>
      <c r="B34" s="48">
        <v>0</v>
      </c>
      <c r="C34" s="48">
        <v>0</v>
      </c>
      <c r="D34" s="48">
        <v>9.9999999999999995E-7</v>
      </c>
      <c r="E34" s="78">
        <v>1.0000000000000001E-9</v>
      </c>
      <c r="F34" s="48">
        <v>2.7777777777777781E-18</v>
      </c>
      <c r="G34" s="48">
        <v>0</v>
      </c>
      <c r="H34" s="48">
        <v>0</v>
      </c>
      <c r="I34">
        <v>1</v>
      </c>
    </row>
    <row r="35" spans="1:10">
      <c r="A35" s="1">
        <v>40906</v>
      </c>
      <c r="B35" s="48">
        <v>0</v>
      </c>
      <c r="C35" s="48">
        <v>0</v>
      </c>
      <c r="D35" s="48">
        <v>9.9999999999999995E-7</v>
      </c>
      <c r="E35" s="78">
        <v>1.0000000000000001E-9</v>
      </c>
      <c r="F35" s="48">
        <v>2.7777777777777781E-18</v>
      </c>
      <c r="G35" s="48">
        <v>0</v>
      </c>
      <c r="H35" s="48">
        <v>0</v>
      </c>
      <c r="I35">
        <v>1</v>
      </c>
    </row>
    <row r="36" spans="1:10">
      <c r="A36" s="1">
        <v>40907</v>
      </c>
      <c r="B36" s="48">
        <v>0</v>
      </c>
      <c r="C36" s="48">
        <v>0</v>
      </c>
      <c r="D36" s="48">
        <v>9.9999999999999995E-7</v>
      </c>
      <c r="E36" s="78">
        <v>1.0000000000000001E-9</v>
      </c>
      <c r="F36" s="48">
        <v>2.7777777777777781E-18</v>
      </c>
      <c r="G36" s="48">
        <v>0</v>
      </c>
      <c r="H36" s="48">
        <v>0</v>
      </c>
      <c r="I36">
        <v>1</v>
      </c>
    </row>
    <row r="37" spans="1:10">
      <c r="A37" s="1">
        <v>40908</v>
      </c>
      <c r="B37" s="48">
        <v>0</v>
      </c>
      <c r="C37" s="48">
        <v>0</v>
      </c>
      <c r="D37" s="48">
        <v>9.9999999999999995E-7</v>
      </c>
      <c r="E37" s="78">
        <v>1.0000000000000001E-9</v>
      </c>
      <c r="F37" s="48">
        <v>2.7777777777777781E-18</v>
      </c>
      <c r="G37" s="48">
        <v>0</v>
      </c>
      <c r="H37" s="48">
        <v>0</v>
      </c>
      <c r="I37">
        <v>1</v>
      </c>
    </row>
    <row r="38" spans="1:10" ht="13.5" thickBot="1">
      <c r="A38" s="11"/>
      <c r="B38" s="11"/>
      <c r="C38" s="49" t="s">
        <v>36</v>
      </c>
      <c r="D38" s="77">
        <v>1.0000000000000002E-6</v>
      </c>
      <c r="E38" s="49" t="s">
        <v>37</v>
      </c>
      <c r="F38" s="88">
        <v>8.611111111111117E-17</v>
      </c>
      <c r="G38" s="46">
        <v>0</v>
      </c>
      <c r="I38" s="53">
        <v>31</v>
      </c>
    </row>
    <row r="39" spans="1:10" ht="13.5" thickTop="1"/>
    <row r="40" spans="1:10">
      <c r="A40" s="11" t="s">
        <v>72</v>
      </c>
      <c r="B40" s="11"/>
      <c r="C40" s="11"/>
      <c r="D40" s="52"/>
      <c r="E40" s="11"/>
      <c r="F40" s="48">
        <v>0</v>
      </c>
      <c r="G40" s="3"/>
    </row>
    <row r="41" spans="1:10">
      <c r="A41" s="11" t="s">
        <v>38</v>
      </c>
      <c r="B41" s="11"/>
      <c r="C41" s="11"/>
      <c r="D41" s="11"/>
      <c r="E41" s="11"/>
      <c r="F41" s="48">
        <v>8.611111111111117E-17</v>
      </c>
    </row>
    <row r="42" spans="1:10">
      <c r="A42" s="11" t="s">
        <v>39</v>
      </c>
      <c r="B42" s="11"/>
      <c r="C42" s="11"/>
      <c r="D42" s="11"/>
      <c r="E42" s="11"/>
      <c r="F42" s="48">
        <v>0</v>
      </c>
      <c r="J42" s="3"/>
    </row>
    <row r="43" spans="1:10" ht="13.5" thickBot="1">
      <c r="A43" s="11" t="s">
        <v>40</v>
      </c>
      <c r="B43" s="11"/>
      <c r="C43" s="11"/>
      <c r="D43" s="11"/>
      <c r="E43" s="11"/>
      <c r="F43" s="72">
        <v>8.611111111111117E-17</v>
      </c>
    </row>
    <row r="44" spans="1:10" ht="14.25" thickTop="1" thickBot="1">
      <c r="A44" s="11"/>
      <c r="B44" s="11"/>
      <c r="C44" s="11"/>
      <c r="D44" s="11"/>
      <c r="E44" s="11"/>
      <c r="F44" s="51"/>
    </row>
    <row r="45" spans="1:10">
      <c r="A45" s="55" t="s">
        <v>41</v>
      </c>
      <c r="B45" s="56"/>
      <c r="C45" s="56"/>
      <c r="D45" s="56"/>
      <c r="E45" s="56"/>
      <c r="F45" s="66" t="e">
        <v>#DIV/0!</v>
      </c>
    </row>
    <row r="46" spans="1:10">
      <c r="A46" s="57" t="s">
        <v>42</v>
      </c>
      <c r="B46" s="58"/>
      <c r="C46" s="58"/>
      <c r="D46" s="58"/>
      <c r="E46" s="58"/>
      <c r="F46" s="59">
        <v>0</v>
      </c>
    </row>
    <row r="47" spans="1:10">
      <c r="A47" s="60"/>
      <c r="B47" s="61"/>
      <c r="C47" s="61"/>
      <c r="D47" s="61"/>
      <c r="E47" s="61"/>
      <c r="F47" s="62"/>
    </row>
    <row r="48" spans="1:10">
      <c r="A48" s="57" t="s">
        <v>43</v>
      </c>
      <c r="B48" s="58"/>
      <c r="C48" s="58"/>
      <c r="D48" s="58"/>
      <c r="E48" s="58"/>
      <c r="F48" s="68" t="e">
        <v>#DIV/0!</v>
      </c>
    </row>
    <row r="49" spans="1:6">
      <c r="A49" s="57" t="s">
        <v>44</v>
      </c>
      <c r="B49" s="58"/>
      <c r="C49" s="58"/>
      <c r="D49" s="58"/>
      <c r="E49" s="58"/>
      <c r="F49" s="69">
        <v>0</v>
      </c>
    </row>
    <row r="50" spans="1:6">
      <c r="A50" s="60"/>
      <c r="B50" s="61"/>
      <c r="C50" s="61"/>
      <c r="D50" s="61"/>
      <c r="E50" s="61"/>
      <c r="F50" s="62"/>
    </row>
    <row r="51" spans="1:6">
      <c r="A51" s="57" t="s">
        <v>45</v>
      </c>
      <c r="B51" s="58"/>
      <c r="C51" s="58"/>
      <c r="D51" s="58"/>
      <c r="E51" s="58"/>
      <c r="F51" s="65">
        <v>5.8966961226321847E-3</v>
      </c>
    </row>
    <row r="52" spans="1:6" ht="13.5" thickBot="1">
      <c r="A52" s="63" t="s">
        <v>46</v>
      </c>
      <c r="B52" s="15"/>
      <c r="C52" s="15"/>
      <c r="D52" s="15"/>
      <c r="E52" s="15"/>
      <c r="F52" s="70">
        <v>3038356.1643839828</v>
      </c>
    </row>
    <row r="54" spans="1:6">
      <c r="C54" s="79" t="s">
        <v>36</v>
      </c>
      <c r="D54" s="47" t="s">
        <v>47</v>
      </c>
      <c r="E54" t="s">
        <v>48</v>
      </c>
      <c r="F54" s="82" t="s">
        <v>15</v>
      </c>
    </row>
    <row r="55" spans="1:6">
      <c r="C55" s="80" t="s">
        <v>11</v>
      </c>
      <c r="D55" s="45" t="s">
        <v>49</v>
      </c>
      <c r="E55" s="41" t="s">
        <v>50</v>
      </c>
      <c r="F55" s="80" t="s">
        <v>34</v>
      </c>
    </row>
    <row r="56" spans="1:6">
      <c r="A56" t="s">
        <v>51</v>
      </c>
      <c r="B56" s="74"/>
      <c r="C56" s="81">
        <v>1612903.2258074521</v>
      </c>
      <c r="D56" s="71">
        <v>6.7117679999958357E-3</v>
      </c>
      <c r="E56" s="73">
        <v>31</v>
      </c>
      <c r="F56" s="81">
        <v>932.18999999999994</v>
      </c>
    </row>
    <row r="57" spans="1:6">
      <c r="A57" t="s">
        <v>52</v>
      </c>
      <c r="B57" s="74"/>
      <c r="C57" s="81">
        <v>0</v>
      </c>
      <c r="D57" s="71" t="e">
        <v>#DIV/0!</v>
      </c>
      <c r="E57" s="73">
        <v>28</v>
      </c>
      <c r="F57" s="81">
        <v>0</v>
      </c>
    </row>
    <row r="58" spans="1:6">
      <c r="A58" t="s">
        <v>53</v>
      </c>
      <c r="B58" s="74"/>
      <c r="C58" s="81">
        <v>23838709.677420355</v>
      </c>
      <c r="D58" s="71">
        <v>6.455594046007848E-3</v>
      </c>
      <c r="E58" s="73">
        <v>31</v>
      </c>
      <c r="F58" s="81">
        <v>13251.9</v>
      </c>
    </row>
    <row r="59" spans="1:6">
      <c r="A59" t="s">
        <v>54</v>
      </c>
      <c r="B59" s="74"/>
      <c r="C59" s="81">
        <v>0</v>
      </c>
      <c r="D59" s="71" t="e">
        <v>#DIV/0!</v>
      </c>
      <c r="E59" s="73">
        <v>30</v>
      </c>
      <c r="F59" s="81">
        <v>0</v>
      </c>
    </row>
    <row r="60" spans="1:6">
      <c r="A60" t="s">
        <v>55</v>
      </c>
      <c r="B60" s="74"/>
      <c r="C60" s="81">
        <v>4870967.7419364834</v>
      </c>
      <c r="D60" s="71">
        <v>4.4152211920520735E-3</v>
      </c>
      <c r="E60" s="73">
        <v>31</v>
      </c>
      <c r="F60" s="81">
        <v>1851.94</v>
      </c>
    </row>
    <row r="61" spans="1:6">
      <c r="A61" t="s">
        <v>56</v>
      </c>
      <c r="B61" s="74"/>
      <c r="C61" s="81">
        <v>3866666.6666676654</v>
      </c>
      <c r="D61" s="71">
        <v>5.310899999998629E-3</v>
      </c>
      <c r="E61" s="73">
        <v>30</v>
      </c>
      <c r="F61" s="81">
        <v>1711.2900000000002</v>
      </c>
    </row>
    <row r="62" spans="1:6">
      <c r="A62" t="s">
        <v>57</v>
      </c>
      <c r="B62" s="74"/>
      <c r="C62" s="81">
        <v>1709677.4193558374</v>
      </c>
      <c r="D62" s="71">
        <v>2.8377509433945691E-3</v>
      </c>
      <c r="E62" s="73">
        <v>31</v>
      </c>
      <c r="F62" s="81">
        <v>417.78000000000003</v>
      </c>
    </row>
    <row r="63" spans="1:6">
      <c r="A63" t="s">
        <v>58</v>
      </c>
      <c r="B63" s="74"/>
      <c r="C63" s="81">
        <v>0</v>
      </c>
      <c r="D63" s="71" t="e">
        <v>#DIV/0!</v>
      </c>
      <c r="E63" s="73">
        <v>31</v>
      </c>
      <c r="F63" s="81">
        <v>0</v>
      </c>
    </row>
    <row r="64" spans="1:6">
      <c r="A64" t="s">
        <v>59</v>
      </c>
      <c r="B64" s="74"/>
      <c r="C64" s="81">
        <v>0</v>
      </c>
      <c r="D64" s="71" t="e">
        <v>#DIV/0!</v>
      </c>
      <c r="E64" s="73">
        <v>30</v>
      </c>
      <c r="F64" s="81">
        <v>0</v>
      </c>
    </row>
    <row r="65" spans="1:12">
      <c r="A65" t="s">
        <v>60</v>
      </c>
      <c r="C65" s="81">
        <v>0</v>
      </c>
      <c r="D65" s="71" t="e">
        <v>#DIV/0!</v>
      </c>
      <c r="E65" s="73">
        <v>31</v>
      </c>
      <c r="F65" s="81">
        <v>0</v>
      </c>
    </row>
    <row r="66" spans="1:12">
      <c r="A66" t="s">
        <v>61</v>
      </c>
      <c r="C66" s="81">
        <v>0</v>
      </c>
      <c r="D66" s="71" t="e">
        <v>#DIV/0!</v>
      </c>
      <c r="E66" s="73">
        <v>30</v>
      </c>
      <c r="F66" s="81">
        <v>0</v>
      </c>
    </row>
    <row r="67" spans="1:12">
      <c r="A67" t="s">
        <v>62</v>
      </c>
      <c r="C67" s="81">
        <v>0</v>
      </c>
      <c r="D67" s="71" t="e">
        <v>#DIV/0!</v>
      </c>
      <c r="E67" s="73">
        <v>31</v>
      </c>
      <c r="F67" s="81">
        <v>0</v>
      </c>
    </row>
    <row r="68" spans="1:12">
      <c r="C68" s="64"/>
      <c r="D68" s="2"/>
      <c r="F68" s="44"/>
    </row>
    <row r="69" spans="1:12">
      <c r="A69" t="s">
        <v>63</v>
      </c>
      <c r="C69" s="75">
        <v>0</v>
      </c>
      <c r="D69" s="89" t="e">
        <v>#DIV/0!</v>
      </c>
      <c r="E69" s="67">
        <v>31</v>
      </c>
      <c r="F69" s="84">
        <v>0</v>
      </c>
    </row>
    <row r="70" spans="1:12">
      <c r="A70" t="s">
        <v>64</v>
      </c>
      <c r="B70" s="76"/>
      <c r="C70" s="75">
        <v>0</v>
      </c>
      <c r="D70" s="89" t="e">
        <v>#DIV/0!</v>
      </c>
      <c r="E70" s="67">
        <v>92</v>
      </c>
      <c r="F70" s="75">
        <v>0</v>
      </c>
    </row>
    <row r="71" spans="1:12">
      <c r="A71" t="s">
        <v>65</v>
      </c>
      <c r="C71" s="54">
        <v>3038356.1643839828</v>
      </c>
      <c r="D71" s="89">
        <v>5.8966961226321847E-3</v>
      </c>
      <c r="E71" s="67">
        <v>365</v>
      </c>
      <c r="F71" s="54">
        <v>18165.099999999999</v>
      </c>
      <c r="H71" s="90"/>
      <c r="I71" s="83"/>
      <c r="J71" s="32"/>
      <c r="K71" s="32"/>
      <c r="L71" s="32"/>
    </row>
    <row r="72" spans="1:12">
      <c r="C72" s="54"/>
      <c r="D72" s="89"/>
      <c r="E72" s="67"/>
      <c r="F72" s="54"/>
      <c r="H72" s="90"/>
      <c r="I72" s="83"/>
      <c r="J72" s="32"/>
      <c r="K72" s="32"/>
      <c r="L72" s="32"/>
    </row>
    <row r="73" spans="1:12">
      <c r="H73" s="32"/>
      <c r="I73" s="83"/>
      <c r="J73" s="32"/>
      <c r="K73" s="32"/>
      <c r="L73" s="32"/>
    </row>
    <row r="74" spans="1:12">
      <c r="H74" s="32"/>
      <c r="I74" s="32"/>
      <c r="J74" s="32"/>
      <c r="K74" s="32"/>
      <c r="L74" s="32"/>
    </row>
    <row r="75" spans="1:12">
      <c r="H75" s="32"/>
      <c r="I75" s="83"/>
      <c r="J75" s="32"/>
      <c r="K75" s="32"/>
      <c r="L75" s="32"/>
    </row>
  </sheetData>
  <phoneticPr fontId="6" type="noConversion"/>
  <pageMargins left="0.43" right="0.41" top="0.56999999999999995" bottom="1" header="0.5" footer="0.5"/>
  <pageSetup scale="77" orientation="portrait" r:id="rId1"/>
  <headerFooter alignWithMargins="0"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Credit Facility 11-3 $75M Draw </vt:lpstr>
      <vt:lpstr>Credit Facility 11-27 30M Draw</vt:lpstr>
      <vt:lpstr>Credit Facility $8M Draw</vt:lpstr>
      <vt:lpstr>Credit Facility $15M Draw</vt:lpstr>
      <vt:lpstr>Credit Facility $10M Draw </vt:lpstr>
      <vt:lpstr>TEC Total</vt:lpstr>
      <vt:lpstr>Sheet1</vt:lpstr>
      <vt:lpstr>'TEC Total'!Print_Area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2013-05-07T13:00:03Z</dcterms:created>
  <dcterms:modified xsi:type="dcterms:W3CDTF">2013-05-07T13:00:07Z</dcterms:modified>
</cp:coreProperties>
</file>