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20" yWindow="-20" windowWidth="19160" windowHeight="6150"/>
  </bookViews>
  <sheets>
    <sheet name="Sheet1" sheetId="1" r:id="rId1"/>
  </sheets>
  <externalReferences>
    <externalReference r:id="rId2"/>
  </externalReferences>
  <definedNames>
    <definedName name="_xlnm.Print_Area" localSheetId="0">Sheet1!$A$1:$L$146</definedName>
    <definedName name="_xlnm.Print_Titles" localSheetId="0">Sheet1!$1:$6</definedName>
  </definedNames>
  <calcPr calcId="145621"/>
</workbook>
</file>

<file path=xl/calcChain.xml><?xml version="1.0" encoding="utf-8"?>
<calcChain xmlns="http://schemas.openxmlformats.org/spreadsheetml/2006/main">
  <c r="K33" i="1" l="1"/>
  <c r="L83" i="1" l="1"/>
  <c r="M89" i="1"/>
  <c r="P61" i="1" l="1"/>
  <c r="L77" i="1"/>
  <c r="L67" i="1"/>
  <c r="L59" i="1"/>
  <c r="L56" i="1"/>
  <c r="L48" i="1"/>
  <c r="L39" i="1"/>
  <c r="L33" i="1"/>
  <c r="L27" i="1"/>
  <c r="K27" i="1"/>
  <c r="K59" i="1"/>
  <c r="L128" i="1" l="1"/>
  <c r="L120" i="1"/>
  <c r="M67" i="1"/>
  <c r="N67" i="1"/>
  <c r="O67" i="1"/>
  <c r="M59" i="1"/>
  <c r="N59" i="1"/>
  <c r="O59" i="1"/>
  <c r="P59" i="1"/>
  <c r="M48" i="1"/>
  <c r="M39" i="1"/>
  <c r="N39" i="1"/>
  <c r="M33" i="1"/>
  <c r="M27" i="1"/>
  <c r="K128" i="1"/>
  <c r="K120" i="1"/>
  <c r="K134" i="1" s="1"/>
  <c r="K77" i="1"/>
  <c r="K67" i="1"/>
  <c r="K56" i="1"/>
  <c r="K48" i="1"/>
  <c r="K39" i="1"/>
  <c r="L14" i="1"/>
  <c r="L85" i="1" s="1"/>
  <c r="K14" i="1"/>
  <c r="A4" i="1"/>
  <c r="K142" i="1"/>
  <c r="L142" i="1"/>
  <c r="K85" i="1" l="1"/>
  <c r="N85" i="1"/>
  <c r="L134" i="1"/>
  <c r="L137" i="1" s="1"/>
  <c r="M85" i="1"/>
  <c r="K137" i="1" l="1"/>
  <c r="K141" i="1" s="1"/>
  <c r="L140" i="1"/>
  <c r="K140" i="1" l="1"/>
  <c r="K146" i="1"/>
  <c r="L141" i="1"/>
  <c r="L146" i="1"/>
</calcChain>
</file>

<file path=xl/comments1.xml><?xml version="1.0" encoding="utf-8"?>
<comments xmlns="http://schemas.openxmlformats.org/spreadsheetml/2006/main">
  <authors>
    <author>KASHIPMA</author>
  </authors>
  <commentList>
    <comment ref="H35" authorId="0">
      <text>
        <r>
          <rPr>
            <b/>
            <sz val="8"/>
            <color indexed="81"/>
            <rFont val="Tahoma"/>
            <family val="2"/>
          </rPr>
          <t>KASHIPMA:</t>
        </r>
        <r>
          <rPr>
            <sz val="8"/>
            <color indexed="81"/>
            <rFont val="Tahoma"/>
            <family val="2"/>
          </rPr>
          <t xml:space="preserve">
ECUA was previously all in 512-131.  Now in 5 accts.</t>
        </r>
      </text>
    </comment>
    <comment ref="H43" authorId="0">
      <text>
        <r>
          <rPr>
            <b/>
            <sz val="8"/>
            <color indexed="81"/>
            <rFont val="Tahoma"/>
            <family val="2"/>
          </rPr>
          <t>KASHIPMA:</t>
        </r>
        <r>
          <rPr>
            <sz val="8"/>
            <color indexed="81"/>
            <rFont val="Tahoma"/>
            <family val="2"/>
          </rPr>
          <t xml:space="preserve">
70%.  Previously 100%
</t>
        </r>
      </text>
    </comment>
    <comment ref="H44" authorId="0">
      <text>
        <r>
          <rPr>
            <b/>
            <sz val="8"/>
            <color indexed="81"/>
            <rFont val="Tahoma"/>
            <family val="2"/>
          </rPr>
          <t>KASHIPMA:</t>
        </r>
        <r>
          <rPr>
            <sz val="8"/>
            <color indexed="81"/>
            <rFont val="Tahoma"/>
            <family val="2"/>
          </rPr>
          <t xml:space="preserve">
15%</t>
        </r>
      </text>
    </comment>
    <comment ref="H45" authorId="0">
      <text>
        <r>
          <rPr>
            <b/>
            <sz val="8"/>
            <color indexed="81"/>
            <rFont val="Tahoma"/>
            <family val="2"/>
          </rPr>
          <t>KASHIPMA:</t>
        </r>
        <r>
          <rPr>
            <sz val="8"/>
            <color indexed="81"/>
            <rFont val="Tahoma"/>
            <family val="2"/>
          </rPr>
          <t xml:space="preserve">
15%</t>
        </r>
      </text>
    </comment>
    <comment ref="H50" authorId="0">
      <text>
        <r>
          <rPr>
            <b/>
            <sz val="8"/>
            <color indexed="81"/>
            <rFont val="Tahoma"/>
            <family val="2"/>
          </rPr>
          <t>KASHIPMA:</t>
        </r>
        <r>
          <rPr>
            <sz val="8"/>
            <color indexed="81"/>
            <rFont val="Tahoma"/>
            <family val="2"/>
          </rPr>
          <t xml:space="preserve">
70%.  Previously 100%
</t>
        </r>
      </text>
    </comment>
    <comment ref="H51" authorId="0">
      <text>
        <r>
          <rPr>
            <b/>
            <sz val="8"/>
            <color indexed="81"/>
            <rFont val="Tahoma"/>
            <family val="2"/>
          </rPr>
          <t>KASHIPMA:</t>
        </r>
        <r>
          <rPr>
            <sz val="8"/>
            <color indexed="81"/>
            <rFont val="Tahoma"/>
            <family val="2"/>
          </rPr>
          <t xml:space="preserve">
15%</t>
        </r>
      </text>
    </comment>
    <comment ref="H52" authorId="0">
      <text>
        <r>
          <rPr>
            <b/>
            <sz val="8"/>
            <color indexed="81"/>
            <rFont val="Tahoma"/>
            <family val="2"/>
          </rPr>
          <t>KASHIPMA:</t>
        </r>
        <r>
          <rPr>
            <sz val="8"/>
            <color indexed="81"/>
            <rFont val="Tahoma"/>
            <family val="2"/>
          </rPr>
          <t xml:space="preserve">
15%</t>
        </r>
      </text>
    </comment>
    <comment ref="B92" authorId="0">
      <text>
        <r>
          <rPr>
            <b/>
            <sz val="8"/>
            <color indexed="81"/>
            <rFont val="Tahoma"/>
            <family val="2"/>
          </rPr>
          <t>KASHIPMA:</t>
        </r>
        <r>
          <rPr>
            <sz val="8"/>
            <color indexed="81"/>
            <rFont val="Tahoma"/>
            <family val="2"/>
          </rPr>
          <t xml:space="preserve">
there are two deep wells.
80,000 every 2 yrs 2011,13,15,17,19
</t>
        </r>
      </text>
    </comment>
    <comment ref="B94" authorId="0">
      <text>
        <r>
          <rPr>
            <b/>
            <sz val="8"/>
            <color indexed="81"/>
            <rFont val="Tahoma"/>
            <family val="2"/>
          </rPr>
          <t>KASHIPMA:</t>
        </r>
        <r>
          <rPr>
            <sz val="8"/>
            <color indexed="81"/>
            <rFont val="Tahoma"/>
            <family val="2"/>
          </rPr>
          <t xml:space="preserve">
Mechanical Integrity Test / Radioactive Tracer Study $80,000 every 5 yrs 2011,16</t>
        </r>
      </text>
    </comment>
    <comment ref="B95" authorId="0">
      <text>
        <r>
          <rPr>
            <b/>
            <sz val="8"/>
            <color indexed="81"/>
            <rFont val="Tahoma"/>
            <family val="2"/>
          </rPr>
          <t>KASHIPMA:</t>
        </r>
        <r>
          <rPr>
            <sz val="8"/>
            <color indexed="81"/>
            <rFont val="Tahoma"/>
            <family val="2"/>
          </rPr>
          <t xml:space="preserve">
Mechanical Integrity Test / Radioactive Tracer Study $100,000 every 5 years 2013,18
</t>
        </r>
      </text>
    </comment>
  </commentList>
</comments>
</file>

<file path=xl/sharedStrings.xml><?xml version="1.0" encoding="utf-8"?>
<sst xmlns="http://schemas.openxmlformats.org/spreadsheetml/2006/main" count="677" uniqueCount="255">
  <si>
    <t xml:space="preserve"> </t>
  </si>
  <si>
    <t>Description</t>
  </si>
  <si>
    <t>RT</t>
  </si>
  <si>
    <t>Project</t>
  </si>
  <si>
    <t>Activity</t>
  </si>
  <si>
    <t>EWO</t>
  </si>
  <si>
    <t>FERC SUB</t>
  </si>
  <si>
    <t>SCS WO</t>
  </si>
  <si>
    <t>Responsible</t>
  </si>
  <si>
    <t>NON-SCRUBBER</t>
  </si>
  <si>
    <t>Taxes and Fees</t>
  </si>
  <si>
    <t>Air Emission Fees</t>
  </si>
  <si>
    <t>Air</t>
  </si>
  <si>
    <t>EFT</t>
  </si>
  <si>
    <t>FB</t>
  </si>
  <si>
    <t>F34</t>
  </si>
  <si>
    <t>506-102</t>
  </si>
  <si>
    <t>Corporate (Dwain)</t>
  </si>
  <si>
    <t xml:space="preserve">Title V </t>
  </si>
  <si>
    <t>506-103</t>
  </si>
  <si>
    <t>Asbestos</t>
  </si>
  <si>
    <t>Water</t>
  </si>
  <si>
    <t>506-104</t>
  </si>
  <si>
    <t>Corporate (Joe, Ashley)</t>
  </si>
  <si>
    <t>General Water -consumption permit &amp; fee 5yrs</t>
  </si>
  <si>
    <t>506-106</t>
  </si>
  <si>
    <t>Corporate ( Mike M.)</t>
  </si>
  <si>
    <t>State NPDES</t>
  </si>
  <si>
    <t>506-108</t>
  </si>
  <si>
    <t>Corporate (Susan Kennedy)</t>
  </si>
  <si>
    <t>Total Taxes and Fees</t>
  </si>
  <si>
    <t>Monitoring and Testing</t>
  </si>
  <si>
    <t>RATA &amp; CAM</t>
  </si>
  <si>
    <t>KLO</t>
  </si>
  <si>
    <t>F4D010</t>
  </si>
  <si>
    <t>506-105</t>
  </si>
  <si>
    <t>Corporate (John R.)</t>
  </si>
  <si>
    <t>General Water Quality-316b</t>
  </si>
  <si>
    <t>F4D013</t>
  </si>
  <si>
    <t>Corporate (Joe N.)</t>
  </si>
  <si>
    <t>General Water Quality-GW monitoring ash pond</t>
  </si>
  <si>
    <t>F4D022</t>
  </si>
  <si>
    <t>Corporate (Ashley/Mike)</t>
  </si>
  <si>
    <t>General Water Quality - SCS</t>
  </si>
  <si>
    <t>SSO</t>
  </si>
  <si>
    <t>4376-CR</t>
  </si>
  <si>
    <t>SCS</t>
  </si>
  <si>
    <t>Solid &amp; Hazardous Waste</t>
  </si>
  <si>
    <t>506-111</t>
  </si>
  <si>
    <t>Corporate</t>
  </si>
  <si>
    <t>IWR Impaired Water Rule</t>
  </si>
  <si>
    <t>F4D019</t>
  </si>
  <si>
    <t>Corporate (Mike)</t>
  </si>
  <si>
    <t>Continuous Emission Monitors</t>
  </si>
  <si>
    <t>F4D006</t>
  </si>
  <si>
    <t>514-105</t>
  </si>
  <si>
    <t>Corporate (Kevin W.)</t>
  </si>
  <si>
    <t>Continuous Emission Monitors - SCS</t>
  </si>
  <si>
    <t>SSI</t>
  </si>
  <si>
    <t>4QFH-CR</t>
  </si>
  <si>
    <t>Total Monitoring and Testing</t>
  </si>
  <si>
    <t>Equipment</t>
  </si>
  <si>
    <t>Above Ground Storage Tanks</t>
  </si>
  <si>
    <t>506-112</t>
  </si>
  <si>
    <t>J.Dominey</t>
  </si>
  <si>
    <t>Sodium Injection - Maintenance</t>
  </si>
  <si>
    <t>512-116</t>
  </si>
  <si>
    <t>Hydrated Lime Acid Mist - Control System U4-7</t>
  </si>
  <si>
    <t>FXA</t>
  </si>
  <si>
    <t>512-130</t>
  </si>
  <si>
    <t>512-131</t>
  </si>
  <si>
    <t xml:space="preserve">SCR   </t>
  </si>
  <si>
    <t>FYY</t>
  </si>
  <si>
    <t>512-119</t>
  </si>
  <si>
    <t>SES</t>
  </si>
  <si>
    <t>4MFC-FB</t>
  </si>
  <si>
    <t>SCR U6 Maintenance - OUTAGE</t>
  </si>
  <si>
    <t>FUP</t>
  </si>
  <si>
    <t>Total SCR U6</t>
  </si>
  <si>
    <t>SCR U7 Maintenance - OUTAGE</t>
  </si>
  <si>
    <t>SNCR</t>
  </si>
  <si>
    <t>FYH</t>
  </si>
  <si>
    <t>512-121</t>
  </si>
  <si>
    <t>Total SNCR</t>
  </si>
  <si>
    <t>Chemicals</t>
  </si>
  <si>
    <t>Sodium Injection - Chemicals</t>
  </si>
  <si>
    <t>MDP</t>
  </si>
  <si>
    <t>502-116</t>
  </si>
  <si>
    <t>SCR U6 - Ammonia</t>
  </si>
  <si>
    <t>FYA</t>
  </si>
  <si>
    <t>502-119</t>
  </si>
  <si>
    <t>A.O'Mary</t>
  </si>
  <si>
    <t>SCR U7 - Ammonia</t>
  </si>
  <si>
    <t>SNCR U4-6 - Urea</t>
  </si>
  <si>
    <t>502-121</t>
  </si>
  <si>
    <t>Sodium Bisulfite</t>
  </si>
  <si>
    <t>Hydrated Lime - Acid Mist Control System U4-7</t>
  </si>
  <si>
    <t>502-130</t>
  </si>
  <si>
    <t>Total Chemicals</t>
  </si>
  <si>
    <t>Labor</t>
  </si>
  <si>
    <t>SNCR - U4-6 Plant Labor</t>
  </si>
  <si>
    <t>Total Labor</t>
  </si>
  <si>
    <t>Total Non-Scrubber</t>
  </si>
  <si>
    <t>SCRUBBER - Non-Outage</t>
  </si>
  <si>
    <t>Compliance - Stormwater Maintenance</t>
  </si>
  <si>
    <t>F4CSSW</t>
  </si>
  <si>
    <t>506-122</t>
  </si>
  <si>
    <t>Land Lease</t>
  </si>
  <si>
    <t>ELR</t>
  </si>
  <si>
    <t>512-122</t>
  </si>
  <si>
    <t>Corp - Kortney</t>
  </si>
  <si>
    <t>Injection Well Maintenance</t>
  </si>
  <si>
    <t>F4D025</t>
  </si>
  <si>
    <t>Darrel/John/RustyRobert J.</t>
  </si>
  <si>
    <t>Acidization of Injection Wells (2)</t>
  </si>
  <si>
    <t>there are two deep wells.$ 80,000 every 2 yrs 2011,13,15,17,19</t>
  </si>
  <si>
    <t>Permit - Compliance Sampling</t>
  </si>
  <si>
    <t>F4D026</t>
  </si>
  <si>
    <t>Mechanical Integrity Test / Radioactive Tracer Study $80,000 every 5 yrs 2011,16</t>
  </si>
  <si>
    <t>Mechanical Integrity Test / Radioactive Tracer Study $100,000 every 5 years 2013,18</t>
  </si>
  <si>
    <t>Buildings &amp; Structures</t>
  </si>
  <si>
    <t>FPA</t>
  </si>
  <si>
    <t>511-122</t>
  </si>
  <si>
    <t>Support</t>
  </si>
  <si>
    <t>FPC</t>
  </si>
  <si>
    <t>Tools</t>
  </si>
  <si>
    <t>FPE</t>
  </si>
  <si>
    <t>514-122</t>
  </si>
  <si>
    <t>Consumables</t>
  </si>
  <si>
    <t>FPF</t>
  </si>
  <si>
    <t>Flue Gas Handling</t>
  </si>
  <si>
    <t>MDP,KLO</t>
  </si>
  <si>
    <t>Powdered Limestone - chemicals</t>
  </si>
  <si>
    <t>FXB</t>
  </si>
  <si>
    <t>502-122</t>
  </si>
  <si>
    <t>Limestone Handling</t>
  </si>
  <si>
    <t>Vessel</t>
  </si>
  <si>
    <t>FXC</t>
  </si>
  <si>
    <t>Gypsum Handling  (stacked or dewatered)</t>
  </si>
  <si>
    <t>FXD</t>
  </si>
  <si>
    <t>Return Water</t>
  </si>
  <si>
    <t>FXE</t>
  </si>
  <si>
    <t>Make-up Water</t>
  </si>
  <si>
    <t>FXF</t>
  </si>
  <si>
    <t>Substation/Switchyard</t>
  </si>
  <si>
    <t>FXG</t>
  </si>
  <si>
    <t>F4TRAN</t>
  </si>
  <si>
    <t>Gas Cooling Recycle Spray</t>
  </si>
  <si>
    <t>FXJ</t>
  </si>
  <si>
    <t xml:space="preserve">Station Service </t>
  </si>
  <si>
    <t>FXK</t>
  </si>
  <si>
    <t>Gypsum Draw-off</t>
  </si>
  <si>
    <t>FXL</t>
  </si>
  <si>
    <t>Oxidation Air</t>
  </si>
  <si>
    <t>FXM</t>
  </si>
  <si>
    <t xml:space="preserve">Water Treatment   </t>
  </si>
  <si>
    <t>FXN</t>
  </si>
  <si>
    <t>Service Facilities</t>
  </si>
  <si>
    <t>FXP</t>
  </si>
  <si>
    <t>Fire Protection</t>
  </si>
  <si>
    <t>FXR</t>
  </si>
  <si>
    <t>Air System</t>
  </si>
  <si>
    <t>FXS</t>
  </si>
  <si>
    <t xml:space="preserve">The reason the budget spikes every third year is because the desiccant in the air dryers is due to be change out every third year and this cost more money.  </t>
  </si>
  <si>
    <t>Wastewater Treatment</t>
  </si>
  <si>
    <t>FXW</t>
  </si>
  <si>
    <t>O'Mary</t>
  </si>
  <si>
    <t>FXY</t>
  </si>
  <si>
    <t>Miscellaneous - Other (hotels,meals,air,supplies)</t>
  </si>
  <si>
    <t>non klo</t>
  </si>
  <si>
    <t>Total Scrubber - Non-Outage</t>
  </si>
  <si>
    <t>SCRUBBER - Outage</t>
  </si>
  <si>
    <t xml:space="preserve">Gypsum Handling   </t>
  </si>
  <si>
    <t xml:space="preserve">Water Treatment </t>
  </si>
  <si>
    <t>Total Scrubber - Outage</t>
  </si>
  <si>
    <t>Total Scrubber Labor</t>
  </si>
  <si>
    <t>Lisa</t>
  </si>
  <si>
    <t>Total Scrubber SCS</t>
  </si>
  <si>
    <t>4QFH-CS 4CCR-F7  4351-21</t>
  </si>
  <si>
    <t>Total Scrubber</t>
  </si>
  <si>
    <t>TOTAL ALL ECRC O&amp;M</t>
  </si>
  <si>
    <t>Total SCS</t>
  </si>
  <si>
    <t>values</t>
  </si>
  <si>
    <t>FAA</t>
  </si>
  <si>
    <t>FHH</t>
  </si>
  <si>
    <t>FHK</t>
  </si>
  <si>
    <t>513-131</t>
  </si>
  <si>
    <t>ECUA Plant Piping &amp; Equip.TOTAL</t>
  </si>
  <si>
    <t>511-119</t>
  </si>
  <si>
    <t>513-119</t>
  </si>
  <si>
    <t>ECUA - Ash Sluice</t>
  </si>
  <si>
    <t>ECUA - Condenser Cleaning</t>
  </si>
  <si>
    <t>ECUA - Cooling Towers</t>
  </si>
  <si>
    <t>SCR U6 - Maint. (Non-Outage) - Stuctures</t>
  </si>
  <si>
    <t>SCR U7 - Maint. (Non-Outage) - Stuctures</t>
  </si>
  <si>
    <t>Total Gulf</t>
  </si>
  <si>
    <t>Tied to Budget Packet</t>
  </si>
  <si>
    <t xml:space="preserve">   dated 02/07/11</t>
  </si>
  <si>
    <t>Less SCS &amp; Labor</t>
  </si>
  <si>
    <t>PLANT CRIST</t>
  </si>
  <si>
    <t>General Water Quality - Other</t>
  </si>
  <si>
    <t>Mit - Packer Test</t>
  </si>
  <si>
    <t>Dam Safety Program</t>
  </si>
  <si>
    <t>F4D028</t>
  </si>
  <si>
    <t>J. Dominey</t>
  </si>
  <si>
    <t>Vehicle Use</t>
  </si>
  <si>
    <t>FPD</t>
  </si>
  <si>
    <t>Jackson</t>
  </si>
  <si>
    <t>ECUA  -Return Water</t>
  </si>
  <si>
    <t>FAC</t>
  </si>
  <si>
    <t>SCR U6 Outage</t>
  </si>
  <si>
    <t>FKD</t>
  </si>
  <si>
    <t>Total SCR U7</t>
  </si>
  <si>
    <t>SCR U7 Outage</t>
  </si>
  <si>
    <t>Darrel/John/Rusty/Robert J.</t>
  </si>
  <si>
    <t xml:space="preserve">Total </t>
  </si>
  <si>
    <t xml:space="preserve">Jackson </t>
  </si>
  <si>
    <t xml:space="preserve">Jackson   </t>
  </si>
  <si>
    <t>Jackson   (Richard)</t>
  </si>
  <si>
    <t xml:space="preserve">Jackson  </t>
  </si>
  <si>
    <t>Jackson   (Rusty)</t>
  </si>
  <si>
    <t>Jackson   (Jason)</t>
  </si>
  <si>
    <t>Jackson   (Charlie)</t>
  </si>
  <si>
    <t>D. Jackson</t>
  </si>
  <si>
    <t>Escalated-9</t>
  </si>
  <si>
    <t>D.Jackson</t>
  </si>
  <si>
    <t>SCS - To Low</t>
  </si>
  <si>
    <t>Main (Non-Outage) Ash System</t>
  </si>
  <si>
    <t xml:space="preserve">SCR U6 - Maint. (Non-Outage) </t>
  </si>
  <si>
    <t xml:space="preserve">SCR U6 - Maint. (Non-Outage) - </t>
  </si>
  <si>
    <t xml:space="preserve">SCR U7 - Maint. (Non-Outage) </t>
  </si>
  <si>
    <t>SCR - U6  - Plant Labor</t>
  </si>
  <si>
    <t>SCR - U7  - Plant Labor</t>
  </si>
  <si>
    <t>B. Doherty</t>
  </si>
  <si>
    <t>Main. Units 6&amp;7 Common- Maint</t>
  </si>
  <si>
    <t>Total SCR Common</t>
  </si>
  <si>
    <t>B.Doherty</t>
  </si>
  <si>
    <t>SNCR U4-5 Maintenance</t>
  </si>
  <si>
    <t>SNCR U4-5 Maintenance (Non-Outage) SCS</t>
  </si>
  <si>
    <t xml:space="preserve">   SNCR U4-5 Maintenance - OUTAGE </t>
  </si>
  <si>
    <t>R. Meharg</t>
  </si>
  <si>
    <t>2013 ECRC O&amp;M BUDGET:  2013-2022</t>
  </si>
  <si>
    <t>Sulfuric Acid-ECUA treatment</t>
  </si>
  <si>
    <t>502-131</t>
  </si>
  <si>
    <t>A. Crowley</t>
  </si>
  <si>
    <t>Gilbert</t>
  </si>
  <si>
    <t>SCR U6&amp; U7 - Maintenance (Non-Outage) SCS</t>
  </si>
  <si>
    <t>Injection Well MIT Tracer test +5yr permit</t>
  </si>
  <si>
    <t>?</t>
  </si>
  <si>
    <t>Crowley</t>
  </si>
  <si>
    <t>Escalated</t>
  </si>
  <si>
    <t xml:space="preserve">Escalated </t>
  </si>
  <si>
    <t>Vacant move Contract Labor</t>
  </si>
  <si>
    <t>Lisa Gilbert</t>
  </si>
  <si>
    <t>Version #4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</si>
</sst>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14" x14ac:knownFonts="1">
    <font>
      <sz val="10"/>
      <name val="Arial"/>
    </font>
    <font>
      <sz val="10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 Narrow"/>
      <family val="2"/>
    </font>
    <font>
      <b/>
      <u/>
      <sz val="10"/>
      <name val="Arial Narrow"/>
      <family val="2"/>
    </font>
    <font>
      <b/>
      <sz val="10"/>
      <color indexed="9"/>
      <name val="Arial Narrow"/>
      <family val="2"/>
    </font>
    <font>
      <b/>
      <u/>
      <sz val="10"/>
      <color indexed="9"/>
      <name val="Arial Narrow"/>
      <family val="2"/>
    </font>
    <font>
      <b/>
      <sz val="10"/>
      <color indexed="8"/>
      <name val="Arial Narrow"/>
      <family val="2"/>
    </font>
    <font>
      <b/>
      <sz val="8"/>
      <name val="Arial Narrow"/>
      <family val="2"/>
    </font>
    <font>
      <b/>
      <sz val="11"/>
      <name val="Arial Narrow"/>
      <family val="2"/>
    </font>
    <font>
      <b/>
      <sz val="11"/>
      <color indexed="8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indexed="1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5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25">
    <xf numFmtId="0" fontId="0" fillId="0" borderId="0" xfId="0"/>
    <xf numFmtId="0" fontId="6" fillId="0" borderId="0" xfId="1" applyFont="1"/>
    <xf numFmtId="0" fontId="7" fillId="0" borderId="0" xfId="1" quotePrefix="1" applyFont="1" applyFill="1" applyAlignment="1">
      <alignment horizontal="left"/>
    </xf>
    <xf numFmtId="0" fontId="7" fillId="0" borderId="0" xfId="1" quotePrefix="1" applyFont="1" applyFill="1" applyAlignment="1">
      <alignment horizontal="center"/>
    </xf>
    <xf numFmtId="164" fontId="7" fillId="0" borderId="0" xfId="2" applyNumberFormat="1" applyFont="1" applyFill="1" applyAlignment="1">
      <alignment horizontal="center"/>
    </xf>
    <xf numFmtId="0" fontId="7" fillId="0" borderId="0" xfId="1" applyFont="1" applyFill="1" applyAlignment="1">
      <alignment wrapText="1"/>
    </xf>
    <xf numFmtId="0" fontId="6" fillId="0" borderId="0" xfId="1" quotePrefix="1" applyFont="1" applyAlignment="1">
      <alignment horizontal="left"/>
    </xf>
    <xf numFmtId="0" fontId="6" fillId="0" borderId="0" xfId="1" quotePrefix="1" applyFont="1" applyAlignment="1">
      <alignment horizontal="center"/>
    </xf>
    <xf numFmtId="164" fontId="6" fillId="0" borderId="0" xfId="2" applyNumberFormat="1" applyFont="1" applyFill="1" applyAlignment="1">
      <alignment horizontal="center"/>
    </xf>
    <xf numFmtId="22" fontId="6" fillId="0" borderId="0" xfId="1" applyNumberFormat="1" applyFont="1" applyFill="1" applyAlignment="1">
      <alignment horizontal="center"/>
    </xf>
    <xf numFmtId="0" fontId="6" fillId="0" borderId="0" xfId="1" applyFont="1" applyFill="1" applyAlignment="1">
      <alignment wrapText="1"/>
    </xf>
    <xf numFmtId="0" fontId="9" fillId="2" borderId="0" xfId="1" applyFont="1" applyFill="1" applyAlignment="1">
      <alignment horizontal="center"/>
    </xf>
    <xf numFmtId="164" fontId="9" fillId="2" borderId="0" xfId="2" applyNumberFormat="1" applyFont="1" applyFill="1" applyAlignment="1">
      <alignment horizontal="center"/>
    </xf>
    <xf numFmtId="164" fontId="9" fillId="2" borderId="0" xfId="2" quotePrefix="1" applyNumberFormat="1" applyFont="1" applyFill="1" applyAlignment="1">
      <alignment horizontal="center"/>
    </xf>
    <xf numFmtId="0" fontId="9" fillId="2" borderId="0" xfId="1" applyFont="1" applyFill="1" applyAlignment="1">
      <alignment wrapText="1"/>
    </xf>
    <xf numFmtId="0" fontId="8" fillId="2" borderId="1" xfId="1" applyNumberFormat="1" applyFont="1" applyFill="1" applyBorder="1" applyAlignment="1">
      <alignment horizontal="right" vertical="center" wrapText="1"/>
    </xf>
    <xf numFmtId="0" fontId="6" fillId="0" borderId="2" xfId="1" applyFont="1" applyFill="1" applyBorder="1" applyAlignment="1">
      <alignment horizontal="left"/>
    </xf>
    <xf numFmtId="0" fontId="7" fillId="0" borderId="0" xfId="1" applyFont="1" applyFill="1" applyBorder="1" applyAlignment="1">
      <alignment horizontal="center"/>
    </xf>
    <xf numFmtId="164" fontId="7" fillId="0" borderId="0" xfId="2" applyNumberFormat="1" applyFont="1" applyFill="1" applyBorder="1" applyAlignment="1">
      <alignment horizontal="center"/>
    </xf>
    <xf numFmtId="0" fontId="7" fillId="0" borderId="0" xfId="1" applyFont="1" applyFill="1" applyBorder="1" applyAlignment="1">
      <alignment wrapText="1"/>
    </xf>
    <xf numFmtId="0" fontId="6" fillId="0" borderId="0" xfId="1" applyFont="1" applyFill="1" applyBorder="1" applyProtection="1"/>
    <xf numFmtId="164" fontId="6" fillId="0" borderId="0" xfId="2" applyNumberFormat="1" applyFont="1" applyFill="1" applyBorder="1" applyAlignment="1" applyProtection="1">
      <alignment horizontal="center"/>
      <protection locked="0"/>
    </xf>
    <xf numFmtId="0" fontId="6" fillId="0" borderId="0" xfId="1" applyFont="1" applyFill="1" applyBorder="1" applyAlignment="1" applyProtection="1">
      <alignment horizontal="center"/>
      <protection locked="0"/>
    </xf>
    <xf numFmtId="38" fontId="6" fillId="0" borderId="4" xfId="1" applyNumberFormat="1" applyFont="1" applyFill="1" applyBorder="1" applyAlignment="1">
      <alignment horizontal="right"/>
    </xf>
    <xf numFmtId="0" fontId="7" fillId="0" borderId="0" xfId="1" applyFont="1" applyFill="1" applyBorder="1" applyAlignment="1" applyProtection="1">
      <alignment horizontal="left"/>
    </xf>
    <xf numFmtId="0" fontId="7" fillId="0" borderId="0" xfId="1" applyFont="1" applyFill="1" applyBorder="1" applyAlignment="1" applyProtection="1">
      <alignment horizontal="center"/>
    </xf>
    <xf numFmtId="0" fontId="7" fillId="0" borderId="0" xfId="1" applyFont="1" applyFill="1" applyBorder="1" applyProtection="1"/>
    <xf numFmtId="0" fontId="6" fillId="0" borderId="0" xfId="1" applyFont="1" applyFill="1"/>
    <xf numFmtId="164" fontId="6" fillId="0" borderId="0" xfId="3" quotePrefix="1" applyNumberFormat="1" applyFont="1" applyFill="1" applyBorder="1" applyAlignment="1">
      <alignment horizontal="center"/>
    </xf>
    <xf numFmtId="0" fontId="6" fillId="0" borderId="0" xfId="1" applyFont="1" applyFill="1" applyBorder="1" applyAlignment="1" applyProtection="1">
      <alignment horizontal="center"/>
    </xf>
    <xf numFmtId="0" fontId="6" fillId="0" borderId="0" xfId="1" quotePrefix="1" applyFont="1" applyFill="1" applyBorder="1" applyAlignment="1" applyProtection="1">
      <alignment horizontal="left"/>
    </xf>
    <xf numFmtId="0" fontId="6" fillId="0" borderId="0" xfId="1" quotePrefix="1" applyFont="1" applyFill="1" applyBorder="1" applyAlignment="1" applyProtection="1">
      <alignment wrapText="1"/>
      <protection locked="0"/>
    </xf>
    <xf numFmtId="0" fontId="6" fillId="0" borderId="2" xfId="1" quotePrefix="1" applyFont="1" applyFill="1" applyBorder="1" applyAlignment="1">
      <alignment horizontal="left"/>
    </xf>
    <xf numFmtId="0" fontId="6" fillId="0" borderId="0" xfId="1" applyFont="1" applyFill="1" applyBorder="1" applyAlignment="1">
      <alignment horizontal="center"/>
    </xf>
    <xf numFmtId="0" fontId="6" fillId="0" borderId="0" xfId="1" quotePrefix="1" applyFont="1" applyFill="1" applyAlignment="1">
      <alignment horizontal="left" wrapText="1"/>
    </xf>
    <xf numFmtId="0" fontId="6" fillId="0" borderId="0" xfId="1" quotePrefix="1" applyFont="1" applyFill="1" applyAlignment="1">
      <alignment horizontal="left"/>
    </xf>
    <xf numFmtId="0" fontId="6" fillId="0" borderId="0" xfId="1" applyFont="1" applyFill="1" applyAlignment="1">
      <alignment horizontal="center"/>
    </xf>
    <xf numFmtId="0" fontId="6" fillId="0" borderId="0" xfId="1" applyFont="1" applyFill="1" applyBorder="1" applyAlignment="1" applyProtection="1">
      <alignment horizontal="left"/>
    </xf>
    <xf numFmtId="0" fontId="6" fillId="0" borderId="0" xfId="1" quotePrefix="1" applyFont="1" applyFill="1" applyBorder="1" applyAlignment="1" applyProtection="1">
      <alignment horizontal="center"/>
    </xf>
    <xf numFmtId="164" fontId="6" fillId="0" borderId="0" xfId="3" applyNumberFormat="1" applyFont="1" applyFill="1" applyBorder="1" applyAlignment="1">
      <alignment horizontal="center"/>
    </xf>
    <xf numFmtId="0" fontId="10" fillId="0" borderId="0" xfId="1" applyFont="1" applyFill="1" applyBorder="1" applyProtection="1"/>
    <xf numFmtId="0" fontId="6" fillId="0" borderId="0" xfId="1" applyFont="1" applyFill="1" applyBorder="1"/>
    <xf numFmtId="0" fontId="10" fillId="0" borderId="0" xfId="1" applyFont="1" applyFill="1" applyBorder="1" applyAlignment="1" applyProtection="1">
      <protection locked="0"/>
    </xf>
    <xf numFmtId="0" fontId="6" fillId="0" borderId="0" xfId="1" applyFont="1" applyFill="1" applyBorder="1" applyProtection="1">
      <protection locked="0"/>
    </xf>
    <xf numFmtId="0" fontId="6" fillId="0" borderId="0" xfId="1" applyFont="1" applyFill="1" applyBorder="1" applyAlignment="1" applyProtection="1">
      <protection locked="0"/>
    </xf>
    <xf numFmtId="0" fontId="6" fillId="0" borderId="0" xfId="1" applyFont="1" applyAlignment="1">
      <alignment horizontal="center"/>
    </xf>
    <xf numFmtId="0" fontId="6" fillId="0" borderId="0" xfId="1" applyFont="1" applyAlignment="1">
      <alignment wrapText="1"/>
    </xf>
    <xf numFmtId="38" fontId="6" fillId="0" borderId="0" xfId="1" applyNumberFormat="1" applyFont="1" applyAlignment="1">
      <alignment horizontal="right"/>
    </xf>
    <xf numFmtId="0" fontId="6" fillId="0" borderId="0" xfId="1" applyFont="1" applyAlignment="1">
      <alignment horizontal="right"/>
    </xf>
    <xf numFmtId="0" fontId="6" fillId="0" borderId="0" xfId="1" applyFont="1" applyFill="1" applyAlignment="1"/>
    <xf numFmtId="0" fontId="6" fillId="0" borderId="0" xfId="0" applyFont="1"/>
    <xf numFmtId="0" fontId="8" fillId="2" borderId="0" xfId="1" applyNumberFormat="1" applyFont="1" applyFill="1" applyBorder="1" applyAlignment="1" applyProtection="1">
      <alignment horizontal="center"/>
    </xf>
    <xf numFmtId="0" fontId="6" fillId="0" borderId="0" xfId="1" applyNumberFormat="1" applyFont="1" applyFill="1"/>
    <xf numFmtId="0" fontId="6" fillId="0" borderId="3" xfId="1" applyFont="1" applyFill="1" applyBorder="1"/>
    <xf numFmtId="38" fontId="6" fillId="0" borderId="0" xfId="1" applyNumberFormat="1" applyFont="1" applyFill="1" applyAlignment="1">
      <alignment horizontal="right"/>
    </xf>
    <xf numFmtId="0" fontId="6" fillId="0" borderId="0" xfId="1" quotePrefix="1" applyFont="1" applyFill="1" applyBorder="1" applyAlignment="1" applyProtection="1">
      <alignment horizontal="left"/>
      <protection locked="0"/>
    </xf>
    <xf numFmtId="0" fontId="6" fillId="0" borderId="0" xfId="1" quotePrefix="1" applyFont="1" applyFill="1" applyBorder="1" applyAlignment="1" applyProtection="1">
      <protection locked="0"/>
    </xf>
    <xf numFmtId="0" fontId="6" fillId="0" borderId="0" xfId="1" applyFont="1" applyFill="1" applyBorder="1" applyAlignment="1" applyProtection="1"/>
    <xf numFmtId="0" fontId="6" fillId="0" borderId="0" xfId="1" quotePrefix="1" applyFont="1" applyFill="1" applyBorder="1" applyAlignment="1">
      <alignment horizontal="center"/>
    </xf>
    <xf numFmtId="0" fontId="6" fillId="0" borderId="0" xfId="1" quotePrefix="1" applyFont="1" applyFill="1" applyBorder="1" applyAlignment="1" applyProtection="1">
      <alignment horizontal="left" wrapText="1"/>
    </xf>
    <xf numFmtId="0" fontId="6" fillId="0" borderId="0" xfId="1" applyFont="1" applyFill="1" applyBorder="1" applyAlignment="1" applyProtection="1">
      <alignment horizontal="left" wrapText="1"/>
    </xf>
    <xf numFmtId="0" fontId="6" fillId="0" borderId="0" xfId="1" applyFont="1" applyFill="1" applyBorder="1" applyAlignment="1" applyProtection="1">
      <alignment horizontal="center" wrapText="1"/>
    </xf>
    <xf numFmtId="164" fontId="6" fillId="0" borderId="0" xfId="3" applyNumberFormat="1" applyFont="1" applyFill="1" applyBorder="1" applyAlignment="1">
      <alignment wrapText="1"/>
    </xf>
    <xf numFmtId="0" fontId="6" fillId="0" borderId="0" xfId="1" applyFont="1" applyFill="1" applyBorder="1" applyAlignment="1" applyProtection="1">
      <alignment wrapText="1"/>
      <protection locked="0"/>
    </xf>
    <xf numFmtId="164" fontId="6" fillId="0" borderId="0" xfId="2" applyNumberFormat="1" applyFont="1" applyFill="1" applyBorder="1" applyAlignment="1">
      <alignment horizontal="center"/>
    </xf>
    <xf numFmtId="164" fontId="6" fillId="0" borderId="0" xfId="2" quotePrefix="1" applyNumberFormat="1" applyFont="1" applyFill="1" applyBorder="1" applyAlignment="1">
      <alignment horizontal="center"/>
    </xf>
    <xf numFmtId="0" fontId="10" fillId="0" borderId="0" xfId="1" quotePrefix="1" applyFont="1" applyFill="1" applyBorder="1" applyAlignment="1" applyProtection="1">
      <alignment horizontal="left"/>
    </xf>
    <xf numFmtId="164" fontId="10" fillId="0" borderId="0" xfId="3" applyNumberFormat="1" applyFont="1" applyFill="1" applyBorder="1" applyAlignment="1">
      <alignment horizontal="center"/>
    </xf>
    <xf numFmtId="0" fontId="10" fillId="0" borderId="0" xfId="1" applyFont="1" applyFill="1" applyBorder="1" applyAlignment="1" applyProtection="1">
      <alignment wrapText="1"/>
      <protection locked="0"/>
    </xf>
    <xf numFmtId="0" fontId="10" fillId="0" borderId="0" xfId="1" applyFont="1" applyFill="1" applyBorder="1" applyAlignment="1" applyProtection="1">
      <alignment horizontal="left"/>
    </xf>
    <xf numFmtId="164" fontId="10" fillId="0" borderId="0" xfId="3" quotePrefix="1" applyNumberFormat="1" applyFont="1" applyFill="1" applyBorder="1" applyAlignment="1">
      <alignment horizontal="center"/>
    </xf>
    <xf numFmtId="0" fontId="6" fillId="0" borderId="0" xfId="1" applyFont="1" applyFill="1" applyBorder="1" applyAlignment="1" applyProtection="1">
      <alignment wrapText="1"/>
    </xf>
    <xf numFmtId="0" fontId="6" fillId="0" borderId="0" xfId="1" quotePrefix="1" applyFont="1" applyFill="1" applyAlignment="1">
      <alignment horizontal="center"/>
    </xf>
    <xf numFmtId="164" fontId="6" fillId="0" borderId="0" xfId="3" quotePrefix="1" applyNumberFormat="1" applyFont="1" applyFill="1" applyBorder="1" applyAlignment="1">
      <alignment horizontal="center" wrapText="1"/>
    </xf>
    <xf numFmtId="0" fontId="6" fillId="0" borderId="0" xfId="1" applyFont="1" applyFill="1" applyBorder="1" applyAlignment="1"/>
    <xf numFmtId="22" fontId="6" fillId="0" borderId="0" xfId="1" applyNumberFormat="1" applyFont="1" applyFill="1" applyAlignment="1">
      <alignment horizontal="left"/>
    </xf>
    <xf numFmtId="0" fontId="6" fillId="0" borderId="0" xfId="1" applyFont="1" applyFill="1" applyBorder="1" applyAlignment="1"/>
    <xf numFmtId="49" fontId="6" fillId="0" borderId="0" xfId="1" applyNumberFormat="1" applyFont="1" applyFill="1" applyAlignment="1">
      <alignment horizontal="center"/>
    </xf>
    <xf numFmtId="49" fontId="6" fillId="0" borderId="0" xfId="1" quotePrefix="1" applyNumberFormat="1" applyFont="1" applyFill="1" applyAlignment="1">
      <alignment horizontal="center"/>
    </xf>
    <xf numFmtId="0" fontId="12" fillId="0" borderId="0" xfId="1" applyFont="1" applyFill="1" applyBorder="1" applyAlignment="1" applyProtection="1">
      <alignment horizontal="left"/>
    </xf>
    <xf numFmtId="164" fontId="13" fillId="0" borderId="0" xfId="2" quotePrefix="1" applyNumberFormat="1" applyFont="1" applyFill="1" applyBorder="1" applyAlignment="1" applyProtection="1">
      <alignment horizontal="center"/>
      <protection locked="0"/>
    </xf>
    <xf numFmtId="0" fontId="12" fillId="0" borderId="0" xfId="1" applyFont="1" applyFill="1" applyAlignment="1">
      <alignment horizontal="center"/>
    </xf>
    <xf numFmtId="38" fontId="6" fillId="0" borderId="12" xfId="1" applyNumberFormat="1" applyFont="1" applyFill="1" applyBorder="1" applyAlignment="1">
      <alignment horizontal="right"/>
    </xf>
    <xf numFmtId="0" fontId="6" fillId="0" borderId="0" xfId="1" applyFont="1" applyFill="1" applyBorder="1" applyAlignment="1" applyProtection="1">
      <alignment horizontal="left"/>
      <protection locked="0"/>
    </xf>
    <xf numFmtId="0" fontId="6" fillId="0" borderId="0" xfId="1" quotePrefix="1" applyFont="1" applyFill="1" applyBorder="1" applyAlignment="1" applyProtection="1">
      <alignment horizontal="left" wrapText="1"/>
      <protection locked="0"/>
    </xf>
    <xf numFmtId="164" fontId="11" fillId="0" borderId="0" xfId="3" applyNumberFormat="1" applyFont="1" applyFill="1" applyBorder="1" applyAlignment="1">
      <alignment horizontal="center"/>
    </xf>
    <xf numFmtId="0" fontId="6" fillId="3" borderId="0" xfId="1" applyFont="1" applyFill="1"/>
    <xf numFmtId="0" fontId="6" fillId="4" borderId="0" xfId="1" quotePrefix="1" applyFont="1" applyFill="1" applyBorder="1" applyAlignment="1" applyProtection="1">
      <alignment horizontal="left"/>
    </xf>
    <xf numFmtId="0" fontId="6" fillId="4" borderId="0" xfId="1" applyFont="1" applyFill="1" applyBorder="1" applyAlignment="1" applyProtection="1">
      <alignment horizontal="center"/>
    </xf>
    <xf numFmtId="164" fontId="6" fillId="4" borderId="0" xfId="3" quotePrefix="1" applyNumberFormat="1" applyFont="1" applyFill="1" applyBorder="1" applyAlignment="1">
      <alignment horizontal="center"/>
    </xf>
    <xf numFmtId="164" fontId="6" fillId="4" borderId="0" xfId="3" applyNumberFormat="1" applyFont="1" applyFill="1" applyBorder="1" applyAlignment="1">
      <alignment horizontal="center"/>
    </xf>
    <xf numFmtId="38" fontId="6" fillId="4" borderId="0" xfId="1" applyNumberFormat="1" applyFont="1" applyFill="1" applyAlignment="1">
      <alignment horizontal="right"/>
    </xf>
    <xf numFmtId="0" fontId="6" fillId="4" borderId="0" xfId="1" applyFont="1" applyFill="1"/>
    <xf numFmtId="0" fontId="6" fillId="4" borderId="0" xfId="1" applyFont="1" applyFill="1" applyBorder="1" applyProtection="1"/>
    <xf numFmtId="0" fontId="6" fillId="4" borderId="0" xfId="1" quotePrefix="1" applyFont="1" applyFill="1" applyBorder="1" applyAlignment="1" applyProtection="1">
      <alignment wrapText="1"/>
      <protection locked="0"/>
    </xf>
    <xf numFmtId="38" fontId="6" fillId="4" borderId="12" xfId="1" applyNumberFormat="1" applyFont="1" applyFill="1" applyBorder="1" applyAlignment="1">
      <alignment horizontal="right"/>
    </xf>
    <xf numFmtId="0" fontId="6" fillId="4" borderId="12" xfId="1" applyFont="1" applyFill="1" applyBorder="1"/>
    <xf numFmtId="38" fontId="6" fillId="4" borderId="0" xfId="1" applyNumberFormat="1" applyFont="1" applyFill="1"/>
    <xf numFmtId="0" fontId="6" fillId="4" borderId="0" xfId="1" applyFont="1" applyFill="1" applyBorder="1" applyAlignment="1" applyProtection="1">
      <alignment wrapText="1"/>
      <protection locked="0"/>
    </xf>
    <xf numFmtId="0" fontId="6" fillId="5" borderId="0" xfId="1" applyFont="1" applyFill="1"/>
    <xf numFmtId="38" fontId="6" fillId="0" borderId="0" xfId="1" applyNumberFormat="1" applyFont="1" applyFill="1"/>
    <xf numFmtId="22" fontId="6" fillId="0" borderId="0" xfId="1" applyNumberFormat="1" applyFont="1" applyFill="1" applyAlignment="1">
      <alignment horizontal="left"/>
    </xf>
    <xf numFmtId="0" fontId="6" fillId="0" borderId="0" xfId="1" applyFont="1" applyFill="1" applyBorder="1" applyAlignment="1">
      <alignment horizontal="left"/>
    </xf>
    <xf numFmtId="0" fontId="6" fillId="0" borderId="0" xfId="1" applyFont="1" applyFill="1" applyBorder="1" applyAlignment="1"/>
    <xf numFmtId="0" fontId="6" fillId="0" borderId="0" xfId="1" quotePrefix="1" applyFont="1" applyFill="1" applyBorder="1" applyAlignment="1">
      <alignment horizontal="left"/>
    </xf>
    <xf numFmtId="0" fontId="6" fillId="0" borderId="0" xfId="1" quotePrefix="1" applyFont="1" applyFill="1" applyAlignment="1">
      <alignment horizontal="center" wrapText="1"/>
    </xf>
    <xf numFmtId="0" fontId="6" fillId="0" borderId="5" xfId="1" applyFont="1" applyFill="1" applyBorder="1"/>
    <xf numFmtId="0" fontId="6" fillId="0" borderId="5" xfId="1" applyFont="1" applyFill="1" applyBorder="1" applyAlignment="1">
      <alignment horizontal="center"/>
    </xf>
    <xf numFmtId="0" fontId="6" fillId="0" borderId="5" xfId="1" applyFont="1" applyFill="1" applyBorder="1" applyAlignment="1">
      <alignment wrapText="1"/>
    </xf>
    <xf numFmtId="38" fontId="6" fillId="0" borderId="5" xfId="1" applyNumberFormat="1" applyFont="1" applyFill="1" applyBorder="1" applyAlignment="1">
      <alignment horizontal="right"/>
    </xf>
    <xf numFmtId="0" fontId="6" fillId="0" borderId="6" xfId="1" applyFont="1" applyFill="1" applyBorder="1" applyAlignment="1">
      <alignment horizontal="center"/>
    </xf>
    <xf numFmtId="0" fontId="6" fillId="0" borderId="7" xfId="1" applyFont="1" applyFill="1" applyBorder="1" applyAlignment="1">
      <alignment horizontal="center"/>
    </xf>
    <xf numFmtId="0" fontId="6" fillId="0" borderId="7" xfId="1" applyFont="1" applyFill="1" applyBorder="1" applyAlignment="1">
      <alignment wrapText="1"/>
    </xf>
    <xf numFmtId="38" fontId="6" fillId="0" borderId="7" xfId="1" applyNumberFormat="1" applyFont="1" applyFill="1" applyBorder="1" applyAlignment="1">
      <alignment horizontal="right"/>
    </xf>
    <xf numFmtId="0" fontId="6" fillId="0" borderId="8" xfId="1" applyFont="1" applyFill="1" applyBorder="1" applyAlignment="1">
      <alignment horizontal="center"/>
    </xf>
    <xf numFmtId="0" fontId="6" fillId="0" borderId="9" xfId="1" applyFont="1" applyFill="1" applyBorder="1" applyAlignment="1">
      <alignment horizontal="center"/>
    </xf>
    <xf numFmtId="0" fontId="6" fillId="0" borderId="9" xfId="1" applyFont="1" applyFill="1" applyBorder="1" applyAlignment="1">
      <alignment wrapText="1"/>
    </xf>
    <xf numFmtId="38" fontId="6" fillId="0" borderId="9" xfId="1" applyNumberFormat="1" applyFont="1" applyFill="1" applyBorder="1" applyAlignment="1">
      <alignment horizontal="right"/>
    </xf>
    <xf numFmtId="0" fontId="6" fillId="0" borderId="0" xfId="1" applyFont="1" applyFill="1" applyBorder="1" applyAlignment="1">
      <alignment horizontal="left"/>
    </xf>
    <xf numFmtId="0" fontId="6" fillId="0" borderId="0" xfId="1" applyFont="1" applyFill="1" applyBorder="1" applyAlignment="1"/>
    <xf numFmtId="0" fontId="6" fillId="0" borderId="0" xfId="1" quotePrefix="1" applyFont="1" applyFill="1" applyBorder="1" applyAlignment="1">
      <alignment horizontal="left"/>
    </xf>
    <xf numFmtId="22" fontId="6" fillId="0" borderId="0" xfId="1" applyNumberFormat="1" applyFont="1" applyFill="1" applyAlignment="1">
      <alignment horizontal="left"/>
    </xf>
    <xf numFmtId="0" fontId="6" fillId="0" borderId="0" xfId="1" applyFont="1" applyAlignment="1"/>
    <xf numFmtId="0" fontId="8" fillId="2" borderId="10" xfId="1" applyNumberFormat="1" applyFont="1" applyFill="1" applyBorder="1" applyAlignment="1" applyProtection="1">
      <alignment horizontal="center"/>
    </xf>
    <xf numFmtId="0" fontId="8" fillId="2" borderId="11" xfId="1" applyNumberFormat="1" applyFont="1" applyFill="1" applyBorder="1" applyAlignment="1" applyProtection="1">
      <alignment horizontal="center"/>
    </xf>
  </cellXfs>
  <cellStyles count="4">
    <cellStyle name="_x0013_" xfId="1"/>
    <cellStyle name="Comma" xfId="2" builtinId="3"/>
    <cellStyle name="Currency" xfId="3" builtinId="4"/>
    <cellStyle name="Normal" xfId="0" builtinId="0"/>
  </cellStyles>
  <dxfs count="0"/>
  <tableStyles count="0" defaultTableStyle="TableStyleMedium9" defaultPivotStyle="PivotStyleLight16"/>
  <colors>
    <mruColors>
      <color rgb="FF00FF00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vlmarchm\Local%20Settings\Temporary%20Internet%20Files\Content.Outlook\SRPEE478\2013%20MONTHLY%20BUDGET%20ECRC%20OM%20%20w%20accts%207-1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3"/>
      <sheetName val="2014"/>
      <sheetName val="2015"/>
      <sheetName val="2016"/>
      <sheetName val="2017"/>
      <sheetName val="2018"/>
      <sheetName val="2019"/>
      <sheetName val="2020"/>
      <sheetName val="2021"/>
      <sheetName val="20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61">
          <cell r="K61">
            <v>115908</v>
          </cell>
          <cell r="L61">
            <v>9659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F164"/>
  <sheetViews>
    <sheetView tabSelected="1" zoomScaleNormal="100" workbookViewId="0">
      <pane xSplit="3" ySplit="6" topLeftCell="D130" activePane="bottomRight" state="frozen"/>
      <selection pane="topRight" activeCell="D1" sqref="D1"/>
      <selection pane="bottomLeft" activeCell="A7" sqref="A7"/>
      <selection pane="bottomRight" activeCell="B13" sqref="B13"/>
    </sheetView>
  </sheetViews>
  <sheetFormatPr defaultColWidth="9.1796875" defaultRowHeight="13" x14ac:dyDescent="0.3"/>
  <cols>
    <col min="1" max="1" width="4.453125" style="1" customWidth="1"/>
    <col min="2" max="2" width="38.54296875" style="1" customWidth="1"/>
    <col min="3" max="3" width="5.453125" style="27" bestFit="1" customWidth="1"/>
    <col min="4" max="4" width="7.7265625" style="36" customWidth="1"/>
    <col min="5" max="5" width="5.7265625" style="45" customWidth="1"/>
    <col min="6" max="6" width="6" style="45" customWidth="1"/>
    <col min="7" max="7" width="8.81640625" style="45" customWidth="1"/>
    <col min="8" max="8" width="9" style="45" customWidth="1"/>
    <col min="9" max="9" width="8" style="45" customWidth="1"/>
    <col min="10" max="10" width="22.54296875" style="46" customWidth="1"/>
    <col min="11" max="12" width="10.26953125" style="48" customWidth="1"/>
    <col min="13" max="13" width="25.7265625" style="1" customWidth="1"/>
    <col min="14" max="16384" width="9.1796875" style="1"/>
  </cols>
  <sheetData>
    <row r="1" spans="1:12" x14ac:dyDescent="0.3">
      <c r="A1" s="1" t="s">
        <v>199</v>
      </c>
    </row>
    <row r="2" spans="1:12" s="27" customFormat="1" x14ac:dyDescent="0.3">
      <c r="A2" s="2" t="s">
        <v>241</v>
      </c>
      <c r="B2" s="1"/>
      <c r="D2" s="36"/>
      <c r="E2" s="3"/>
      <c r="F2" s="3"/>
      <c r="G2" s="3"/>
      <c r="H2" s="4"/>
      <c r="I2" s="4"/>
      <c r="J2" s="5"/>
      <c r="K2" s="48"/>
      <c r="L2" s="48"/>
    </row>
    <row r="3" spans="1:12" s="27" customFormat="1" x14ac:dyDescent="0.3">
      <c r="A3" s="6"/>
      <c r="B3" s="1"/>
      <c r="D3" s="36"/>
      <c r="E3" s="7"/>
      <c r="F3" s="7"/>
      <c r="G3" s="7"/>
      <c r="H3" s="4"/>
      <c r="I3" s="36"/>
    </row>
    <row r="4" spans="1:12" s="27" customFormat="1" x14ac:dyDescent="0.3">
      <c r="A4" s="121">
        <f ca="1">NOW()</f>
        <v>41508.56174837963</v>
      </c>
      <c r="B4" s="122"/>
      <c r="C4" s="49"/>
      <c r="D4" s="36"/>
      <c r="E4" s="9"/>
      <c r="F4" s="9"/>
      <c r="G4" s="9"/>
      <c r="H4" s="8"/>
      <c r="I4" s="36"/>
    </row>
    <row r="5" spans="1:12" s="27" customFormat="1" ht="13.5" thickBot="1" x14ac:dyDescent="0.35">
      <c r="A5" s="1"/>
      <c r="B5" s="101" t="s">
        <v>254</v>
      </c>
      <c r="C5" s="75"/>
      <c r="D5" s="9"/>
      <c r="E5" s="9"/>
      <c r="F5" s="9"/>
      <c r="G5" s="9"/>
      <c r="H5" s="8"/>
      <c r="I5" s="8"/>
      <c r="J5" s="10"/>
      <c r="K5" s="50"/>
      <c r="L5" s="50"/>
    </row>
    <row r="6" spans="1:12" s="52" customFormat="1" ht="13.5" thickBot="1" x14ac:dyDescent="0.35">
      <c r="A6" s="123" t="s">
        <v>1</v>
      </c>
      <c r="B6" s="124"/>
      <c r="C6" s="51"/>
      <c r="D6" s="51" t="s">
        <v>2</v>
      </c>
      <c r="E6" s="11" t="s">
        <v>3</v>
      </c>
      <c r="F6" s="11" t="s">
        <v>4</v>
      </c>
      <c r="G6" s="11" t="s">
        <v>5</v>
      </c>
      <c r="H6" s="12" t="s">
        <v>6</v>
      </c>
      <c r="I6" s="13" t="s">
        <v>7</v>
      </c>
      <c r="J6" s="14" t="s">
        <v>8</v>
      </c>
      <c r="K6" s="15">
        <v>2013</v>
      </c>
      <c r="L6" s="15">
        <v>2014</v>
      </c>
    </row>
    <row r="7" spans="1:12" s="27" customFormat="1" ht="14" thickTop="1" thickBot="1" x14ac:dyDescent="0.35">
      <c r="A7" s="16" t="s">
        <v>9</v>
      </c>
      <c r="B7" s="53"/>
      <c r="C7" s="17"/>
      <c r="D7" s="17"/>
      <c r="E7" s="17"/>
      <c r="F7" s="17"/>
      <c r="G7" s="17"/>
      <c r="H7" s="18"/>
      <c r="I7" s="18"/>
      <c r="J7" s="19"/>
      <c r="K7" s="54"/>
      <c r="L7" s="54"/>
    </row>
    <row r="8" spans="1:12" s="27" customFormat="1" ht="13.5" thickTop="1" x14ac:dyDescent="0.3">
      <c r="A8" s="118" t="s">
        <v>10</v>
      </c>
      <c r="B8" s="119"/>
      <c r="C8" s="74"/>
      <c r="D8" s="33"/>
      <c r="E8" s="17"/>
      <c r="F8" s="17"/>
      <c r="G8" s="17"/>
      <c r="H8" s="18"/>
      <c r="I8" s="18"/>
      <c r="J8" s="19"/>
      <c r="K8" s="54"/>
      <c r="L8" s="54"/>
    </row>
    <row r="9" spans="1:12" s="27" customFormat="1" x14ac:dyDescent="0.3">
      <c r="A9" s="41"/>
      <c r="B9" s="20" t="s">
        <v>11</v>
      </c>
      <c r="C9" s="20" t="s">
        <v>12</v>
      </c>
      <c r="D9" s="29" t="s">
        <v>13</v>
      </c>
      <c r="E9" s="33" t="s">
        <v>14</v>
      </c>
      <c r="F9" s="33" t="s">
        <v>15</v>
      </c>
      <c r="G9" s="33"/>
      <c r="H9" s="21" t="s">
        <v>16</v>
      </c>
      <c r="I9" s="21"/>
      <c r="J9" s="55" t="s">
        <v>17</v>
      </c>
      <c r="K9" s="54">
        <v>230000</v>
      </c>
      <c r="L9" s="54">
        <v>250000</v>
      </c>
    </row>
    <row r="10" spans="1:12" s="27" customFormat="1" x14ac:dyDescent="0.3">
      <c r="A10" s="41"/>
      <c r="B10" s="30" t="s">
        <v>18</v>
      </c>
      <c r="C10" s="37" t="s">
        <v>12</v>
      </c>
      <c r="D10" s="29" t="s">
        <v>13</v>
      </c>
      <c r="E10" s="33" t="s">
        <v>14</v>
      </c>
      <c r="F10" s="33" t="s">
        <v>15</v>
      </c>
      <c r="G10" s="33"/>
      <c r="H10" s="21" t="s">
        <v>19</v>
      </c>
      <c r="I10" s="21" t="s">
        <v>250</v>
      </c>
      <c r="J10" s="56" t="s">
        <v>17</v>
      </c>
      <c r="K10" s="54">
        <v>5000</v>
      </c>
      <c r="L10" s="54">
        <v>5000</v>
      </c>
    </row>
    <row r="11" spans="1:12" s="27" customFormat="1" x14ac:dyDescent="0.3">
      <c r="A11" s="41"/>
      <c r="B11" s="20" t="s">
        <v>20</v>
      </c>
      <c r="C11" s="20" t="s">
        <v>21</v>
      </c>
      <c r="D11" s="29" t="s">
        <v>13</v>
      </c>
      <c r="E11" s="33" t="s">
        <v>14</v>
      </c>
      <c r="F11" s="33" t="s">
        <v>15</v>
      </c>
      <c r="G11" s="33"/>
      <c r="H11" s="39" t="s">
        <v>22</v>
      </c>
      <c r="I11" s="21" t="s">
        <v>250</v>
      </c>
      <c r="J11" s="56" t="s">
        <v>23</v>
      </c>
      <c r="K11" s="54">
        <v>400</v>
      </c>
      <c r="L11" s="54">
        <v>400</v>
      </c>
    </row>
    <row r="12" spans="1:12" s="27" customFormat="1" x14ac:dyDescent="0.3">
      <c r="A12" s="41"/>
      <c r="B12" s="30" t="s">
        <v>24</v>
      </c>
      <c r="C12" s="57" t="s">
        <v>21</v>
      </c>
      <c r="D12" s="29" t="s">
        <v>13</v>
      </c>
      <c r="E12" s="29" t="s">
        <v>14</v>
      </c>
      <c r="F12" s="33" t="s">
        <v>15</v>
      </c>
      <c r="G12" s="33"/>
      <c r="H12" s="39" t="s">
        <v>25</v>
      </c>
      <c r="I12" s="21" t="s">
        <v>250</v>
      </c>
      <c r="J12" s="55" t="s">
        <v>26</v>
      </c>
      <c r="K12" s="54">
        <v>44000</v>
      </c>
      <c r="L12" s="54">
        <v>2000</v>
      </c>
    </row>
    <row r="13" spans="1:12" s="27" customFormat="1" x14ac:dyDescent="0.3">
      <c r="A13" s="41"/>
      <c r="B13" s="20" t="s">
        <v>27</v>
      </c>
      <c r="C13" s="20" t="s">
        <v>21</v>
      </c>
      <c r="D13" s="29" t="s">
        <v>13</v>
      </c>
      <c r="E13" s="33" t="s">
        <v>14</v>
      </c>
      <c r="F13" s="33" t="s">
        <v>15</v>
      </c>
      <c r="G13" s="33"/>
      <c r="H13" s="39" t="s">
        <v>28</v>
      </c>
      <c r="I13" s="39"/>
      <c r="J13" s="56" t="s">
        <v>29</v>
      </c>
      <c r="K13" s="54">
        <v>11500</v>
      </c>
      <c r="L13" s="54">
        <v>11500</v>
      </c>
    </row>
    <row r="14" spans="1:12" s="27" customFormat="1" x14ac:dyDescent="0.3">
      <c r="A14" s="41"/>
      <c r="B14" s="20" t="s">
        <v>30</v>
      </c>
      <c r="C14" s="20"/>
      <c r="D14" s="29"/>
      <c r="E14" s="21"/>
      <c r="F14" s="22"/>
      <c r="G14" s="22"/>
      <c r="H14" s="18"/>
      <c r="I14" s="18"/>
      <c r="J14" s="19"/>
      <c r="K14" s="23">
        <f>SUM(K9:K13)</f>
        <v>290900</v>
      </c>
      <c r="L14" s="23">
        <f t="shared" ref="L14" si="0">SUM(L9:L13)</f>
        <v>268900</v>
      </c>
    </row>
    <row r="15" spans="1:12" s="27" customFormat="1" x14ac:dyDescent="0.3">
      <c r="A15" s="41"/>
      <c r="B15" s="20"/>
      <c r="C15" s="20"/>
      <c r="D15" s="29"/>
      <c r="E15" s="21"/>
      <c r="F15" s="22"/>
      <c r="G15" s="22"/>
      <c r="H15" s="18"/>
      <c r="I15" s="18"/>
      <c r="J15" s="19"/>
      <c r="K15" s="54"/>
      <c r="L15" s="54"/>
    </row>
    <row r="16" spans="1:12" s="27" customFormat="1" x14ac:dyDescent="0.3">
      <c r="A16" s="118" t="s">
        <v>31</v>
      </c>
      <c r="B16" s="119"/>
      <c r="C16" s="76"/>
      <c r="D16" s="33"/>
      <c r="E16" s="21"/>
      <c r="F16" s="22"/>
      <c r="G16" s="22"/>
      <c r="H16" s="18"/>
      <c r="I16" s="18"/>
      <c r="J16" s="19"/>
      <c r="K16" s="54"/>
      <c r="L16" s="54"/>
    </row>
    <row r="17" spans="1:13" s="27" customFormat="1" x14ac:dyDescent="0.3">
      <c r="A17" s="41"/>
      <c r="B17" s="30" t="s">
        <v>32</v>
      </c>
      <c r="C17" s="37" t="s">
        <v>12</v>
      </c>
      <c r="D17" s="29" t="s">
        <v>33</v>
      </c>
      <c r="E17" s="29" t="s">
        <v>14</v>
      </c>
      <c r="F17" s="33" t="s">
        <v>15</v>
      </c>
      <c r="G17" s="58" t="s">
        <v>34</v>
      </c>
      <c r="H17" s="39" t="s">
        <v>35</v>
      </c>
      <c r="I17" s="39"/>
      <c r="J17" s="55" t="s">
        <v>36</v>
      </c>
      <c r="K17" s="54">
        <v>15000</v>
      </c>
      <c r="L17" s="54">
        <v>15750</v>
      </c>
    </row>
    <row r="18" spans="1:13" s="27" customFormat="1" x14ac:dyDescent="0.3">
      <c r="A18" s="41"/>
      <c r="B18" s="30" t="s">
        <v>37</v>
      </c>
      <c r="C18" s="57" t="s">
        <v>21</v>
      </c>
      <c r="D18" s="29" t="s">
        <v>33</v>
      </c>
      <c r="E18" s="29" t="s">
        <v>14</v>
      </c>
      <c r="F18" s="33" t="s">
        <v>15</v>
      </c>
      <c r="G18" s="58" t="s">
        <v>38</v>
      </c>
      <c r="H18" s="28" t="s">
        <v>25</v>
      </c>
      <c r="I18" s="28"/>
      <c r="J18" s="55" t="s">
        <v>39</v>
      </c>
      <c r="K18" s="54">
        <v>20000</v>
      </c>
      <c r="L18" s="54">
        <v>200000</v>
      </c>
    </row>
    <row r="19" spans="1:13" s="27" customFormat="1" x14ac:dyDescent="0.3">
      <c r="A19" s="41"/>
      <c r="B19" s="30" t="s">
        <v>40</v>
      </c>
      <c r="C19" s="57" t="s">
        <v>21</v>
      </c>
      <c r="D19" s="29" t="s">
        <v>33</v>
      </c>
      <c r="E19" s="38" t="s">
        <v>14</v>
      </c>
      <c r="F19" s="33" t="s">
        <v>15</v>
      </c>
      <c r="G19" s="33" t="s">
        <v>41</v>
      </c>
      <c r="H19" s="39" t="s">
        <v>25</v>
      </c>
      <c r="I19" s="39"/>
      <c r="J19" s="55" t="s">
        <v>42</v>
      </c>
      <c r="K19" s="54">
        <v>20000</v>
      </c>
      <c r="L19" s="54">
        <v>50000</v>
      </c>
    </row>
    <row r="20" spans="1:13" s="27" customFormat="1" x14ac:dyDescent="0.3">
      <c r="A20" s="41"/>
      <c r="B20" s="37" t="s">
        <v>200</v>
      </c>
      <c r="C20" s="57" t="s">
        <v>21</v>
      </c>
      <c r="D20" s="29"/>
      <c r="E20" s="29" t="s">
        <v>14</v>
      </c>
      <c r="F20" s="33" t="s">
        <v>15</v>
      </c>
      <c r="G20" s="33"/>
      <c r="H20" s="39" t="s">
        <v>25</v>
      </c>
      <c r="I20" s="39"/>
      <c r="J20" s="55"/>
      <c r="K20" s="54">
        <v>27000</v>
      </c>
      <c r="L20" s="54">
        <v>6000</v>
      </c>
    </row>
    <row r="21" spans="1:13" s="27" customFormat="1" x14ac:dyDescent="0.3">
      <c r="A21" s="41"/>
      <c r="B21" s="30" t="s">
        <v>43</v>
      </c>
      <c r="C21" s="37" t="s">
        <v>21</v>
      </c>
      <c r="D21" s="29" t="s">
        <v>44</v>
      </c>
      <c r="E21" s="29" t="s">
        <v>14</v>
      </c>
      <c r="F21" s="33" t="s">
        <v>15</v>
      </c>
      <c r="G21" s="33"/>
      <c r="H21" s="28" t="s">
        <v>25</v>
      </c>
      <c r="I21" s="39" t="s">
        <v>45</v>
      </c>
      <c r="J21" s="44" t="s">
        <v>46</v>
      </c>
      <c r="K21" s="54">
        <v>87661</v>
      </c>
      <c r="L21" s="54">
        <v>86651</v>
      </c>
    </row>
    <row r="22" spans="1:13" s="27" customFormat="1" x14ac:dyDescent="0.3">
      <c r="A22" s="41"/>
      <c r="B22" s="20" t="s">
        <v>47</v>
      </c>
      <c r="C22" s="20" t="s">
        <v>21</v>
      </c>
      <c r="D22" s="29" t="s">
        <v>33</v>
      </c>
      <c r="E22" s="29" t="s">
        <v>14</v>
      </c>
      <c r="F22" s="33" t="s">
        <v>15</v>
      </c>
      <c r="G22" s="33"/>
      <c r="H22" s="39" t="s">
        <v>48</v>
      </c>
      <c r="I22" s="39"/>
      <c r="J22" s="44" t="s">
        <v>49</v>
      </c>
      <c r="K22" s="54">
        <v>72000</v>
      </c>
      <c r="L22" s="54">
        <v>65190</v>
      </c>
    </row>
    <row r="23" spans="1:13" s="27" customFormat="1" x14ac:dyDescent="0.3">
      <c r="A23" s="41"/>
      <c r="B23" s="59" t="s">
        <v>50</v>
      </c>
      <c r="C23" s="60" t="s">
        <v>21</v>
      </c>
      <c r="D23" s="61" t="s">
        <v>33</v>
      </c>
      <c r="E23" s="29" t="s">
        <v>14</v>
      </c>
      <c r="F23" s="33" t="s">
        <v>15</v>
      </c>
      <c r="G23" s="33" t="s">
        <v>51</v>
      </c>
      <c r="H23" s="39" t="s">
        <v>25</v>
      </c>
      <c r="I23" s="39"/>
      <c r="J23" s="55" t="s">
        <v>52</v>
      </c>
      <c r="K23" s="54">
        <v>60000</v>
      </c>
      <c r="L23" s="54">
        <v>60000</v>
      </c>
    </row>
    <row r="24" spans="1:13" s="27" customFormat="1" x14ac:dyDescent="0.3">
      <c r="A24" s="41"/>
      <c r="B24" s="60" t="s">
        <v>202</v>
      </c>
      <c r="C24" s="60" t="s">
        <v>21</v>
      </c>
      <c r="D24" s="61"/>
      <c r="E24" s="29" t="s">
        <v>14</v>
      </c>
      <c r="F24" s="33" t="s">
        <v>15</v>
      </c>
      <c r="G24" s="33" t="s">
        <v>203</v>
      </c>
      <c r="H24" s="39" t="s">
        <v>25</v>
      </c>
      <c r="I24" s="39"/>
      <c r="J24" s="83" t="s">
        <v>204</v>
      </c>
      <c r="K24" s="54">
        <v>130000</v>
      </c>
      <c r="L24" s="54">
        <v>132500</v>
      </c>
    </row>
    <row r="25" spans="1:13" s="27" customFormat="1" x14ac:dyDescent="0.3">
      <c r="A25" s="41"/>
      <c r="B25" s="30" t="s">
        <v>53</v>
      </c>
      <c r="C25" s="37" t="s">
        <v>12</v>
      </c>
      <c r="D25" s="29" t="s">
        <v>33</v>
      </c>
      <c r="E25" s="29" t="s">
        <v>14</v>
      </c>
      <c r="F25" s="33" t="s">
        <v>15</v>
      </c>
      <c r="G25" s="33" t="s">
        <v>54</v>
      </c>
      <c r="H25" s="28" t="s">
        <v>55</v>
      </c>
      <c r="I25" s="28"/>
      <c r="J25" s="55" t="s">
        <v>56</v>
      </c>
      <c r="K25" s="54">
        <v>124440</v>
      </c>
      <c r="L25" s="54">
        <v>107622</v>
      </c>
    </row>
    <row r="26" spans="1:13" s="27" customFormat="1" x14ac:dyDescent="0.3">
      <c r="A26" s="41"/>
      <c r="B26" s="30" t="s">
        <v>57</v>
      </c>
      <c r="C26" s="37" t="s">
        <v>12</v>
      </c>
      <c r="D26" s="29" t="s">
        <v>58</v>
      </c>
      <c r="E26" s="29" t="s">
        <v>14</v>
      </c>
      <c r="F26" s="33" t="s">
        <v>15</v>
      </c>
      <c r="G26" s="33" t="s">
        <v>54</v>
      </c>
      <c r="H26" s="28" t="s">
        <v>55</v>
      </c>
      <c r="I26" s="39" t="s">
        <v>59</v>
      </c>
      <c r="J26" s="44" t="s">
        <v>46</v>
      </c>
      <c r="K26" s="54">
        <v>0</v>
      </c>
      <c r="L26" s="54">
        <v>0</v>
      </c>
    </row>
    <row r="27" spans="1:13" s="27" customFormat="1" x14ac:dyDescent="0.3">
      <c r="A27" s="41"/>
      <c r="B27" s="20" t="s">
        <v>60</v>
      </c>
      <c r="C27" s="20"/>
      <c r="D27" s="29"/>
      <c r="E27" s="21"/>
      <c r="F27" s="22"/>
      <c r="G27" s="22"/>
      <c r="H27" s="18"/>
      <c r="I27" s="18"/>
      <c r="J27" s="19"/>
      <c r="K27" s="23">
        <f>SUM(K17:K26)</f>
        <v>556101</v>
      </c>
      <c r="L27" s="23">
        <f>SUM(L17:L26)</f>
        <v>723713</v>
      </c>
      <c r="M27" s="23">
        <f>SUM(M17:M26)</f>
        <v>0</v>
      </c>
    </row>
    <row r="28" spans="1:13" s="27" customFormat="1" x14ac:dyDescent="0.3">
      <c r="B28" s="17"/>
      <c r="C28" s="17"/>
      <c r="D28" s="17"/>
      <c r="E28" s="17"/>
      <c r="F28" s="17"/>
      <c r="G28" s="17"/>
      <c r="H28" s="18"/>
      <c r="I28" s="18"/>
      <c r="J28" s="19"/>
      <c r="K28" s="54"/>
      <c r="L28" s="54"/>
    </row>
    <row r="29" spans="1:13" s="27" customFormat="1" x14ac:dyDescent="0.3">
      <c r="A29" s="24" t="s">
        <v>61</v>
      </c>
      <c r="D29" s="36"/>
      <c r="E29" s="25"/>
      <c r="F29" s="25"/>
      <c r="G29" s="25"/>
      <c r="H29" s="33"/>
      <c r="I29" s="33"/>
      <c r="J29" s="62"/>
      <c r="K29" s="54"/>
      <c r="L29" s="54"/>
    </row>
    <row r="30" spans="1:13" s="27" customFormat="1" x14ac:dyDescent="0.3">
      <c r="B30" s="20" t="s">
        <v>62</v>
      </c>
      <c r="C30" s="20" t="s">
        <v>21</v>
      </c>
      <c r="D30" s="29" t="s">
        <v>33</v>
      </c>
      <c r="E30" s="29" t="s">
        <v>14</v>
      </c>
      <c r="F30" s="29" t="s">
        <v>15</v>
      </c>
      <c r="G30" s="29"/>
      <c r="H30" s="39" t="s">
        <v>63</v>
      </c>
      <c r="I30" s="39"/>
      <c r="J30" s="31" t="s">
        <v>64</v>
      </c>
      <c r="K30" s="54">
        <v>71000</v>
      </c>
      <c r="L30" s="54">
        <v>42000</v>
      </c>
    </row>
    <row r="31" spans="1:13" s="27" customFormat="1" x14ac:dyDescent="0.3">
      <c r="B31" s="20" t="s">
        <v>65</v>
      </c>
      <c r="C31" s="20" t="s">
        <v>12</v>
      </c>
      <c r="D31" s="29" t="s">
        <v>33</v>
      </c>
      <c r="E31" s="29" t="s">
        <v>14</v>
      </c>
      <c r="F31" s="29" t="s">
        <v>15</v>
      </c>
      <c r="G31" s="29"/>
      <c r="H31" s="39" t="s">
        <v>66</v>
      </c>
      <c r="I31" s="85" t="s">
        <v>224</v>
      </c>
      <c r="J31" s="63" t="s">
        <v>244</v>
      </c>
      <c r="K31" s="54">
        <v>18000</v>
      </c>
      <c r="L31" s="54">
        <v>18450</v>
      </c>
    </row>
    <row r="32" spans="1:13" s="27" customFormat="1" x14ac:dyDescent="0.3">
      <c r="B32" s="30" t="s">
        <v>67</v>
      </c>
      <c r="C32" s="37" t="s">
        <v>12</v>
      </c>
      <c r="D32" s="29" t="s">
        <v>33</v>
      </c>
      <c r="E32" s="29" t="s">
        <v>14</v>
      </c>
      <c r="F32" s="29" t="s">
        <v>68</v>
      </c>
      <c r="G32" s="29"/>
      <c r="H32" s="28" t="s">
        <v>69</v>
      </c>
      <c r="I32" s="85" t="s">
        <v>224</v>
      </c>
      <c r="J32" s="63" t="s">
        <v>225</v>
      </c>
      <c r="K32" s="82">
        <v>75000</v>
      </c>
      <c r="L32" s="82">
        <v>107250</v>
      </c>
    </row>
    <row r="33" spans="2:14" s="27" customFormat="1" x14ac:dyDescent="0.3">
      <c r="B33" s="37" t="s">
        <v>215</v>
      </c>
      <c r="C33" s="37"/>
      <c r="D33" s="29"/>
      <c r="E33" s="29"/>
      <c r="F33" s="29"/>
      <c r="G33" s="29"/>
      <c r="H33" s="28"/>
      <c r="I33" s="28"/>
      <c r="J33" s="63"/>
      <c r="K33" s="54">
        <f t="shared" ref="K33:M33" si="1">SUM(K30:K32)</f>
        <v>164000</v>
      </c>
      <c r="L33" s="54">
        <f t="shared" si="1"/>
        <v>167700</v>
      </c>
      <c r="M33" s="54">
        <f t="shared" si="1"/>
        <v>0</v>
      </c>
    </row>
    <row r="34" spans="2:14" s="27" customFormat="1" x14ac:dyDescent="0.3">
      <c r="B34" s="37"/>
      <c r="C34" s="37"/>
      <c r="D34" s="29"/>
      <c r="E34" s="29"/>
      <c r="F34" s="29"/>
      <c r="G34" s="29"/>
      <c r="H34" s="28"/>
      <c r="I34" s="28"/>
      <c r="J34" s="63"/>
      <c r="K34" s="54"/>
      <c r="L34" s="54"/>
    </row>
    <row r="35" spans="2:14" s="27" customFormat="1" x14ac:dyDescent="0.3">
      <c r="B35" s="30" t="s">
        <v>190</v>
      </c>
      <c r="C35" s="37" t="s">
        <v>12</v>
      </c>
      <c r="D35" s="29" t="s">
        <v>33</v>
      </c>
      <c r="E35" s="29" t="s">
        <v>14</v>
      </c>
      <c r="F35" s="77" t="s">
        <v>183</v>
      </c>
      <c r="G35" s="29"/>
      <c r="H35" s="78" t="s">
        <v>70</v>
      </c>
      <c r="I35" s="28"/>
      <c r="J35" s="63" t="s">
        <v>248</v>
      </c>
      <c r="K35" s="54">
        <v>72000</v>
      </c>
      <c r="L35" s="54">
        <v>73800</v>
      </c>
    </row>
    <row r="36" spans="2:14" s="27" customFormat="1" x14ac:dyDescent="0.3">
      <c r="B36" s="30" t="s">
        <v>208</v>
      </c>
      <c r="C36" s="37" t="s">
        <v>12</v>
      </c>
      <c r="D36" s="29" t="s">
        <v>33</v>
      </c>
      <c r="E36" s="29" t="s">
        <v>14</v>
      </c>
      <c r="F36" s="77" t="s">
        <v>143</v>
      </c>
      <c r="G36" s="29"/>
      <c r="H36" s="78" t="s">
        <v>70</v>
      </c>
      <c r="I36" s="28"/>
      <c r="J36" s="63" t="s">
        <v>223</v>
      </c>
      <c r="K36" s="54">
        <v>42000</v>
      </c>
      <c r="L36" s="54">
        <v>43050</v>
      </c>
    </row>
    <row r="37" spans="2:14" s="27" customFormat="1" x14ac:dyDescent="0.3">
      <c r="B37" s="30" t="s">
        <v>191</v>
      </c>
      <c r="C37" s="37" t="s">
        <v>12</v>
      </c>
      <c r="D37" s="29" t="s">
        <v>33</v>
      </c>
      <c r="E37" s="29" t="s">
        <v>14</v>
      </c>
      <c r="F37" s="77" t="s">
        <v>184</v>
      </c>
      <c r="G37" s="29"/>
      <c r="H37" s="78" t="s">
        <v>186</v>
      </c>
      <c r="I37" s="28"/>
      <c r="J37" s="63" t="s">
        <v>248</v>
      </c>
      <c r="K37" s="54">
        <v>6000</v>
      </c>
      <c r="L37" s="54">
        <v>6150</v>
      </c>
    </row>
    <row r="38" spans="2:14" s="27" customFormat="1" x14ac:dyDescent="0.3">
      <c r="B38" s="30" t="s">
        <v>192</v>
      </c>
      <c r="C38" s="37" t="s">
        <v>12</v>
      </c>
      <c r="D38" s="29" t="s">
        <v>33</v>
      </c>
      <c r="E38" s="29" t="s">
        <v>14</v>
      </c>
      <c r="F38" s="77" t="s">
        <v>185</v>
      </c>
      <c r="G38" s="29"/>
      <c r="H38" s="78" t="s">
        <v>186</v>
      </c>
      <c r="I38" s="28"/>
      <c r="J38" s="63" t="s">
        <v>248</v>
      </c>
      <c r="K38" s="82">
        <v>12000</v>
      </c>
      <c r="L38" s="82">
        <v>12300</v>
      </c>
    </row>
    <row r="39" spans="2:14" s="27" customFormat="1" x14ac:dyDescent="0.3">
      <c r="B39" s="30" t="s">
        <v>187</v>
      </c>
      <c r="C39" s="37"/>
      <c r="D39" s="29"/>
      <c r="E39" s="29"/>
      <c r="F39" s="29"/>
      <c r="G39" s="29"/>
      <c r="H39" s="28"/>
      <c r="I39" s="28"/>
      <c r="J39" s="63"/>
      <c r="K39" s="54">
        <f t="shared" ref="K39:N39" si="2">SUM(K35:K38)</f>
        <v>132000</v>
      </c>
      <c r="L39" s="54">
        <f t="shared" si="2"/>
        <v>135300</v>
      </c>
      <c r="M39" s="54">
        <f t="shared" si="2"/>
        <v>0</v>
      </c>
      <c r="N39" s="54">
        <f t="shared" si="2"/>
        <v>0</v>
      </c>
    </row>
    <row r="40" spans="2:14" s="27" customFormat="1" x14ac:dyDescent="0.3">
      <c r="B40" s="20"/>
      <c r="C40" s="20"/>
      <c r="D40" s="29"/>
      <c r="E40" s="29"/>
      <c r="F40" s="29"/>
      <c r="G40" s="29"/>
      <c r="H40" s="39"/>
      <c r="I40" s="39"/>
      <c r="J40" s="31"/>
      <c r="K40" s="54"/>
      <c r="L40" s="54"/>
    </row>
    <row r="41" spans="2:14" s="27" customFormat="1" x14ac:dyDescent="0.3">
      <c r="B41" s="26" t="s">
        <v>71</v>
      </c>
      <c r="C41" s="26"/>
      <c r="D41" s="25"/>
      <c r="E41" s="29"/>
      <c r="F41" s="29"/>
      <c r="G41" s="29"/>
      <c r="H41" s="39"/>
      <c r="I41" s="39"/>
      <c r="J41" s="31"/>
      <c r="K41" s="54"/>
      <c r="L41" s="54"/>
    </row>
    <row r="42" spans="2:14" s="27" customFormat="1" x14ac:dyDescent="0.3">
      <c r="B42" s="20" t="s">
        <v>227</v>
      </c>
      <c r="C42" s="26"/>
      <c r="D42" s="29" t="s">
        <v>33</v>
      </c>
      <c r="E42" s="29" t="s">
        <v>14</v>
      </c>
      <c r="F42" s="29" t="s">
        <v>209</v>
      </c>
      <c r="G42" s="29"/>
      <c r="H42" s="39" t="s">
        <v>73</v>
      </c>
      <c r="I42" s="85"/>
      <c r="J42" s="63" t="s">
        <v>233</v>
      </c>
      <c r="K42" s="54">
        <v>72000</v>
      </c>
      <c r="L42" s="54">
        <v>72000</v>
      </c>
    </row>
    <row r="43" spans="2:14" s="27" customFormat="1" x14ac:dyDescent="0.3">
      <c r="B43" s="30" t="s">
        <v>228</v>
      </c>
      <c r="C43" s="37" t="s">
        <v>12</v>
      </c>
      <c r="D43" s="29" t="s">
        <v>33</v>
      </c>
      <c r="E43" s="29" t="s">
        <v>14</v>
      </c>
      <c r="F43" s="29" t="s">
        <v>72</v>
      </c>
      <c r="G43" s="29"/>
      <c r="H43" s="78" t="s">
        <v>73</v>
      </c>
      <c r="I43" s="39"/>
      <c r="J43" s="63" t="s">
        <v>233</v>
      </c>
      <c r="K43" s="54">
        <v>87360</v>
      </c>
      <c r="L43" s="54">
        <v>90854</v>
      </c>
    </row>
    <row r="44" spans="2:14" s="27" customFormat="1" x14ac:dyDescent="0.3">
      <c r="B44" s="30" t="s">
        <v>193</v>
      </c>
      <c r="C44" s="37" t="s">
        <v>12</v>
      </c>
      <c r="D44" s="29" t="s">
        <v>33</v>
      </c>
      <c r="E44" s="29" t="s">
        <v>14</v>
      </c>
      <c r="F44" s="29" t="s">
        <v>121</v>
      </c>
      <c r="G44" s="29"/>
      <c r="H44" s="78" t="s">
        <v>188</v>
      </c>
      <c r="I44" s="39"/>
      <c r="J44" s="63" t="s">
        <v>233</v>
      </c>
      <c r="K44" s="54">
        <v>40000</v>
      </c>
      <c r="L44" s="54">
        <v>42000</v>
      </c>
    </row>
    <row r="45" spans="2:14" s="27" customFormat="1" x14ac:dyDescent="0.3">
      <c r="B45" s="30" t="s">
        <v>229</v>
      </c>
      <c r="C45" s="37" t="s">
        <v>12</v>
      </c>
      <c r="D45" s="29" t="s">
        <v>33</v>
      </c>
      <c r="E45" s="29" t="s">
        <v>14</v>
      </c>
      <c r="F45" s="29" t="s">
        <v>211</v>
      </c>
      <c r="G45" s="29"/>
      <c r="H45" s="78" t="s">
        <v>189</v>
      </c>
      <c r="I45" s="39"/>
      <c r="J45" s="63" t="s">
        <v>233</v>
      </c>
      <c r="K45" s="54">
        <v>18720</v>
      </c>
      <c r="L45" s="54">
        <v>19469</v>
      </c>
    </row>
    <row r="46" spans="2:14" s="27" customFormat="1" x14ac:dyDescent="0.3">
      <c r="B46" s="30" t="s">
        <v>76</v>
      </c>
      <c r="C46" s="37" t="s">
        <v>12</v>
      </c>
      <c r="D46" s="29" t="s">
        <v>33</v>
      </c>
      <c r="E46" s="29" t="s">
        <v>77</v>
      </c>
      <c r="F46" s="38" t="s">
        <v>72</v>
      </c>
      <c r="G46" s="29"/>
      <c r="H46" s="28" t="s">
        <v>73</v>
      </c>
      <c r="I46" s="28"/>
      <c r="J46" s="63" t="s">
        <v>233</v>
      </c>
      <c r="K46" s="54">
        <v>0</v>
      </c>
      <c r="L46" s="54">
        <v>70000</v>
      </c>
    </row>
    <row r="47" spans="2:14" s="27" customFormat="1" x14ac:dyDescent="0.3">
      <c r="B47" s="37" t="s">
        <v>210</v>
      </c>
      <c r="C47" s="37"/>
      <c r="D47" s="29"/>
      <c r="E47" s="29" t="s">
        <v>77</v>
      </c>
      <c r="F47" s="29" t="s">
        <v>209</v>
      </c>
      <c r="G47" s="29"/>
      <c r="H47" s="39" t="s">
        <v>73</v>
      </c>
      <c r="I47" s="28"/>
      <c r="J47" s="63" t="s">
        <v>233</v>
      </c>
      <c r="K47" s="82">
        <v>0</v>
      </c>
      <c r="L47" s="82">
        <v>50000</v>
      </c>
    </row>
    <row r="48" spans="2:14" s="27" customFormat="1" x14ac:dyDescent="0.3">
      <c r="B48" s="37" t="s">
        <v>78</v>
      </c>
      <c r="C48" s="37"/>
      <c r="D48" s="29"/>
      <c r="E48" s="29"/>
      <c r="F48" s="38"/>
      <c r="G48" s="29"/>
      <c r="H48" s="28"/>
      <c r="I48" s="28"/>
      <c r="J48" s="31"/>
      <c r="K48" s="54">
        <f t="shared" ref="K48:M48" si="3">SUM(K42:K47)</f>
        <v>218080</v>
      </c>
      <c r="L48" s="54">
        <f t="shared" si="3"/>
        <v>344323</v>
      </c>
      <c r="M48" s="54">
        <f t="shared" si="3"/>
        <v>0</v>
      </c>
    </row>
    <row r="49" spans="2:16" s="27" customFormat="1" x14ac:dyDescent="0.3">
      <c r="B49" s="37"/>
      <c r="C49" s="37"/>
      <c r="D49" s="29"/>
      <c r="E49" s="29"/>
      <c r="F49" s="38"/>
      <c r="G49" s="29"/>
      <c r="H49" s="28"/>
      <c r="I49" s="28"/>
      <c r="J49" s="31"/>
      <c r="K49" s="54"/>
      <c r="L49" s="54"/>
    </row>
    <row r="50" spans="2:16" s="27" customFormat="1" x14ac:dyDescent="0.3">
      <c r="B50" s="30" t="s">
        <v>230</v>
      </c>
      <c r="C50" s="37" t="s">
        <v>12</v>
      </c>
      <c r="D50" s="29" t="s">
        <v>33</v>
      </c>
      <c r="E50" s="29" t="s">
        <v>14</v>
      </c>
      <c r="F50" s="29" t="s">
        <v>72</v>
      </c>
      <c r="G50" s="29"/>
      <c r="H50" s="78" t="s">
        <v>73</v>
      </c>
      <c r="I50" s="28"/>
      <c r="J50" s="63" t="s">
        <v>233</v>
      </c>
      <c r="K50" s="54">
        <v>147000</v>
      </c>
      <c r="L50" s="54">
        <v>154350</v>
      </c>
    </row>
    <row r="51" spans="2:16" s="27" customFormat="1" x14ac:dyDescent="0.3">
      <c r="B51" s="30" t="s">
        <v>194</v>
      </c>
      <c r="C51" s="37" t="s">
        <v>12</v>
      </c>
      <c r="D51" s="29" t="s">
        <v>33</v>
      </c>
      <c r="E51" s="29" t="s">
        <v>14</v>
      </c>
      <c r="F51" s="29" t="s">
        <v>121</v>
      </c>
      <c r="G51" s="29"/>
      <c r="H51" s="78" t="s">
        <v>188</v>
      </c>
      <c r="I51" s="85"/>
      <c r="J51" s="63" t="s">
        <v>233</v>
      </c>
      <c r="K51" s="54">
        <v>157048</v>
      </c>
      <c r="L51" s="54">
        <v>1771400</v>
      </c>
    </row>
    <row r="52" spans="2:16" s="27" customFormat="1" x14ac:dyDescent="0.3">
      <c r="B52" s="30" t="s">
        <v>230</v>
      </c>
      <c r="C52" s="37" t="s">
        <v>12</v>
      </c>
      <c r="D52" s="29" t="s">
        <v>33</v>
      </c>
      <c r="E52" s="29" t="s">
        <v>14</v>
      </c>
      <c r="F52" s="29" t="s">
        <v>211</v>
      </c>
      <c r="G52" s="29"/>
      <c r="H52" s="78" t="s">
        <v>189</v>
      </c>
      <c r="I52" s="28"/>
      <c r="J52" s="63" t="s">
        <v>233</v>
      </c>
      <c r="K52" s="54">
        <v>38937</v>
      </c>
      <c r="L52" s="54">
        <v>40495</v>
      </c>
    </row>
    <row r="53" spans="2:16" s="27" customFormat="1" x14ac:dyDescent="0.3">
      <c r="B53" s="20" t="s">
        <v>227</v>
      </c>
      <c r="C53" s="20"/>
      <c r="D53" s="29" t="s">
        <v>33</v>
      </c>
      <c r="E53" s="29" t="s">
        <v>14</v>
      </c>
      <c r="F53" s="29" t="s">
        <v>209</v>
      </c>
      <c r="G53" s="29"/>
      <c r="H53" s="39" t="s">
        <v>73</v>
      </c>
      <c r="I53" s="39"/>
      <c r="J53" s="63" t="s">
        <v>233</v>
      </c>
      <c r="K53" s="54">
        <v>50000</v>
      </c>
      <c r="L53" s="54">
        <v>52500</v>
      </c>
    </row>
    <row r="54" spans="2:16" s="27" customFormat="1" x14ac:dyDescent="0.3">
      <c r="B54" s="37" t="s">
        <v>213</v>
      </c>
      <c r="C54" s="20"/>
      <c r="D54" s="29" t="s">
        <v>33</v>
      </c>
      <c r="E54" s="29" t="s">
        <v>77</v>
      </c>
      <c r="F54" s="29" t="s">
        <v>209</v>
      </c>
      <c r="G54" s="29"/>
      <c r="H54" s="39" t="s">
        <v>73</v>
      </c>
      <c r="I54" s="39"/>
      <c r="J54" s="63" t="s">
        <v>233</v>
      </c>
      <c r="K54" s="54">
        <v>0</v>
      </c>
      <c r="L54" s="54">
        <v>0</v>
      </c>
    </row>
    <row r="55" spans="2:16" s="27" customFormat="1" x14ac:dyDescent="0.3">
      <c r="B55" s="30" t="s">
        <v>79</v>
      </c>
      <c r="C55" s="37" t="s">
        <v>12</v>
      </c>
      <c r="D55" s="29" t="s">
        <v>33</v>
      </c>
      <c r="E55" s="29" t="s">
        <v>77</v>
      </c>
      <c r="F55" s="29" t="s">
        <v>72</v>
      </c>
      <c r="G55" s="29"/>
      <c r="H55" s="28" t="s">
        <v>73</v>
      </c>
      <c r="I55" s="28"/>
      <c r="J55" s="63" t="s">
        <v>233</v>
      </c>
      <c r="K55" s="82">
        <v>0</v>
      </c>
      <c r="L55" s="82">
        <v>0</v>
      </c>
    </row>
    <row r="56" spans="2:16" s="27" customFormat="1" x14ac:dyDescent="0.3">
      <c r="B56" s="37" t="s">
        <v>212</v>
      </c>
      <c r="C56" s="37"/>
      <c r="D56" s="29"/>
      <c r="E56" s="29"/>
      <c r="F56" s="29"/>
      <c r="G56" s="29"/>
      <c r="H56" s="28"/>
      <c r="I56" s="28"/>
      <c r="J56" s="31"/>
      <c r="K56" s="54">
        <f t="shared" ref="K56:L56" si="4">SUM(K50:K55)</f>
        <v>392985</v>
      </c>
      <c r="L56" s="54">
        <f t="shared" si="4"/>
        <v>2018745</v>
      </c>
    </row>
    <row r="57" spans="2:16" s="27" customFormat="1" x14ac:dyDescent="0.3">
      <c r="B57" s="37"/>
      <c r="C57" s="37"/>
      <c r="D57" s="29"/>
      <c r="E57" s="29"/>
      <c r="F57" s="29"/>
      <c r="G57" s="29"/>
      <c r="H57" s="28"/>
      <c r="I57" s="28"/>
      <c r="J57" s="31"/>
      <c r="K57" s="54"/>
      <c r="L57" s="54"/>
    </row>
    <row r="58" spans="2:16" s="27" customFormat="1" x14ac:dyDescent="0.3">
      <c r="B58" s="37" t="s">
        <v>234</v>
      </c>
      <c r="C58" s="37"/>
      <c r="D58" s="29" t="s">
        <v>33</v>
      </c>
      <c r="E58" s="29" t="s">
        <v>14</v>
      </c>
      <c r="F58" s="29" t="s">
        <v>72</v>
      </c>
      <c r="G58" s="29"/>
      <c r="H58" s="39" t="s">
        <v>73</v>
      </c>
      <c r="I58" s="28"/>
      <c r="J58" s="63" t="s">
        <v>233</v>
      </c>
      <c r="K58" s="82">
        <v>70000</v>
      </c>
      <c r="L58" s="82">
        <v>73500</v>
      </c>
    </row>
    <row r="59" spans="2:16" s="27" customFormat="1" x14ac:dyDescent="0.3">
      <c r="B59" s="37" t="s">
        <v>235</v>
      </c>
      <c r="C59" s="37"/>
      <c r="D59" s="29"/>
      <c r="E59" s="29"/>
      <c r="F59" s="29"/>
      <c r="G59" s="29"/>
      <c r="H59" s="28"/>
      <c r="I59" s="28"/>
      <c r="J59" s="31"/>
      <c r="K59" s="54">
        <f>SUM(K58:K58)</f>
        <v>70000</v>
      </c>
      <c r="L59" s="54">
        <f t="shared" ref="L59" si="5">SUM(L58:L58)</f>
        <v>73500</v>
      </c>
      <c r="M59" s="54">
        <f t="shared" ref="M59:P59" si="6">SUM(M58)</f>
        <v>0</v>
      </c>
      <c r="N59" s="54">
        <f t="shared" si="6"/>
        <v>0</v>
      </c>
      <c r="O59" s="54">
        <f t="shared" si="6"/>
        <v>0</v>
      </c>
      <c r="P59" s="54">
        <f t="shared" si="6"/>
        <v>0</v>
      </c>
    </row>
    <row r="60" spans="2:16" s="27" customFormat="1" x14ac:dyDescent="0.3">
      <c r="B60" s="37"/>
      <c r="C60" s="37"/>
      <c r="D60" s="29"/>
      <c r="E60" s="29"/>
      <c r="F60" s="29"/>
      <c r="G60" s="29"/>
      <c r="H60" s="28"/>
      <c r="I60" s="28"/>
      <c r="J60" s="31"/>
      <c r="K60" s="54"/>
      <c r="L60" s="54"/>
    </row>
    <row r="61" spans="2:16" s="92" customFormat="1" x14ac:dyDescent="0.3">
      <c r="B61" s="87" t="s">
        <v>246</v>
      </c>
      <c r="C61" s="93" t="s">
        <v>12</v>
      </c>
      <c r="D61" s="88" t="s">
        <v>74</v>
      </c>
      <c r="E61" s="88" t="s">
        <v>14</v>
      </c>
      <c r="F61" s="88" t="s">
        <v>72</v>
      </c>
      <c r="G61" s="88"/>
      <c r="H61" s="90" t="s">
        <v>73</v>
      </c>
      <c r="I61" s="90" t="s">
        <v>75</v>
      </c>
      <c r="J61" s="94" t="s">
        <v>245</v>
      </c>
      <c r="K61" s="95">
        <v>103320</v>
      </c>
      <c r="L61" s="95">
        <v>105791</v>
      </c>
      <c r="M61" s="96"/>
      <c r="P61" s="97">
        <f>SUM(L61:O61)</f>
        <v>105791</v>
      </c>
    </row>
    <row r="62" spans="2:16" s="27" customFormat="1" x14ac:dyDescent="0.3">
      <c r="B62" s="30"/>
      <c r="C62" s="30"/>
      <c r="D62" s="38"/>
      <c r="E62" s="29"/>
      <c r="F62" s="29"/>
      <c r="G62" s="29"/>
      <c r="H62" s="28"/>
      <c r="I62" s="28"/>
      <c r="J62" s="31"/>
      <c r="K62" s="54"/>
      <c r="L62" s="54"/>
    </row>
    <row r="63" spans="2:16" s="27" customFormat="1" x14ac:dyDescent="0.3">
      <c r="B63" s="24" t="s">
        <v>80</v>
      </c>
      <c r="C63" s="24"/>
      <c r="D63" s="25"/>
      <c r="E63" s="29"/>
      <c r="F63" s="29"/>
      <c r="G63" s="29"/>
      <c r="H63" s="28"/>
      <c r="I63" s="28"/>
      <c r="J63" s="31"/>
      <c r="K63" s="54"/>
      <c r="L63" s="54"/>
    </row>
    <row r="64" spans="2:16" s="27" customFormat="1" x14ac:dyDescent="0.3">
      <c r="B64" s="20" t="s">
        <v>237</v>
      </c>
      <c r="C64" s="20" t="s">
        <v>12</v>
      </c>
      <c r="D64" s="29" t="s">
        <v>33</v>
      </c>
      <c r="E64" s="29" t="s">
        <v>14</v>
      </c>
      <c r="F64" s="29" t="s">
        <v>81</v>
      </c>
      <c r="G64" s="29"/>
      <c r="H64" s="28" t="s">
        <v>82</v>
      </c>
      <c r="I64" s="28"/>
      <c r="J64" s="63" t="s">
        <v>236</v>
      </c>
      <c r="K64" s="54">
        <v>23400</v>
      </c>
      <c r="L64" s="54">
        <v>24336</v>
      </c>
    </row>
    <row r="65" spans="1:15" s="92" customFormat="1" x14ac:dyDescent="0.3">
      <c r="B65" s="87" t="s">
        <v>238</v>
      </c>
      <c r="C65" s="93" t="s">
        <v>12</v>
      </c>
      <c r="D65" s="88" t="s">
        <v>74</v>
      </c>
      <c r="E65" s="88" t="s">
        <v>14</v>
      </c>
      <c r="F65" s="88" t="s">
        <v>81</v>
      </c>
      <c r="G65" s="88"/>
      <c r="H65" s="89" t="s">
        <v>82</v>
      </c>
      <c r="I65" s="90" t="s">
        <v>75</v>
      </c>
      <c r="J65" s="98" t="s">
        <v>46</v>
      </c>
      <c r="K65" s="91">
        <v>16591</v>
      </c>
      <c r="L65" s="91">
        <v>16862</v>
      </c>
    </row>
    <row r="66" spans="1:15" s="27" customFormat="1" x14ac:dyDescent="0.3">
      <c r="B66" s="30" t="s">
        <v>239</v>
      </c>
      <c r="C66" s="37" t="s">
        <v>12</v>
      </c>
      <c r="D66" s="29" t="s">
        <v>33</v>
      </c>
      <c r="E66" s="29" t="s">
        <v>77</v>
      </c>
      <c r="F66" s="29" t="s">
        <v>81</v>
      </c>
      <c r="G66" s="29"/>
      <c r="H66" s="28" t="s">
        <v>82</v>
      </c>
      <c r="I66" s="28"/>
      <c r="J66" s="63" t="s">
        <v>233</v>
      </c>
      <c r="K66" s="54">
        <v>0</v>
      </c>
      <c r="L66" s="54">
        <v>5000</v>
      </c>
    </row>
    <row r="67" spans="1:15" s="27" customFormat="1" x14ac:dyDescent="0.3">
      <c r="B67" s="30" t="s">
        <v>83</v>
      </c>
      <c r="C67" s="37"/>
      <c r="D67" s="29"/>
      <c r="E67" s="29"/>
      <c r="F67" s="29"/>
      <c r="G67" s="29"/>
      <c r="H67" s="28"/>
      <c r="I67" s="28"/>
      <c r="J67" s="31"/>
      <c r="K67" s="23">
        <f>SUM(K64:K66)</f>
        <v>39991</v>
      </c>
      <c r="L67" s="23">
        <f t="shared" ref="L67" si="7">SUM(L64:L66)</f>
        <v>46198</v>
      </c>
      <c r="M67" s="23">
        <f>SUM(M64:M66)</f>
        <v>0</v>
      </c>
      <c r="N67" s="23">
        <f>SUM(N64:N66)</f>
        <v>0</v>
      </c>
      <c r="O67" s="23">
        <f>SUM(O64:O66)</f>
        <v>0</v>
      </c>
    </row>
    <row r="68" spans="1:15" s="27" customFormat="1" x14ac:dyDescent="0.3">
      <c r="B68" s="41"/>
      <c r="C68" s="41"/>
      <c r="D68" s="33"/>
      <c r="E68" s="33"/>
      <c r="F68" s="33"/>
      <c r="G68" s="33"/>
      <c r="H68" s="29"/>
      <c r="I68" s="29"/>
      <c r="J68" s="62"/>
      <c r="K68" s="54"/>
      <c r="L68" s="54"/>
    </row>
    <row r="69" spans="1:15" s="27" customFormat="1" x14ac:dyDescent="0.3">
      <c r="A69" s="24" t="s">
        <v>84</v>
      </c>
      <c r="D69" s="36"/>
      <c r="E69" s="25"/>
      <c r="F69" s="25"/>
      <c r="G69" s="25"/>
      <c r="H69" s="33"/>
      <c r="I69" s="33"/>
      <c r="J69" s="62"/>
      <c r="K69" s="54"/>
      <c r="L69" s="54"/>
    </row>
    <row r="70" spans="1:15" s="27" customFormat="1" x14ac:dyDescent="0.3">
      <c r="B70" s="20" t="s">
        <v>85</v>
      </c>
      <c r="C70" s="20" t="s">
        <v>12</v>
      </c>
      <c r="D70" s="29" t="s">
        <v>86</v>
      </c>
      <c r="E70" s="29" t="s">
        <v>14</v>
      </c>
      <c r="F70" s="29" t="s">
        <v>15</v>
      </c>
      <c r="G70" s="29"/>
      <c r="H70" s="28" t="s">
        <v>87</v>
      </c>
      <c r="I70" s="85" t="s">
        <v>224</v>
      </c>
      <c r="J70" s="63" t="s">
        <v>244</v>
      </c>
      <c r="K70" s="54">
        <v>56000</v>
      </c>
      <c r="L70" s="54">
        <v>57400</v>
      </c>
    </row>
    <row r="71" spans="1:15" s="27" customFormat="1" x14ac:dyDescent="0.3">
      <c r="B71" s="30" t="s">
        <v>88</v>
      </c>
      <c r="C71" s="37" t="s">
        <v>12</v>
      </c>
      <c r="D71" s="29" t="s">
        <v>86</v>
      </c>
      <c r="E71" s="29" t="s">
        <v>14</v>
      </c>
      <c r="F71" s="29" t="s">
        <v>89</v>
      </c>
      <c r="G71" s="29"/>
      <c r="H71" s="28" t="s">
        <v>90</v>
      </c>
      <c r="I71" s="85"/>
      <c r="J71" s="63" t="s">
        <v>91</v>
      </c>
      <c r="K71" s="54">
        <v>536980</v>
      </c>
      <c r="L71" s="54">
        <v>504981</v>
      </c>
    </row>
    <row r="72" spans="1:15" s="27" customFormat="1" x14ac:dyDescent="0.3">
      <c r="B72" s="20" t="s">
        <v>92</v>
      </c>
      <c r="C72" s="20" t="s">
        <v>12</v>
      </c>
      <c r="D72" s="29" t="s">
        <v>86</v>
      </c>
      <c r="E72" s="29" t="s">
        <v>14</v>
      </c>
      <c r="F72" s="29" t="s">
        <v>89</v>
      </c>
      <c r="G72" s="29"/>
      <c r="H72" s="28" t="s">
        <v>90</v>
      </c>
      <c r="I72" s="85"/>
      <c r="J72" s="31" t="s">
        <v>91</v>
      </c>
      <c r="K72" s="54">
        <v>758662</v>
      </c>
      <c r="L72" s="54">
        <v>761066</v>
      </c>
    </row>
    <row r="73" spans="1:15" s="27" customFormat="1" x14ac:dyDescent="0.3">
      <c r="B73" s="20" t="s">
        <v>93</v>
      </c>
      <c r="C73" s="20" t="s">
        <v>12</v>
      </c>
      <c r="D73" s="29" t="s">
        <v>86</v>
      </c>
      <c r="E73" s="29" t="s">
        <v>14</v>
      </c>
      <c r="F73" s="29" t="s">
        <v>81</v>
      </c>
      <c r="G73" s="29"/>
      <c r="H73" s="28" t="s">
        <v>94</v>
      </c>
      <c r="I73" s="85"/>
      <c r="J73" s="31" t="s">
        <v>91</v>
      </c>
      <c r="K73" s="54">
        <v>249135</v>
      </c>
      <c r="L73" s="54">
        <v>254116</v>
      </c>
    </row>
    <row r="74" spans="1:15" s="27" customFormat="1" x14ac:dyDescent="0.3">
      <c r="B74" s="103" t="s">
        <v>95</v>
      </c>
      <c r="C74" s="103" t="s">
        <v>21</v>
      </c>
      <c r="D74" s="29" t="s">
        <v>86</v>
      </c>
      <c r="E74" s="29" t="s">
        <v>14</v>
      </c>
      <c r="F74" s="29" t="s">
        <v>15</v>
      </c>
      <c r="G74" s="29"/>
      <c r="H74" s="64" t="s">
        <v>25</v>
      </c>
      <c r="I74" s="85"/>
      <c r="J74" s="31" t="s">
        <v>91</v>
      </c>
      <c r="K74" s="54">
        <v>73800</v>
      </c>
      <c r="L74" s="54">
        <v>69072</v>
      </c>
    </row>
    <row r="75" spans="1:15" s="27" customFormat="1" x14ac:dyDescent="0.3">
      <c r="B75" s="104" t="s">
        <v>96</v>
      </c>
      <c r="C75" s="102" t="s">
        <v>12</v>
      </c>
      <c r="D75" s="29" t="s">
        <v>86</v>
      </c>
      <c r="E75" s="29" t="s">
        <v>14</v>
      </c>
      <c r="F75" s="29" t="s">
        <v>68</v>
      </c>
      <c r="G75" s="29"/>
      <c r="H75" s="65" t="s">
        <v>97</v>
      </c>
      <c r="I75" s="85" t="s">
        <v>224</v>
      </c>
      <c r="J75" s="63" t="s">
        <v>225</v>
      </c>
      <c r="K75" s="54">
        <v>120000</v>
      </c>
      <c r="L75" s="54">
        <v>123000</v>
      </c>
    </row>
    <row r="76" spans="1:15" s="27" customFormat="1" x14ac:dyDescent="0.3">
      <c r="B76" s="102" t="s">
        <v>242</v>
      </c>
      <c r="C76" s="102"/>
      <c r="D76" s="29" t="s">
        <v>86</v>
      </c>
      <c r="E76" s="29" t="s">
        <v>14</v>
      </c>
      <c r="F76" s="29" t="s">
        <v>185</v>
      </c>
      <c r="G76" s="29"/>
      <c r="H76" s="64" t="s">
        <v>243</v>
      </c>
      <c r="I76" s="85"/>
      <c r="J76" s="63" t="s">
        <v>91</v>
      </c>
      <c r="K76" s="54">
        <v>159840</v>
      </c>
      <c r="L76" s="54">
        <v>163037</v>
      </c>
    </row>
    <row r="77" spans="1:15" s="27" customFormat="1" x14ac:dyDescent="0.3">
      <c r="B77" s="102" t="s">
        <v>98</v>
      </c>
      <c r="C77" s="102"/>
      <c r="D77" s="33"/>
      <c r="E77" s="29"/>
      <c r="F77" s="29"/>
      <c r="G77" s="29"/>
      <c r="H77" s="64"/>
      <c r="I77" s="64"/>
      <c r="J77" s="63"/>
      <c r="K77" s="23">
        <f t="shared" ref="K77:L77" si="8">SUM(K70:K76)</f>
        <v>1954417</v>
      </c>
      <c r="L77" s="23">
        <f t="shared" si="8"/>
        <v>1932672</v>
      </c>
    </row>
    <row r="78" spans="1:15" s="27" customFormat="1" x14ac:dyDescent="0.3">
      <c r="B78" s="103"/>
      <c r="C78" s="103"/>
      <c r="D78" s="33"/>
      <c r="E78" s="33"/>
      <c r="F78" s="33"/>
      <c r="G78" s="33"/>
      <c r="H78" s="64"/>
      <c r="I78" s="64"/>
      <c r="J78" s="31"/>
      <c r="K78" s="54"/>
      <c r="L78" s="54"/>
    </row>
    <row r="79" spans="1:15" s="27" customFormat="1" x14ac:dyDescent="0.3">
      <c r="A79" s="120" t="s">
        <v>99</v>
      </c>
      <c r="B79" s="119"/>
      <c r="C79" s="49"/>
      <c r="D79" s="36"/>
      <c r="E79" s="33"/>
      <c r="F79" s="33"/>
      <c r="G79" s="33"/>
      <c r="H79" s="64"/>
      <c r="I79" s="64"/>
      <c r="J79" s="31"/>
      <c r="K79" s="54"/>
      <c r="L79" s="54"/>
    </row>
    <row r="80" spans="1:15" s="27" customFormat="1" x14ac:dyDescent="0.3">
      <c r="B80" s="104" t="s">
        <v>231</v>
      </c>
      <c r="C80" s="103" t="s">
        <v>12</v>
      </c>
      <c r="D80" s="33"/>
      <c r="E80" s="33"/>
      <c r="F80" s="33"/>
      <c r="G80" s="33"/>
      <c r="H80" s="64" t="s">
        <v>73</v>
      </c>
      <c r="I80" s="85"/>
      <c r="J80" s="63"/>
      <c r="K80" s="54">
        <v>38861</v>
      </c>
      <c r="L80" s="54">
        <v>40006</v>
      </c>
    </row>
    <row r="81" spans="1:32" s="27" customFormat="1" x14ac:dyDescent="0.3">
      <c r="B81" s="104" t="s">
        <v>232</v>
      </c>
      <c r="C81" s="103" t="s">
        <v>12</v>
      </c>
      <c r="D81" s="33"/>
      <c r="E81" s="33"/>
      <c r="F81" s="33"/>
      <c r="G81" s="33"/>
      <c r="H81" s="64" t="s">
        <v>73</v>
      </c>
      <c r="I81" s="85"/>
      <c r="J81" s="63"/>
      <c r="K81" s="54">
        <v>38860</v>
      </c>
      <c r="L81" s="54">
        <v>40007</v>
      </c>
    </row>
    <row r="82" spans="1:32" s="27" customFormat="1" x14ac:dyDescent="0.3">
      <c r="B82" s="103" t="s">
        <v>100</v>
      </c>
      <c r="C82" s="103" t="s">
        <v>12</v>
      </c>
      <c r="D82" s="33"/>
      <c r="E82" s="33"/>
      <c r="F82" s="33"/>
      <c r="G82" s="33"/>
      <c r="H82" s="64" t="s">
        <v>82</v>
      </c>
      <c r="I82" s="85"/>
      <c r="J82" s="63"/>
      <c r="K82" s="54">
        <v>24891</v>
      </c>
      <c r="L82" s="54">
        <v>25601</v>
      </c>
    </row>
    <row r="83" spans="1:32" s="27" customFormat="1" x14ac:dyDescent="0.3">
      <c r="B83" s="103" t="s">
        <v>101</v>
      </c>
      <c r="C83" s="103"/>
      <c r="D83" s="102"/>
      <c r="E83" s="33"/>
      <c r="F83" s="33"/>
      <c r="G83" s="33"/>
      <c r="H83" s="64"/>
      <c r="I83" s="64"/>
      <c r="J83" s="31"/>
      <c r="K83" s="54">
        <v>102612</v>
      </c>
      <c r="L83" s="54">
        <f t="shared" ref="L83" si="9">SUM(L80:L82)</f>
        <v>105614</v>
      </c>
    </row>
    <row r="84" spans="1:32" s="27" customFormat="1" x14ac:dyDescent="0.3">
      <c r="B84" s="103"/>
      <c r="C84" s="103"/>
      <c r="D84" s="33"/>
      <c r="E84" s="33"/>
      <c r="F84" s="33"/>
      <c r="G84" s="33"/>
      <c r="H84" s="64"/>
      <c r="I84" s="64"/>
      <c r="J84" s="31"/>
      <c r="K84" s="54"/>
      <c r="L84" s="54"/>
    </row>
    <row r="85" spans="1:32" s="86" customFormat="1" x14ac:dyDescent="0.3">
      <c r="A85" s="27" t="s">
        <v>102</v>
      </c>
      <c r="B85" s="103"/>
      <c r="C85" s="103"/>
      <c r="D85" s="33"/>
      <c r="E85" s="33"/>
      <c r="F85" s="33"/>
      <c r="G85" s="33"/>
      <c r="H85" s="64"/>
      <c r="I85" s="64"/>
      <c r="J85" s="31"/>
      <c r="K85" s="23">
        <f>SUM(K83,K77,K67,K61,K59,K56,K48,K39,K33,K27,K14)</f>
        <v>4024406</v>
      </c>
      <c r="L85" s="23">
        <f t="shared" ref="L85" si="10">SUM(L83,L77,L67,L61,L59,L56,L48,L39,L33,L27,L14)</f>
        <v>5922456</v>
      </c>
      <c r="M85" s="23">
        <f>SUM(M77,M83,M67,M59,M56,M48,M39,M33,M27,M14)</f>
        <v>0</v>
      </c>
      <c r="N85" s="23">
        <f>SUM(N77,N83,N67,N59,N56,N48,N39,N33,N27,N14)</f>
        <v>0</v>
      </c>
      <c r="O85" s="27"/>
      <c r="P85" s="27"/>
      <c r="Q85" s="27"/>
      <c r="R85" s="27"/>
      <c r="S85" s="27"/>
      <c r="T85" s="27"/>
      <c r="U85" s="27"/>
      <c r="V85" s="27"/>
      <c r="W85" s="27"/>
      <c r="X85" s="27"/>
      <c r="Y85" s="27"/>
      <c r="Z85" s="27"/>
      <c r="AA85" s="27"/>
      <c r="AB85" s="27"/>
      <c r="AC85" s="27"/>
      <c r="AD85" s="27"/>
      <c r="AE85" s="27"/>
      <c r="AF85" s="27"/>
    </row>
    <row r="86" spans="1:32" s="27" customFormat="1" ht="13.5" thickBot="1" x14ac:dyDescent="0.35">
      <c r="A86" s="41"/>
      <c r="B86" s="41"/>
      <c r="C86" s="41"/>
      <c r="D86" s="33"/>
      <c r="E86" s="33"/>
      <c r="F86" s="33"/>
      <c r="G86" s="33"/>
      <c r="H86" s="22"/>
      <c r="I86" s="22"/>
      <c r="J86" s="63"/>
      <c r="K86" s="54"/>
      <c r="L86" s="54"/>
    </row>
    <row r="87" spans="1:32" s="27" customFormat="1" ht="14" thickTop="1" thickBot="1" x14ac:dyDescent="0.35">
      <c r="A87" s="32" t="s">
        <v>103</v>
      </c>
      <c r="B87" s="53"/>
      <c r="C87" s="41"/>
      <c r="D87" s="33"/>
      <c r="E87" s="33"/>
      <c r="F87" s="33"/>
      <c r="G87" s="33"/>
      <c r="H87" s="22"/>
      <c r="I87" s="22"/>
      <c r="J87" s="63"/>
      <c r="K87" s="54"/>
      <c r="L87" s="54"/>
    </row>
    <row r="88" spans="1:32" s="27" customFormat="1" ht="13.5" thickTop="1" x14ac:dyDescent="0.3">
      <c r="B88" s="30" t="s">
        <v>104</v>
      </c>
      <c r="C88" s="37" t="s">
        <v>12</v>
      </c>
      <c r="D88" s="29" t="s">
        <v>33</v>
      </c>
      <c r="E88" s="29" t="s">
        <v>14</v>
      </c>
      <c r="F88" s="29" t="s">
        <v>15</v>
      </c>
      <c r="G88" s="29" t="s">
        <v>105</v>
      </c>
      <c r="H88" s="39" t="s">
        <v>106</v>
      </c>
      <c r="I88" s="39"/>
      <c r="J88" s="63" t="s">
        <v>240</v>
      </c>
      <c r="K88" s="54">
        <v>425000</v>
      </c>
      <c r="L88" s="54">
        <v>638000</v>
      </c>
    </row>
    <row r="89" spans="1:32" s="27" customFormat="1" x14ac:dyDescent="0.3">
      <c r="B89" s="37" t="s">
        <v>107</v>
      </c>
      <c r="C89" s="37" t="s">
        <v>12</v>
      </c>
      <c r="D89" s="29" t="s">
        <v>108</v>
      </c>
      <c r="E89" s="29" t="s">
        <v>14</v>
      </c>
      <c r="F89" s="29" t="s">
        <v>15</v>
      </c>
      <c r="G89" s="29"/>
      <c r="H89" s="39" t="s">
        <v>109</v>
      </c>
      <c r="I89" s="39"/>
      <c r="J89" s="31" t="s">
        <v>110</v>
      </c>
      <c r="K89" s="54">
        <v>54000</v>
      </c>
      <c r="L89" s="54">
        <v>54000</v>
      </c>
      <c r="M89" s="100" t="e">
        <f>SUM(#REF!)</f>
        <v>#REF!</v>
      </c>
    </row>
    <row r="90" spans="1:32" s="27" customFormat="1" x14ac:dyDescent="0.3">
      <c r="B90" s="30" t="s">
        <v>111</v>
      </c>
      <c r="C90" s="37" t="s">
        <v>12</v>
      </c>
      <c r="D90" s="36" t="s">
        <v>33</v>
      </c>
      <c r="E90" s="29" t="s">
        <v>14</v>
      </c>
      <c r="F90" s="29" t="s">
        <v>15</v>
      </c>
      <c r="G90" s="29" t="s">
        <v>112</v>
      </c>
      <c r="H90" s="28" t="s">
        <v>109</v>
      </c>
      <c r="I90" s="85"/>
      <c r="J90" s="84" t="s">
        <v>214</v>
      </c>
      <c r="K90" s="54">
        <v>24000</v>
      </c>
      <c r="L90" s="54">
        <v>25200</v>
      </c>
    </row>
    <row r="91" spans="1:32" s="27" customFormat="1" x14ac:dyDescent="0.3">
      <c r="B91" s="30" t="s">
        <v>252</v>
      </c>
      <c r="C91" s="37" t="s">
        <v>12</v>
      </c>
      <c r="D91" s="36" t="s">
        <v>33</v>
      </c>
      <c r="E91" s="29" t="s">
        <v>14</v>
      </c>
      <c r="F91" s="29" t="s">
        <v>167</v>
      </c>
      <c r="G91" s="29"/>
      <c r="H91" s="28" t="s">
        <v>109</v>
      </c>
      <c r="I91" s="85"/>
      <c r="J91" s="84" t="s">
        <v>253</v>
      </c>
      <c r="K91" s="54">
        <v>138930</v>
      </c>
      <c r="L91" s="54">
        <v>142408</v>
      </c>
    </row>
    <row r="92" spans="1:32" s="27" customFormat="1" ht="26" x14ac:dyDescent="0.3">
      <c r="B92" s="30" t="s">
        <v>114</v>
      </c>
      <c r="C92" s="37" t="s">
        <v>12</v>
      </c>
      <c r="D92" s="36" t="s">
        <v>33</v>
      </c>
      <c r="E92" s="29" t="s">
        <v>14</v>
      </c>
      <c r="F92" s="29" t="s">
        <v>15</v>
      </c>
      <c r="G92" s="29" t="s">
        <v>112</v>
      </c>
      <c r="H92" s="39" t="s">
        <v>109</v>
      </c>
      <c r="I92" s="36"/>
      <c r="J92" s="84" t="s">
        <v>113</v>
      </c>
      <c r="K92" s="54">
        <v>100000</v>
      </c>
      <c r="L92" s="54">
        <v>102500</v>
      </c>
      <c r="M92" s="34" t="s">
        <v>115</v>
      </c>
    </row>
    <row r="93" spans="1:32" s="27" customFormat="1" x14ac:dyDescent="0.3">
      <c r="B93" s="37" t="s">
        <v>116</v>
      </c>
      <c r="C93" s="37" t="s">
        <v>12</v>
      </c>
      <c r="D93" s="36" t="s">
        <v>33</v>
      </c>
      <c r="E93" s="29" t="s">
        <v>14</v>
      </c>
      <c r="F93" s="29" t="s">
        <v>15</v>
      </c>
      <c r="G93" s="38" t="s">
        <v>117</v>
      </c>
      <c r="H93" s="39" t="s">
        <v>106</v>
      </c>
      <c r="I93" s="85"/>
      <c r="J93" s="84" t="s">
        <v>113</v>
      </c>
      <c r="K93" s="54">
        <v>31200</v>
      </c>
      <c r="L93" s="54">
        <v>31980</v>
      </c>
    </row>
    <row r="94" spans="1:32" s="27" customFormat="1" x14ac:dyDescent="0.3">
      <c r="B94" s="37" t="s">
        <v>247</v>
      </c>
      <c r="C94" s="37" t="s">
        <v>12</v>
      </c>
      <c r="D94" s="36" t="s">
        <v>33</v>
      </c>
      <c r="E94" s="29" t="s">
        <v>14</v>
      </c>
      <c r="F94" s="29" t="s">
        <v>15</v>
      </c>
      <c r="G94" s="29" t="s">
        <v>117</v>
      </c>
      <c r="H94" s="28" t="s">
        <v>106</v>
      </c>
      <c r="I94" s="36"/>
      <c r="J94" s="84" t="s">
        <v>113</v>
      </c>
      <c r="K94" s="54">
        <v>0</v>
      </c>
      <c r="L94" s="54">
        <v>135000</v>
      </c>
      <c r="M94" s="27" t="s">
        <v>118</v>
      </c>
    </row>
    <row r="95" spans="1:32" s="27" customFormat="1" x14ac:dyDescent="0.3">
      <c r="B95" s="37" t="s">
        <v>201</v>
      </c>
      <c r="C95" s="37" t="s">
        <v>12</v>
      </c>
      <c r="D95" s="36" t="s">
        <v>33</v>
      </c>
      <c r="E95" s="29" t="s">
        <v>14</v>
      </c>
      <c r="F95" s="29" t="s">
        <v>15</v>
      </c>
      <c r="G95" s="29" t="s">
        <v>112</v>
      </c>
      <c r="H95" s="28" t="s">
        <v>106</v>
      </c>
      <c r="I95" s="36"/>
      <c r="J95" s="84" t="s">
        <v>113</v>
      </c>
      <c r="K95" s="54">
        <v>30000</v>
      </c>
      <c r="L95" s="54">
        <v>70000</v>
      </c>
      <c r="M95" s="27" t="s">
        <v>119</v>
      </c>
    </row>
    <row r="96" spans="1:32" s="27" customFormat="1" x14ac:dyDescent="0.3">
      <c r="B96" s="20" t="s">
        <v>130</v>
      </c>
      <c r="C96" s="37" t="s">
        <v>12</v>
      </c>
      <c r="D96" s="38" t="s">
        <v>131</v>
      </c>
      <c r="E96" s="29" t="s">
        <v>14</v>
      </c>
      <c r="F96" s="29" t="s">
        <v>68</v>
      </c>
      <c r="G96" s="29"/>
      <c r="H96" s="28" t="s">
        <v>109</v>
      </c>
      <c r="I96" s="85" t="s">
        <v>224</v>
      </c>
      <c r="J96" s="63" t="s">
        <v>217</v>
      </c>
      <c r="K96" s="54">
        <v>420000</v>
      </c>
      <c r="L96" s="54">
        <v>430500</v>
      </c>
    </row>
    <row r="97" spans="2:13" s="27" customFormat="1" x14ac:dyDescent="0.3">
      <c r="B97" s="30" t="s">
        <v>132</v>
      </c>
      <c r="C97" s="37" t="s">
        <v>12</v>
      </c>
      <c r="D97" s="29" t="s">
        <v>86</v>
      </c>
      <c r="E97" s="29" t="s">
        <v>14</v>
      </c>
      <c r="F97" s="29" t="s">
        <v>133</v>
      </c>
      <c r="G97" s="29"/>
      <c r="H97" s="28" t="s">
        <v>134</v>
      </c>
      <c r="I97" s="85" t="s">
        <v>224</v>
      </c>
      <c r="J97" s="63" t="s">
        <v>207</v>
      </c>
      <c r="K97" s="54">
        <v>8755162</v>
      </c>
      <c r="L97" s="54">
        <v>8757557</v>
      </c>
    </row>
    <row r="98" spans="2:13" s="27" customFormat="1" x14ac:dyDescent="0.3">
      <c r="B98" s="20" t="s">
        <v>135</v>
      </c>
      <c r="C98" s="37" t="s">
        <v>12</v>
      </c>
      <c r="D98" s="29" t="s">
        <v>33</v>
      </c>
      <c r="E98" s="29" t="s">
        <v>14</v>
      </c>
      <c r="F98" s="29" t="s">
        <v>133</v>
      </c>
      <c r="G98" s="29"/>
      <c r="H98" s="39" t="s">
        <v>109</v>
      </c>
      <c r="I98" s="85" t="s">
        <v>224</v>
      </c>
      <c r="J98" s="63" t="s">
        <v>217</v>
      </c>
      <c r="K98" s="54">
        <v>240000</v>
      </c>
      <c r="L98" s="54">
        <v>246000</v>
      </c>
    </row>
    <row r="99" spans="2:13" s="27" customFormat="1" x14ac:dyDescent="0.3">
      <c r="B99" s="30" t="s">
        <v>136</v>
      </c>
      <c r="C99" s="37" t="s">
        <v>12</v>
      </c>
      <c r="D99" s="29" t="s">
        <v>131</v>
      </c>
      <c r="E99" s="29" t="s">
        <v>14</v>
      </c>
      <c r="F99" s="29" t="s">
        <v>137</v>
      </c>
      <c r="G99" s="29"/>
      <c r="H99" s="28" t="s">
        <v>109</v>
      </c>
      <c r="I99" s="85" t="s">
        <v>224</v>
      </c>
      <c r="J99" s="63" t="s">
        <v>219</v>
      </c>
      <c r="K99" s="54">
        <v>180000</v>
      </c>
      <c r="L99" s="54">
        <v>184500</v>
      </c>
    </row>
    <row r="100" spans="2:13" s="27" customFormat="1" x14ac:dyDescent="0.3">
      <c r="B100" s="30" t="s">
        <v>138</v>
      </c>
      <c r="C100" s="37" t="s">
        <v>12</v>
      </c>
      <c r="D100" s="38" t="s">
        <v>131</v>
      </c>
      <c r="E100" s="29" t="s">
        <v>14</v>
      </c>
      <c r="F100" s="29" t="s">
        <v>139</v>
      </c>
      <c r="G100" s="29"/>
      <c r="H100" s="28" t="s">
        <v>109</v>
      </c>
      <c r="I100" s="39" t="s">
        <v>251</v>
      </c>
      <c r="J100" s="68" t="s">
        <v>249</v>
      </c>
      <c r="K100" s="54">
        <v>250000</v>
      </c>
      <c r="L100" s="54">
        <v>256250</v>
      </c>
    </row>
    <row r="101" spans="2:13" s="27" customFormat="1" x14ac:dyDescent="0.3">
      <c r="B101" s="20" t="s">
        <v>140</v>
      </c>
      <c r="C101" s="37" t="s">
        <v>12</v>
      </c>
      <c r="D101" s="29" t="s">
        <v>86</v>
      </c>
      <c r="E101" s="29" t="s">
        <v>14</v>
      </c>
      <c r="F101" s="29" t="s">
        <v>141</v>
      </c>
      <c r="G101" s="29"/>
      <c r="H101" s="39" t="s">
        <v>109</v>
      </c>
      <c r="I101" s="85" t="s">
        <v>224</v>
      </c>
      <c r="J101" s="63" t="s">
        <v>219</v>
      </c>
      <c r="K101" s="54">
        <v>64800</v>
      </c>
      <c r="L101" s="54">
        <v>66420</v>
      </c>
    </row>
    <row r="102" spans="2:13" s="27" customFormat="1" x14ac:dyDescent="0.3">
      <c r="B102" s="20" t="s">
        <v>142</v>
      </c>
      <c r="C102" s="37" t="s">
        <v>12</v>
      </c>
      <c r="D102" s="29" t="s">
        <v>86</v>
      </c>
      <c r="E102" s="29" t="s">
        <v>14</v>
      </c>
      <c r="F102" s="29" t="s">
        <v>143</v>
      </c>
      <c r="G102" s="29"/>
      <c r="H102" s="39" t="s">
        <v>109</v>
      </c>
      <c r="I102" s="85" t="s">
        <v>224</v>
      </c>
      <c r="J102" s="63" t="s">
        <v>219</v>
      </c>
      <c r="K102" s="54">
        <v>120000</v>
      </c>
      <c r="L102" s="54">
        <v>123000</v>
      </c>
    </row>
    <row r="103" spans="2:13" s="27" customFormat="1" x14ac:dyDescent="0.3">
      <c r="B103" s="30" t="s">
        <v>144</v>
      </c>
      <c r="C103" s="37" t="s">
        <v>12</v>
      </c>
      <c r="D103" s="29" t="s">
        <v>86</v>
      </c>
      <c r="E103" s="29" t="s">
        <v>14</v>
      </c>
      <c r="F103" s="29" t="s">
        <v>145</v>
      </c>
      <c r="G103" s="29" t="s">
        <v>146</v>
      </c>
      <c r="H103" s="28" t="s">
        <v>109</v>
      </c>
      <c r="I103" s="85" t="s">
        <v>224</v>
      </c>
      <c r="J103" s="63" t="s">
        <v>219</v>
      </c>
      <c r="K103" s="54">
        <v>18000</v>
      </c>
      <c r="L103" s="54">
        <v>18450</v>
      </c>
    </row>
    <row r="104" spans="2:13" s="27" customFormat="1" x14ac:dyDescent="0.3">
      <c r="B104" s="37" t="s">
        <v>147</v>
      </c>
      <c r="C104" s="37" t="s">
        <v>12</v>
      </c>
      <c r="D104" s="29" t="s">
        <v>86</v>
      </c>
      <c r="E104" s="29" t="s">
        <v>14</v>
      </c>
      <c r="F104" s="29" t="s">
        <v>148</v>
      </c>
      <c r="G104" s="29"/>
      <c r="H104" s="39" t="s">
        <v>109</v>
      </c>
      <c r="I104" s="85" t="s">
        <v>224</v>
      </c>
      <c r="J104" s="63" t="s">
        <v>219</v>
      </c>
      <c r="K104" s="54">
        <v>144000</v>
      </c>
      <c r="L104" s="54">
        <v>147600</v>
      </c>
    </row>
    <row r="105" spans="2:13" s="27" customFormat="1" x14ac:dyDescent="0.3">
      <c r="B105" s="30" t="s">
        <v>149</v>
      </c>
      <c r="C105" s="37" t="s">
        <v>12</v>
      </c>
      <c r="D105" s="29" t="s">
        <v>131</v>
      </c>
      <c r="E105" s="29" t="s">
        <v>14</v>
      </c>
      <c r="F105" s="29" t="s">
        <v>150</v>
      </c>
      <c r="G105" s="29"/>
      <c r="H105" s="39" t="s">
        <v>109</v>
      </c>
      <c r="I105" s="85" t="s">
        <v>224</v>
      </c>
      <c r="J105" s="63" t="s">
        <v>219</v>
      </c>
      <c r="K105" s="54">
        <v>24000</v>
      </c>
      <c r="L105" s="54">
        <v>24600</v>
      </c>
    </row>
    <row r="106" spans="2:13" s="27" customFormat="1" x14ac:dyDescent="0.3">
      <c r="B106" s="37" t="s">
        <v>151</v>
      </c>
      <c r="C106" s="37" t="s">
        <v>12</v>
      </c>
      <c r="D106" s="29" t="s">
        <v>33</v>
      </c>
      <c r="E106" s="29" t="s">
        <v>14</v>
      </c>
      <c r="F106" s="29" t="s">
        <v>152</v>
      </c>
      <c r="G106" s="29"/>
      <c r="H106" s="39" t="s">
        <v>109</v>
      </c>
      <c r="I106" s="85" t="s">
        <v>224</v>
      </c>
      <c r="J106" s="63" t="s">
        <v>219</v>
      </c>
      <c r="K106" s="54">
        <v>42000</v>
      </c>
      <c r="L106" s="54">
        <v>43050</v>
      </c>
    </row>
    <row r="107" spans="2:13" s="27" customFormat="1" x14ac:dyDescent="0.3">
      <c r="B107" s="40" t="s">
        <v>153</v>
      </c>
      <c r="C107" s="37" t="s">
        <v>12</v>
      </c>
      <c r="D107" s="29" t="s">
        <v>86</v>
      </c>
      <c r="E107" s="29" t="s">
        <v>14</v>
      </c>
      <c r="F107" s="29" t="s">
        <v>154</v>
      </c>
      <c r="G107" s="29"/>
      <c r="H107" s="70" t="s">
        <v>109</v>
      </c>
      <c r="I107" s="85" t="s">
        <v>224</v>
      </c>
      <c r="J107" s="68" t="s">
        <v>219</v>
      </c>
      <c r="K107" s="54">
        <v>48000</v>
      </c>
      <c r="L107" s="54">
        <v>49200</v>
      </c>
    </row>
    <row r="108" spans="2:13" s="27" customFormat="1" x14ac:dyDescent="0.3">
      <c r="B108" s="37" t="s">
        <v>155</v>
      </c>
      <c r="C108" s="37" t="s">
        <v>12</v>
      </c>
      <c r="D108" s="29" t="s">
        <v>86</v>
      </c>
      <c r="E108" s="29" t="s">
        <v>14</v>
      </c>
      <c r="F108" s="29" t="s">
        <v>156</v>
      </c>
      <c r="G108" s="29"/>
      <c r="H108" s="39" t="s">
        <v>109</v>
      </c>
      <c r="I108" s="85" t="s">
        <v>224</v>
      </c>
      <c r="J108" s="31" t="s">
        <v>220</v>
      </c>
      <c r="K108" s="54">
        <v>42000</v>
      </c>
      <c r="L108" s="54">
        <v>43050</v>
      </c>
    </row>
    <row r="109" spans="2:13" s="27" customFormat="1" x14ac:dyDescent="0.3">
      <c r="B109" s="37" t="s">
        <v>157</v>
      </c>
      <c r="C109" s="37" t="s">
        <v>12</v>
      </c>
      <c r="D109" s="29" t="s">
        <v>86</v>
      </c>
      <c r="E109" s="29" t="s">
        <v>14</v>
      </c>
      <c r="F109" s="29" t="s">
        <v>158</v>
      </c>
      <c r="G109" s="29"/>
      <c r="H109" s="39" t="s">
        <v>122</v>
      </c>
      <c r="I109" s="85" t="s">
        <v>224</v>
      </c>
      <c r="J109" s="71" t="s">
        <v>219</v>
      </c>
      <c r="K109" s="54">
        <v>200000</v>
      </c>
      <c r="L109" s="54">
        <v>529000</v>
      </c>
    </row>
    <row r="110" spans="2:13" s="27" customFormat="1" x14ac:dyDescent="0.3">
      <c r="B110" s="20" t="s">
        <v>159</v>
      </c>
      <c r="C110" s="37" t="s">
        <v>12</v>
      </c>
      <c r="D110" s="29" t="s">
        <v>131</v>
      </c>
      <c r="E110" s="29" t="s">
        <v>14</v>
      </c>
      <c r="F110" s="29" t="s">
        <v>160</v>
      </c>
      <c r="G110" s="29"/>
      <c r="H110" s="39" t="s">
        <v>127</v>
      </c>
      <c r="I110" s="85" t="s">
        <v>224</v>
      </c>
      <c r="J110" s="31" t="s">
        <v>221</v>
      </c>
      <c r="K110" s="54">
        <v>18000</v>
      </c>
      <c r="L110" s="54">
        <v>18450</v>
      </c>
    </row>
    <row r="111" spans="2:13" s="27" customFormat="1" x14ac:dyDescent="0.3">
      <c r="B111" s="20" t="s">
        <v>161</v>
      </c>
      <c r="C111" s="37" t="s">
        <v>12</v>
      </c>
      <c r="D111" s="29" t="s">
        <v>131</v>
      </c>
      <c r="E111" s="29" t="s">
        <v>14</v>
      </c>
      <c r="F111" s="29" t="s">
        <v>162</v>
      </c>
      <c r="G111" s="29"/>
      <c r="H111" s="28" t="s">
        <v>109</v>
      </c>
      <c r="I111" s="85" t="s">
        <v>224</v>
      </c>
      <c r="J111" s="31" t="s">
        <v>222</v>
      </c>
      <c r="K111" s="54">
        <v>45600</v>
      </c>
      <c r="L111" s="54">
        <v>46740</v>
      </c>
      <c r="M111" s="35" t="s">
        <v>163</v>
      </c>
    </row>
    <row r="112" spans="2:13" s="27" customFormat="1" x14ac:dyDescent="0.3">
      <c r="B112" s="30" t="s">
        <v>164</v>
      </c>
      <c r="C112" s="37" t="s">
        <v>12</v>
      </c>
      <c r="D112" s="29" t="s">
        <v>86</v>
      </c>
      <c r="E112" s="29" t="s">
        <v>14</v>
      </c>
      <c r="F112" s="29" t="s">
        <v>165</v>
      </c>
      <c r="G112" s="29"/>
      <c r="H112" s="39" t="s">
        <v>109</v>
      </c>
      <c r="I112" s="85" t="s">
        <v>224</v>
      </c>
      <c r="J112" s="31" t="s">
        <v>166</v>
      </c>
      <c r="K112" s="54">
        <v>111000</v>
      </c>
      <c r="L112" s="54">
        <v>72000</v>
      </c>
    </row>
    <row r="113" spans="1:12" s="27" customFormat="1" x14ac:dyDescent="0.3">
      <c r="B113" s="30" t="s">
        <v>168</v>
      </c>
      <c r="C113" s="37" t="s">
        <v>12</v>
      </c>
      <c r="D113" s="29" t="s">
        <v>169</v>
      </c>
      <c r="E113" s="29" t="s">
        <v>14</v>
      </c>
      <c r="F113" s="38" t="s">
        <v>167</v>
      </c>
      <c r="G113" s="29"/>
      <c r="H113" s="39" t="s">
        <v>109</v>
      </c>
      <c r="I113" s="85" t="s">
        <v>224</v>
      </c>
      <c r="J113" s="71" t="s">
        <v>219</v>
      </c>
      <c r="K113" s="54">
        <v>12000</v>
      </c>
      <c r="L113" s="54">
        <v>12300</v>
      </c>
    </row>
    <row r="114" spans="1:12" s="27" customFormat="1" x14ac:dyDescent="0.3">
      <c r="B114" s="20" t="s">
        <v>120</v>
      </c>
      <c r="C114" s="37" t="s">
        <v>12</v>
      </c>
      <c r="D114" s="29" t="s">
        <v>33</v>
      </c>
      <c r="E114" s="29" t="s">
        <v>14</v>
      </c>
      <c r="F114" s="29" t="s">
        <v>121</v>
      </c>
      <c r="G114" s="29"/>
      <c r="H114" s="28" t="s">
        <v>122</v>
      </c>
      <c r="I114" s="85" t="s">
        <v>224</v>
      </c>
      <c r="J114" s="31" t="s">
        <v>218</v>
      </c>
      <c r="K114" s="54">
        <v>102000</v>
      </c>
      <c r="L114" s="54">
        <v>104550</v>
      </c>
    </row>
    <row r="115" spans="1:12" s="27" customFormat="1" x14ac:dyDescent="0.3">
      <c r="B115" s="20" t="s">
        <v>123</v>
      </c>
      <c r="C115" s="37" t="s">
        <v>12</v>
      </c>
      <c r="D115" s="38" t="s">
        <v>86</v>
      </c>
      <c r="E115" s="29" t="s">
        <v>14</v>
      </c>
      <c r="F115" s="29" t="s">
        <v>124</v>
      </c>
      <c r="G115" s="29"/>
      <c r="H115" s="21" t="s">
        <v>122</v>
      </c>
      <c r="I115" s="85" t="s">
        <v>224</v>
      </c>
      <c r="J115" s="31" t="s">
        <v>218</v>
      </c>
      <c r="K115" s="54">
        <v>12000</v>
      </c>
      <c r="L115" s="54">
        <v>12300</v>
      </c>
    </row>
    <row r="116" spans="1:12" s="27" customFormat="1" x14ac:dyDescent="0.3">
      <c r="B116" s="66" t="s">
        <v>125</v>
      </c>
      <c r="C116" s="37" t="s">
        <v>12</v>
      </c>
      <c r="D116" s="29" t="s">
        <v>86</v>
      </c>
      <c r="E116" s="29" t="s">
        <v>14</v>
      </c>
      <c r="F116" s="29" t="s">
        <v>126</v>
      </c>
      <c r="G116" s="29"/>
      <c r="H116" s="67" t="s">
        <v>127</v>
      </c>
      <c r="I116" s="85" t="s">
        <v>224</v>
      </c>
      <c r="J116" s="68" t="s">
        <v>216</v>
      </c>
      <c r="K116" s="54">
        <v>36000</v>
      </c>
      <c r="L116" s="54">
        <v>36900</v>
      </c>
    </row>
    <row r="117" spans="1:12" s="27" customFormat="1" x14ac:dyDescent="0.3">
      <c r="B117" s="69" t="s">
        <v>205</v>
      </c>
      <c r="C117" s="37" t="s">
        <v>12</v>
      </c>
      <c r="D117" s="29"/>
      <c r="E117" s="29" t="s">
        <v>14</v>
      </c>
      <c r="F117" s="29" t="s">
        <v>206</v>
      </c>
      <c r="G117" s="29"/>
      <c r="H117" s="67" t="s">
        <v>127</v>
      </c>
      <c r="I117" s="85" t="s">
        <v>224</v>
      </c>
      <c r="J117" s="68" t="s">
        <v>207</v>
      </c>
      <c r="K117" s="54">
        <v>18000</v>
      </c>
      <c r="L117" s="54">
        <v>18450</v>
      </c>
    </row>
    <row r="118" spans="1:12" s="27" customFormat="1" x14ac:dyDescent="0.3">
      <c r="B118" s="30" t="s">
        <v>128</v>
      </c>
      <c r="C118" s="37" t="s">
        <v>12</v>
      </c>
      <c r="D118" s="29" t="s">
        <v>86</v>
      </c>
      <c r="E118" s="29" t="s">
        <v>14</v>
      </c>
      <c r="F118" s="29" t="s">
        <v>129</v>
      </c>
      <c r="G118" s="29"/>
      <c r="H118" s="28" t="s">
        <v>127</v>
      </c>
      <c r="I118" s="85" t="s">
        <v>224</v>
      </c>
      <c r="J118" s="63" t="s">
        <v>217</v>
      </c>
      <c r="K118" s="54">
        <v>30000</v>
      </c>
      <c r="L118" s="54">
        <v>30750</v>
      </c>
    </row>
    <row r="119" spans="1:12" s="27" customFormat="1" x14ac:dyDescent="0.3">
      <c r="B119" s="30"/>
      <c r="C119" s="37"/>
      <c r="D119" s="29"/>
      <c r="E119" s="29"/>
      <c r="F119" s="29"/>
      <c r="G119" s="29"/>
      <c r="H119" s="39"/>
      <c r="I119" s="39"/>
      <c r="J119" s="31"/>
      <c r="K119" s="54"/>
      <c r="L119" s="54"/>
    </row>
    <row r="120" spans="1:12" s="27" customFormat="1" x14ac:dyDescent="0.3">
      <c r="B120" s="35" t="s">
        <v>170</v>
      </c>
      <c r="C120" s="35"/>
      <c r="D120" s="72"/>
      <c r="E120" s="36"/>
      <c r="F120" s="36"/>
      <c r="G120" s="36"/>
      <c r="H120" s="36"/>
      <c r="I120" s="36"/>
      <c r="J120" s="10"/>
      <c r="K120" s="23">
        <f>SUM(K88:K119)</f>
        <v>11735692</v>
      </c>
      <c r="L120" s="23">
        <f>SUM(L88:L119)</f>
        <v>12470705</v>
      </c>
    </row>
    <row r="121" spans="1:12" s="27" customFormat="1" ht="13.5" thickBot="1" x14ac:dyDescent="0.35">
      <c r="B121" s="30"/>
      <c r="C121" s="30"/>
      <c r="D121" s="38"/>
      <c r="E121" s="38"/>
      <c r="F121" s="38"/>
      <c r="G121" s="38"/>
      <c r="H121" s="73"/>
      <c r="I121" s="73"/>
      <c r="J121" s="71"/>
      <c r="K121" s="54"/>
      <c r="L121" s="54"/>
    </row>
    <row r="122" spans="1:12" s="27" customFormat="1" ht="14" thickTop="1" thickBot="1" x14ac:dyDescent="0.35">
      <c r="A122" s="32" t="s">
        <v>171</v>
      </c>
      <c r="B122" s="53"/>
      <c r="C122" s="41"/>
      <c r="D122" s="33"/>
      <c r="E122" s="33"/>
      <c r="F122" s="33"/>
      <c r="G122" s="33"/>
      <c r="H122" s="22"/>
      <c r="I122" s="22"/>
      <c r="J122" s="63"/>
      <c r="K122" s="54"/>
      <c r="L122" s="54"/>
    </row>
    <row r="123" spans="1:12" s="27" customFormat="1" ht="13.5" thickTop="1" x14ac:dyDescent="0.3">
      <c r="B123" s="20" t="s">
        <v>130</v>
      </c>
      <c r="C123" s="37" t="s">
        <v>12</v>
      </c>
      <c r="D123" s="29" t="s">
        <v>131</v>
      </c>
      <c r="E123" s="38" t="s">
        <v>77</v>
      </c>
      <c r="F123" s="29" t="s">
        <v>68</v>
      </c>
      <c r="G123" s="29"/>
      <c r="H123" s="28" t="s">
        <v>109</v>
      </c>
      <c r="I123" s="28"/>
      <c r="J123" s="63" t="s">
        <v>219</v>
      </c>
      <c r="K123" s="54">
        <v>350000</v>
      </c>
      <c r="L123" s="54">
        <v>358750</v>
      </c>
    </row>
    <row r="124" spans="1:12" s="27" customFormat="1" x14ac:dyDescent="0.3">
      <c r="B124" s="20" t="s">
        <v>136</v>
      </c>
      <c r="C124" s="37" t="s">
        <v>12</v>
      </c>
      <c r="D124" s="29" t="s">
        <v>131</v>
      </c>
      <c r="E124" s="38" t="s">
        <v>77</v>
      </c>
      <c r="F124" s="29" t="s">
        <v>137</v>
      </c>
      <c r="G124" s="29"/>
      <c r="H124" s="28" t="s">
        <v>109</v>
      </c>
      <c r="I124" s="85" t="s">
        <v>224</v>
      </c>
      <c r="J124" s="63" t="s">
        <v>219</v>
      </c>
      <c r="K124" s="54">
        <v>175000</v>
      </c>
      <c r="L124" s="54">
        <v>179375</v>
      </c>
    </row>
    <row r="125" spans="1:12" s="27" customFormat="1" x14ac:dyDescent="0.3">
      <c r="B125" s="20" t="s">
        <v>172</v>
      </c>
      <c r="C125" s="37" t="s">
        <v>12</v>
      </c>
      <c r="D125" s="29" t="s">
        <v>131</v>
      </c>
      <c r="E125" s="38" t="s">
        <v>77</v>
      </c>
      <c r="F125" s="29" t="s">
        <v>139</v>
      </c>
      <c r="G125" s="29"/>
      <c r="H125" s="28" t="s">
        <v>109</v>
      </c>
      <c r="I125" s="39" t="s">
        <v>251</v>
      </c>
      <c r="J125" s="63" t="s">
        <v>249</v>
      </c>
      <c r="K125" s="54">
        <v>61680</v>
      </c>
      <c r="L125" s="54">
        <v>63222</v>
      </c>
    </row>
    <row r="126" spans="1:12" s="27" customFormat="1" x14ac:dyDescent="0.3">
      <c r="B126" s="30" t="s">
        <v>173</v>
      </c>
      <c r="C126" s="37" t="s">
        <v>12</v>
      </c>
      <c r="D126" s="29" t="s">
        <v>131</v>
      </c>
      <c r="E126" s="38" t="s">
        <v>77</v>
      </c>
      <c r="F126" s="29" t="s">
        <v>156</v>
      </c>
      <c r="G126" s="29"/>
      <c r="H126" s="28" t="s">
        <v>109</v>
      </c>
      <c r="I126" s="85" t="s">
        <v>224</v>
      </c>
      <c r="J126" s="31" t="s">
        <v>220</v>
      </c>
      <c r="K126" s="54">
        <v>42000</v>
      </c>
      <c r="L126" s="54">
        <v>43050</v>
      </c>
    </row>
    <row r="127" spans="1:12" s="27" customFormat="1" x14ac:dyDescent="0.3">
      <c r="B127" s="30" t="s">
        <v>164</v>
      </c>
      <c r="C127" s="37" t="s">
        <v>12</v>
      </c>
      <c r="D127" s="38" t="s">
        <v>86</v>
      </c>
      <c r="E127" s="38" t="s">
        <v>77</v>
      </c>
      <c r="F127" s="29" t="s">
        <v>165</v>
      </c>
      <c r="G127" s="29"/>
      <c r="H127" s="39" t="s">
        <v>109</v>
      </c>
      <c r="I127" s="85"/>
      <c r="J127" s="31" t="s">
        <v>166</v>
      </c>
      <c r="K127" s="54">
        <v>20000</v>
      </c>
      <c r="L127" s="54">
        <v>45000</v>
      </c>
    </row>
    <row r="128" spans="1:12" s="27" customFormat="1" x14ac:dyDescent="0.3">
      <c r="B128" s="37" t="s">
        <v>174</v>
      </c>
      <c r="C128" s="37"/>
      <c r="D128" s="29"/>
      <c r="E128" s="38"/>
      <c r="F128" s="29"/>
      <c r="G128" s="29"/>
      <c r="H128" s="39"/>
      <c r="I128" s="39"/>
      <c r="J128" s="31"/>
      <c r="K128" s="23">
        <f t="shared" ref="K128:L128" si="11">SUM(K123:K127)</f>
        <v>648680</v>
      </c>
      <c r="L128" s="23">
        <f t="shared" si="11"/>
        <v>689397</v>
      </c>
    </row>
    <row r="129" spans="1:32" s="27" customFormat="1" x14ac:dyDescent="0.3">
      <c r="D129" s="36"/>
      <c r="E129" s="36"/>
      <c r="F129" s="36"/>
      <c r="G129" s="36"/>
      <c r="H129" s="36"/>
      <c r="I129" s="36"/>
      <c r="J129" s="10"/>
      <c r="K129" s="54"/>
      <c r="L129" s="54"/>
    </row>
    <row r="130" spans="1:32" s="27" customFormat="1" ht="14" x14ac:dyDescent="0.3">
      <c r="A130" s="40" t="s">
        <v>175</v>
      </c>
      <c r="B130" s="41"/>
      <c r="C130" s="37" t="s">
        <v>12</v>
      </c>
      <c r="D130" s="79"/>
      <c r="E130" s="80"/>
      <c r="F130" s="81"/>
      <c r="G130" s="36"/>
      <c r="H130" s="36"/>
      <c r="I130" s="85"/>
      <c r="J130" s="42" t="s">
        <v>176</v>
      </c>
      <c r="K130" s="54">
        <v>1183071</v>
      </c>
      <c r="L130" s="54">
        <v>1214760</v>
      </c>
    </row>
    <row r="131" spans="1:32" s="27" customFormat="1" x14ac:dyDescent="0.3">
      <c r="A131" s="41"/>
      <c r="B131" s="43" t="s">
        <v>0</v>
      </c>
      <c r="C131" s="43"/>
      <c r="D131" s="22"/>
      <c r="E131" s="22"/>
      <c r="F131" s="36"/>
      <c r="G131" s="36"/>
      <c r="H131" s="36"/>
      <c r="I131" s="36"/>
      <c r="J131" s="44"/>
      <c r="K131" s="54"/>
      <c r="L131" s="54"/>
    </row>
    <row r="132" spans="1:32" s="99" customFormat="1" ht="39" x14ac:dyDescent="0.3">
      <c r="A132" s="41" t="s">
        <v>177</v>
      </c>
      <c r="B132" s="41"/>
      <c r="C132" s="37" t="s">
        <v>12</v>
      </c>
      <c r="D132" s="29"/>
      <c r="E132" s="39"/>
      <c r="F132" s="36"/>
      <c r="G132" s="36"/>
      <c r="H132" s="85"/>
      <c r="I132" s="105" t="s">
        <v>178</v>
      </c>
      <c r="J132" s="44" t="s">
        <v>226</v>
      </c>
      <c r="K132" s="54">
        <v>213118</v>
      </c>
      <c r="L132" s="54">
        <v>224448</v>
      </c>
      <c r="M132" s="27"/>
      <c r="N132" s="27"/>
      <c r="O132" s="27"/>
      <c r="P132" s="27"/>
      <c r="Q132" s="27"/>
      <c r="R132" s="27"/>
      <c r="S132" s="27"/>
      <c r="T132" s="27"/>
      <c r="U132" s="27"/>
      <c r="V132" s="27"/>
      <c r="W132" s="27"/>
      <c r="X132" s="27"/>
      <c r="Y132" s="27"/>
      <c r="Z132" s="27"/>
      <c r="AA132" s="27"/>
      <c r="AB132" s="27"/>
      <c r="AC132" s="27"/>
      <c r="AD132" s="27"/>
      <c r="AE132" s="27"/>
      <c r="AF132" s="27"/>
    </row>
    <row r="133" spans="1:32" s="27" customFormat="1" x14ac:dyDescent="0.3">
      <c r="D133" s="36"/>
      <c r="E133" s="36"/>
      <c r="F133" s="36"/>
      <c r="G133" s="36"/>
      <c r="H133" s="36"/>
      <c r="I133" s="36"/>
      <c r="J133" s="10"/>
      <c r="K133" s="54"/>
      <c r="L133" s="54"/>
    </row>
    <row r="134" spans="1:32" x14ac:dyDescent="0.3">
      <c r="A134" s="27" t="s">
        <v>179</v>
      </c>
      <c r="B134" s="27"/>
      <c r="E134" s="36"/>
      <c r="F134" s="36"/>
      <c r="G134" s="36"/>
      <c r="H134" s="36"/>
      <c r="I134" s="36"/>
      <c r="J134" s="10"/>
      <c r="K134" s="54">
        <f>SUM(K132:K133,K128,K120+K130)</f>
        <v>13780561</v>
      </c>
      <c r="L134" s="54">
        <f>SUM(L132,L130,L128,L120)</f>
        <v>14599310</v>
      </c>
      <c r="M134" s="27"/>
      <c r="N134" s="27"/>
      <c r="O134" s="27"/>
      <c r="P134" s="27"/>
      <c r="Q134" s="27"/>
      <c r="R134" s="27"/>
      <c r="S134" s="27"/>
      <c r="T134" s="27"/>
      <c r="U134" s="27"/>
      <c r="V134" s="27"/>
      <c r="W134" s="27"/>
      <c r="X134" s="27"/>
      <c r="Y134" s="27"/>
      <c r="Z134" s="27"/>
      <c r="AA134" s="27"/>
      <c r="AB134" s="27"/>
      <c r="AC134" s="27"/>
      <c r="AD134" s="27"/>
      <c r="AE134" s="27"/>
      <c r="AF134" s="27"/>
    </row>
    <row r="135" spans="1:32" s="27" customFormat="1" x14ac:dyDescent="0.3">
      <c r="D135" s="36"/>
      <c r="E135" s="36"/>
      <c r="F135" s="36"/>
      <c r="G135" s="36"/>
      <c r="H135" s="36"/>
      <c r="I135" s="36"/>
      <c r="J135" s="10"/>
      <c r="K135" s="54"/>
      <c r="L135" s="54"/>
    </row>
    <row r="136" spans="1:32" x14ac:dyDescent="0.3">
      <c r="A136" s="27"/>
      <c r="B136" s="27"/>
      <c r="E136" s="36"/>
      <c r="F136" s="36"/>
      <c r="G136" s="36"/>
      <c r="H136" s="36"/>
      <c r="I136" s="36"/>
      <c r="J136" s="10"/>
      <c r="K136" s="54"/>
      <c r="L136" s="54"/>
      <c r="M136" s="27"/>
      <c r="N136" s="27"/>
      <c r="O136" s="27"/>
      <c r="P136" s="27"/>
      <c r="Q136" s="27"/>
      <c r="R136" s="27"/>
      <c r="S136" s="27"/>
      <c r="T136" s="27"/>
      <c r="U136" s="27"/>
      <c r="V136" s="27"/>
      <c r="W136" s="27"/>
      <c r="X136" s="27"/>
      <c r="Y136" s="27"/>
      <c r="Z136" s="27"/>
      <c r="AA136" s="27"/>
      <c r="AB136" s="27"/>
      <c r="AC136" s="27"/>
      <c r="AD136" s="27"/>
      <c r="AE136" s="27"/>
      <c r="AF136" s="27"/>
    </row>
    <row r="137" spans="1:32" ht="13.5" thickBot="1" x14ac:dyDescent="0.35">
      <c r="A137" s="106" t="s">
        <v>180</v>
      </c>
      <c r="B137" s="106"/>
      <c r="C137" s="106"/>
      <c r="D137" s="107"/>
      <c r="E137" s="107"/>
      <c r="F137" s="107"/>
      <c r="G137" s="107"/>
      <c r="H137" s="107"/>
      <c r="I137" s="107"/>
      <c r="J137" s="108"/>
      <c r="K137" s="109">
        <f>SUM(K134,K85)</f>
        <v>17804967</v>
      </c>
      <c r="L137" s="109">
        <f t="shared" ref="L137" si="12">SUM(L134,L85)</f>
        <v>20521766</v>
      </c>
      <c r="M137" s="27"/>
      <c r="N137" s="27"/>
      <c r="O137" s="27"/>
      <c r="P137" s="27"/>
      <c r="Q137" s="27"/>
      <c r="R137" s="27"/>
      <c r="S137" s="27"/>
      <c r="T137" s="27"/>
      <c r="U137" s="27"/>
      <c r="V137" s="27"/>
      <c r="W137" s="27"/>
      <c r="X137" s="27"/>
      <c r="Y137" s="27"/>
      <c r="Z137" s="27"/>
      <c r="AA137" s="27"/>
      <c r="AB137" s="27"/>
      <c r="AC137" s="27"/>
      <c r="AD137" s="27"/>
      <c r="AE137" s="27"/>
      <c r="AF137" s="27"/>
    </row>
    <row r="138" spans="1:32" ht="13.5" thickTop="1" x14ac:dyDescent="0.3">
      <c r="A138" s="27"/>
      <c r="B138" s="27"/>
      <c r="E138" s="36"/>
      <c r="F138" s="36"/>
      <c r="G138" s="36"/>
      <c r="H138" s="36"/>
      <c r="I138" s="36"/>
      <c r="J138" s="10"/>
      <c r="K138" s="54"/>
      <c r="L138" s="54"/>
      <c r="M138" s="27"/>
      <c r="N138" s="27"/>
      <c r="O138" s="27"/>
      <c r="P138" s="27"/>
      <c r="Q138" s="27"/>
      <c r="R138" s="27"/>
      <c r="S138" s="27"/>
      <c r="T138" s="27"/>
      <c r="U138" s="27"/>
      <c r="V138" s="27"/>
      <c r="W138" s="27"/>
      <c r="X138" s="27"/>
      <c r="Y138" s="27"/>
      <c r="Z138" s="27"/>
      <c r="AA138" s="27"/>
      <c r="AB138" s="27"/>
      <c r="AC138" s="27"/>
      <c r="AD138" s="27"/>
      <c r="AE138" s="27"/>
      <c r="AF138" s="27"/>
    </row>
    <row r="139" spans="1:32" x14ac:dyDescent="0.3">
      <c r="A139" s="27"/>
      <c r="B139" s="27"/>
      <c r="E139" s="36"/>
      <c r="F139" s="36"/>
      <c r="G139" s="36"/>
      <c r="H139" s="36"/>
      <c r="I139" s="36"/>
      <c r="J139" s="10"/>
      <c r="K139" s="54"/>
      <c r="L139" s="54"/>
      <c r="M139" s="27"/>
      <c r="N139" s="27"/>
      <c r="O139" s="27"/>
      <c r="P139" s="27"/>
      <c r="Q139" s="27"/>
      <c r="R139" s="27"/>
      <c r="S139" s="27"/>
      <c r="T139" s="27"/>
      <c r="U139" s="27"/>
      <c r="V139" s="27"/>
      <c r="W139" s="27"/>
      <c r="X139" s="27"/>
      <c r="Y139" s="27"/>
      <c r="Z139" s="27"/>
      <c r="AA139" s="27"/>
      <c r="AB139" s="27"/>
      <c r="AC139" s="27"/>
      <c r="AD139" s="27"/>
      <c r="AE139" s="27"/>
      <c r="AF139" s="27"/>
    </row>
    <row r="140" spans="1:32" hidden="1" x14ac:dyDescent="0.3">
      <c r="A140" s="35" t="s">
        <v>198</v>
      </c>
      <c r="B140" s="27"/>
      <c r="E140" s="36"/>
      <c r="F140" s="36"/>
      <c r="G140" s="36"/>
      <c r="H140" s="36"/>
      <c r="I140" s="36"/>
      <c r="J140" s="10"/>
      <c r="K140" s="54" t="e">
        <f>+K137-K132-K130-K83-K65-#REF!-'[1]2022'!K61-K26-K21</f>
        <v>#REF!</v>
      </c>
      <c r="L140" s="54" t="e">
        <f>+L137-L132-L130-L83-L65-#REF!-'[1]2022'!L61-L26-L21</f>
        <v>#REF!</v>
      </c>
      <c r="M140" s="27"/>
      <c r="N140" s="27"/>
      <c r="O140" s="27"/>
      <c r="P140" s="27"/>
      <c r="Q140" s="27"/>
      <c r="R140" s="27"/>
      <c r="S140" s="27"/>
      <c r="T140" s="27"/>
      <c r="U140" s="27"/>
      <c r="V140" s="27"/>
      <c r="W140" s="27"/>
      <c r="X140" s="27"/>
      <c r="Y140" s="27"/>
      <c r="Z140" s="27"/>
      <c r="AA140" s="27"/>
      <c r="AB140" s="27"/>
      <c r="AC140" s="27"/>
      <c r="AD140" s="27"/>
      <c r="AE140" s="27"/>
      <c r="AF140" s="27"/>
    </row>
    <row r="141" spans="1:32" ht="13.5" hidden="1" thickTop="1" x14ac:dyDescent="0.3">
      <c r="A141" s="27" t="s">
        <v>195</v>
      </c>
      <c r="B141" s="27"/>
      <c r="E141" s="36"/>
      <c r="F141" s="36"/>
      <c r="G141" s="110" t="s">
        <v>196</v>
      </c>
      <c r="H141" s="111"/>
      <c r="I141" s="111"/>
      <c r="J141" s="112"/>
      <c r="K141" s="113" t="e">
        <f>+K137-K142</f>
        <v>#REF!</v>
      </c>
      <c r="L141" s="113" t="e">
        <f t="shared" ref="L141" si="13">+L137-L142</f>
        <v>#REF!</v>
      </c>
      <c r="M141" s="27"/>
      <c r="N141" s="27"/>
      <c r="O141" s="27"/>
      <c r="P141" s="27"/>
      <c r="Q141" s="27"/>
      <c r="R141" s="27"/>
      <c r="S141" s="27"/>
      <c r="T141" s="27"/>
      <c r="U141" s="27"/>
      <c r="V141" s="27"/>
      <c r="W141" s="27"/>
      <c r="X141" s="27"/>
      <c r="Y141" s="27"/>
      <c r="Z141" s="27"/>
      <c r="AA141" s="27"/>
      <c r="AB141" s="27"/>
      <c r="AC141" s="27"/>
      <c r="AD141" s="27"/>
      <c r="AE141" s="27"/>
      <c r="AF141" s="27"/>
    </row>
    <row r="142" spans="1:32" ht="13.5" hidden="1" thickBot="1" x14ac:dyDescent="0.35">
      <c r="A142" s="27" t="s">
        <v>181</v>
      </c>
      <c r="B142" s="27"/>
      <c r="E142" s="36"/>
      <c r="F142" s="36"/>
      <c r="G142" s="114" t="s">
        <v>197</v>
      </c>
      <c r="H142" s="115"/>
      <c r="I142" s="115"/>
      <c r="J142" s="116"/>
      <c r="K142" s="117" t="e">
        <f>+K21+K26+'[1]2022'!K61+#REF!+K65+K132</f>
        <v>#REF!</v>
      </c>
      <c r="L142" s="117" t="e">
        <f>+L21+L26+'[1]2022'!L61+#REF!+L65+L132</f>
        <v>#REF!</v>
      </c>
      <c r="M142" s="27"/>
      <c r="N142" s="27"/>
      <c r="O142" s="27"/>
      <c r="P142" s="27"/>
      <c r="Q142" s="27"/>
      <c r="R142" s="27"/>
      <c r="S142" s="27"/>
      <c r="T142" s="27"/>
      <c r="U142" s="27"/>
      <c r="V142" s="27"/>
      <c r="W142" s="27"/>
      <c r="X142" s="27"/>
      <c r="Y142" s="27"/>
      <c r="Z142" s="27"/>
      <c r="AA142" s="27"/>
      <c r="AB142" s="27"/>
      <c r="AC142" s="27"/>
      <c r="AD142" s="27"/>
      <c r="AE142" s="27"/>
      <c r="AF142" s="27"/>
    </row>
    <row r="143" spans="1:32" x14ac:dyDescent="0.3">
      <c r="A143" s="27"/>
      <c r="B143" s="27"/>
      <c r="E143" s="36"/>
      <c r="F143" s="36"/>
      <c r="G143" s="36"/>
      <c r="H143" s="36"/>
      <c r="I143" s="36"/>
      <c r="J143" s="10"/>
      <c r="K143" s="54"/>
      <c r="L143" s="54"/>
      <c r="M143" s="27"/>
      <c r="N143" s="27"/>
      <c r="O143" s="27"/>
      <c r="P143" s="27"/>
      <c r="Q143" s="27"/>
      <c r="R143" s="27"/>
      <c r="S143" s="27"/>
      <c r="T143" s="27"/>
      <c r="U143" s="27"/>
      <c r="V143" s="27"/>
      <c r="W143" s="27"/>
      <c r="X143" s="27"/>
      <c r="Y143" s="27"/>
      <c r="Z143" s="27"/>
      <c r="AA143" s="27"/>
      <c r="AB143" s="27"/>
      <c r="AC143" s="27"/>
      <c r="AD143" s="27"/>
      <c r="AE143" s="27"/>
      <c r="AF143" s="27"/>
    </row>
    <row r="144" spans="1:32" x14ac:dyDescent="0.3">
      <c r="A144" s="27"/>
      <c r="B144" s="27"/>
      <c r="E144" s="36"/>
      <c r="F144" s="36"/>
      <c r="G144" s="36"/>
      <c r="H144" s="36"/>
      <c r="I144" s="36"/>
      <c r="J144" s="10"/>
      <c r="K144" s="54"/>
      <c r="L144" s="54"/>
      <c r="M144" s="27"/>
      <c r="N144" s="27"/>
      <c r="O144" s="27"/>
      <c r="P144" s="27"/>
      <c r="Q144" s="27"/>
      <c r="R144" s="27"/>
      <c r="S144" s="27"/>
      <c r="T144" s="27"/>
      <c r="U144" s="27"/>
      <c r="V144" s="27"/>
      <c r="W144" s="27"/>
      <c r="X144" s="27"/>
      <c r="Y144" s="27"/>
      <c r="Z144" s="27"/>
      <c r="AA144" s="27"/>
      <c r="AB144" s="27"/>
      <c r="AC144" s="27"/>
      <c r="AD144" s="27"/>
      <c r="AE144" s="27"/>
      <c r="AF144" s="27"/>
    </row>
    <row r="145" spans="1:32" x14ac:dyDescent="0.3">
      <c r="A145" s="27" t="s">
        <v>182</v>
      </c>
      <c r="B145" s="27"/>
      <c r="E145" s="36"/>
      <c r="F145" s="36"/>
      <c r="G145" s="36"/>
      <c r="H145" s="36"/>
      <c r="I145" s="36"/>
      <c r="J145" s="10"/>
      <c r="K145" s="54"/>
      <c r="L145" s="54"/>
      <c r="M145" s="27"/>
      <c r="N145" s="27"/>
      <c r="O145" s="27"/>
      <c r="P145" s="27"/>
      <c r="Q145" s="27"/>
      <c r="R145" s="27"/>
      <c r="S145" s="27"/>
      <c r="T145" s="27"/>
      <c r="U145" s="27"/>
      <c r="V145" s="27"/>
      <c r="W145" s="27"/>
      <c r="X145" s="27"/>
      <c r="Y145" s="27"/>
      <c r="Z145" s="27"/>
      <c r="AA145" s="27"/>
      <c r="AB145" s="27"/>
      <c r="AC145" s="27"/>
      <c r="AD145" s="27"/>
      <c r="AE145" s="27"/>
      <c r="AF145" s="27"/>
    </row>
    <row r="146" spans="1:32" x14ac:dyDescent="0.3">
      <c r="A146" s="27"/>
      <c r="B146" s="27"/>
      <c r="E146" s="36"/>
      <c r="F146" s="36"/>
      <c r="G146" s="36"/>
      <c r="H146" s="36"/>
      <c r="I146" s="36"/>
      <c r="J146" s="10"/>
      <c r="K146" s="54">
        <f>+K137-K145</f>
        <v>17804967</v>
      </c>
      <c r="L146" s="54">
        <f t="shared" ref="L146" si="14">+L137-L145</f>
        <v>20521766</v>
      </c>
      <c r="M146" s="27"/>
      <c r="N146" s="27"/>
      <c r="O146" s="27"/>
      <c r="P146" s="27"/>
      <c r="Q146" s="27"/>
      <c r="R146" s="27"/>
      <c r="S146" s="27"/>
      <c r="T146" s="27"/>
      <c r="U146" s="27"/>
      <c r="V146" s="27"/>
      <c r="W146" s="27"/>
      <c r="X146" s="27"/>
      <c r="Y146" s="27"/>
      <c r="Z146" s="27"/>
      <c r="AA146" s="27"/>
      <c r="AB146" s="27"/>
      <c r="AC146" s="27"/>
      <c r="AD146" s="27"/>
      <c r="AE146" s="27"/>
      <c r="AF146" s="27"/>
    </row>
    <row r="147" spans="1:32" x14ac:dyDescent="0.3">
      <c r="A147" s="27"/>
      <c r="B147" s="27"/>
      <c r="E147" s="36"/>
      <c r="F147" s="36"/>
      <c r="G147" s="36"/>
      <c r="H147" s="36"/>
      <c r="I147" s="36"/>
      <c r="J147" s="10"/>
      <c r="K147" s="54"/>
      <c r="L147" s="54"/>
      <c r="M147" s="27"/>
      <c r="N147" s="27"/>
      <c r="O147" s="27"/>
      <c r="P147" s="27"/>
      <c r="Q147" s="27"/>
      <c r="R147" s="27"/>
      <c r="S147" s="27"/>
      <c r="T147" s="27"/>
      <c r="U147" s="27"/>
      <c r="V147" s="27"/>
      <c r="W147" s="27"/>
      <c r="X147" s="27"/>
      <c r="Y147" s="27"/>
      <c r="Z147" s="27"/>
      <c r="AA147" s="27"/>
      <c r="AB147" s="27"/>
      <c r="AC147" s="27"/>
      <c r="AD147" s="27"/>
      <c r="AE147" s="27"/>
      <c r="AF147" s="27"/>
    </row>
    <row r="148" spans="1:32" x14ac:dyDescent="0.3">
      <c r="A148" s="27"/>
      <c r="B148" s="27"/>
      <c r="E148" s="36"/>
      <c r="F148" s="36"/>
      <c r="G148" s="36"/>
      <c r="H148" s="36"/>
      <c r="I148" s="36"/>
      <c r="J148" s="10"/>
      <c r="K148" s="54"/>
      <c r="L148" s="54"/>
      <c r="M148" s="27"/>
      <c r="N148" s="27"/>
      <c r="O148" s="27"/>
      <c r="P148" s="27"/>
      <c r="Q148" s="27"/>
      <c r="R148" s="27"/>
      <c r="S148" s="27"/>
      <c r="T148" s="27"/>
      <c r="U148" s="27"/>
      <c r="V148" s="27"/>
      <c r="W148" s="27"/>
      <c r="X148" s="27"/>
      <c r="Y148" s="27"/>
      <c r="Z148" s="27"/>
      <c r="AA148" s="27"/>
      <c r="AB148" s="27"/>
      <c r="AC148" s="27"/>
      <c r="AD148" s="27"/>
      <c r="AE148" s="27"/>
      <c r="AF148" s="27"/>
    </row>
    <row r="149" spans="1:32" x14ac:dyDescent="0.3">
      <c r="A149" s="27"/>
      <c r="B149" s="27"/>
      <c r="E149" s="36"/>
      <c r="F149" s="36"/>
      <c r="G149" s="36"/>
      <c r="H149" s="36"/>
      <c r="I149" s="36"/>
      <c r="J149" s="10"/>
      <c r="K149" s="54"/>
      <c r="L149" s="54"/>
      <c r="M149" s="27"/>
      <c r="N149" s="27"/>
      <c r="O149" s="27"/>
      <c r="P149" s="27"/>
      <c r="Q149" s="27"/>
      <c r="R149" s="27"/>
      <c r="S149" s="27"/>
      <c r="T149" s="27"/>
      <c r="U149" s="27"/>
      <c r="V149" s="27"/>
      <c r="W149" s="27"/>
      <c r="X149" s="27"/>
      <c r="Y149" s="27"/>
      <c r="Z149" s="27"/>
      <c r="AA149" s="27"/>
      <c r="AB149" s="27"/>
      <c r="AC149" s="27"/>
      <c r="AD149" s="27"/>
      <c r="AE149" s="27"/>
      <c r="AF149" s="27"/>
    </row>
    <row r="150" spans="1:32" x14ac:dyDescent="0.3">
      <c r="A150" s="27"/>
      <c r="B150" s="27"/>
      <c r="E150" s="36"/>
      <c r="F150" s="36"/>
      <c r="G150" s="36"/>
      <c r="H150" s="36"/>
      <c r="I150" s="36"/>
      <c r="J150" s="10"/>
      <c r="K150" s="54"/>
      <c r="L150" s="54"/>
      <c r="M150" s="27"/>
      <c r="N150" s="27"/>
      <c r="O150" s="27"/>
      <c r="P150" s="27"/>
      <c r="Q150" s="27"/>
      <c r="R150" s="27"/>
      <c r="S150" s="27"/>
      <c r="T150" s="27"/>
      <c r="U150" s="27"/>
      <c r="V150" s="27"/>
      <c r="W150" s="27"/>
      <c r="X150" s="27"/>
      <c r="Y150" s="27"/>
      <c r="Z150" s="27"/>
      <c r="AA150" s="27"/>
      <c r="AB150" s="27"/>
      <c r="AC150" s="27"/>
      <c r="AD150" s="27"/>
      <c r="AE150" s="27"/>
      <c r="AF150" s="27"/>
    </row>
    <row r="151" spans="1:32" x14ac:dyDescent="0.3">
      <c r="A151" s="27"/>
      <c r="B151" s="27"/>
      <c r="E151" s="36"/>
      <c r="F151" s="36"/>
      <c r="G151" s="36"/>
      <c r="H151" s="36"/>
      <c r="I151" s="36"/>
      <c r="J151" s="10"/>
      <c r="K151" s="54"/>
      <c r="L151" s="54"/>
      <c r="M151" s="27"/>
      <c r="N151" s="27"/>
      <c r="O151" s="27"/>
      <c r="P151" s="27"/>
      <c r="Q151" s="27"/>
      <c r="R151" s="27"/>
      <c r="S151" s="27"/>
      <c r="T151" s="27"/>
      <c r="U151" s="27"/>
      <c r="V151" s="27"/>
      <c r="W151" s="27"/>
      <c r="X151" s="27"/>
      <c r="Y151" s="27"/>
      <c r="Z151" s="27"/>
      <c r="AA151" s="27"/>
      <c r="AB151" s="27"/>
      <c r="AC151" s="27"/>
      <c r="AD151" s="27"/>
      <c r="AE151" s="27"/>
      <c r="AF151" s="27"/>
    </row>
    <row r="152" spans="1:32" x14ac:dyDescent="0.3">
      <c r="A152" s="27"/>
      <c r="B152" s="27"/>
      <c r="E152" s="36"/>
      <c r="F152" s="36"/>
      <c r="G152" s="36"/>
      <c r="H152" s="36"/>
      <c r="I152" s="36"/>
      <c r="J152" s="10"/>
      <c r="K152" s="54"/>
      <c r="L152" s="54"/>
      <c r="M152" s="27"/>
      <c r="N152" s="27"/>
      <c r="O152" s="27"/>
      <c r="P152" s="27"/>
      <c r="Q152" s="27"/>
      <c r="R152" s="27"/>
      <c r="S152" s="27"/>
      <c r="T152" s="27"/>
      <c r="U152" s="27"/>
      <c r="V152" s="27"/>
      <c r="W152" s="27"/>
      <c r="X152" s="27"/>
      <c r="Y152" s="27"/>
      <c r="Z152" s="27"/>
      <c r="AA152" s="27"/>
      <c r="AB152" s="27"/>
      <c r="AC152" s="27"/>
      <c r="AD152" s="27"/>
      <c r="AE152" s="27"/>
      <c r="AF152" s="27"/>
    </row>
    <row r="153" spans="1:32" x14ac:dyDescent="0.3">
      <c r="A153" s="27"/>
      <c r="B153" s="27"/>
      <c r="E153" s="36"/>
      <c r="F153" s="36"/>
      <c r="G153" s="36"/>
      <c r="H153" s="36"/>
      <c r="I153" s="36"/>
      <c r="J153" s="10"/>
      <c r="K153" s="54"/>
      <c r="L153" s="54"/>
      <c r="M153" s="27"/>
      <c r="N153" s="27"/>
      <c r="O153" s="27"/>
      <c r="P153" s="27"/>
      <c r="Q153" s="27"/>
      <c r="R153" s="27"/>
      <c r="S153" s="27"/>
      <c r="T153" s="27"/>
      <c r="U153" s="27"/>
      <c r="V153" s="27"/>
      <c r="W153" s="27"/>
      <c r="X153" s="27"/>
      <c r="Y153" s="27"/>
      <c r="Z153" s="27"/>
      <c r="AA153" s="27"/>
      <c r="AB153" s="27"/>
      <c r="AC153" s="27"/>
      <c r="AD153" s="27"/>
      <c r="AE153" s="27"/>
      <c r="AF153" s="27"/>
    </row>
    <row r="154" spans="1:32" x14ac:dyDescent="0.3">
      <c r="A154" s="27"/>
      <c r="B154" s="27"/>
      <c r="E154" s="36"/>
      <c r="F154" s="36"/>
      <c r="G154" s="36"/>
      <c r="H154" s="36"/>
      <c r="I154" s="36"/>
      <c r="J154" s="10"/>
      <c r="K154" s="54"/>
      <c r="L154" s="54"/>
      <c r="M154" s="27"/>
      <c r="N154" s="27"/>
      <c r="O154" s="27"/>
      <c r="P154" s="27"/>
      <c r="Q154" s="27"/>
      <c r="R154" s="27"/>
      <c r="S154" s="27"/>
      <c r="T154" s="27"/>
      <c r="U154" s="27"/>
      <c r="V154" s="27"/>
      <c r="W154" s="27"/>
      <c r="X154" s="27"/>
      <c r="Y154" s="27"/>
      <c r="Z154" s="27"/>
      <c r="AA154" s="27"/>
      <c r="AB154" s="27"/>
      <c r="AC154" s="27"/>
      <c r="AD154" s="27"/>
      <c r="AE154" s="27"/>
      <c r="AF154" s="27"/>
    </row>
    <row r="155" spans="1:32" x14ac:dyDescent="0.3">
      <c r="A155" s="27"/>
      <c r="B155" s="27"/>
      <c r="E155" s="36"/>
      <c r="F155" s="36"/>
      <c r="G155" s="36"/>
      <c r="H155" s="36"/>
      <c r="I155" s="36"/>
      <c r="J155" s="10"/>
      <c r="K155" s="54"/>
      <c r="L155" s="54"/>
      <c r="M155" s="27"/>
      <c r="N155" s="27"/>
      <c r="O155" s="27"/>
      <c r="P155" s="27"/>
      <c r="Q155" s="27"/>
      <c r="R155" s="27"/>
      <c r="S155" s="27"/>
      <c r="T155" s="27"/>
      <c r="U155" s="27"/>
      <c r="V155" s="27"/>
      <c r="W155" s="27"/>
      <c r="X155" s="27"/>
      <c r="Y155" s="27"/>
      <c r="Z155" s="27"/>
      <c r="AA155" s="27"/>
      <c r="AB155" s="27"/>
      <c r="AC155" s="27"/>
      <c r="AD155" s="27"/>
      <c r="AE155" s="27"/>
      <c r="AF155" s="27"/>
    </row>
    <row r="156" spans="1:32" x14ac:dyDescent="0.3">
      <c r="A156" s="27"/>
      <c r="B156" s="27"/>
      <c r="E156" s="36"/>
      <c r="F156" s="36"/>
      <c r="G156" s="36"/>
      <c r="H156" s="36"/>
      <c r="I156" s="36"/>
      <c r="J156" s="10"/>
      <c r="K156" s="54"/>
      <c r="L156" s="54"/>
      <c r="M156" s="27"/>
      <c r="N156" s="27"/>
      <c r="O156" s="27"/>
      <c r="P156" s="27"/>
      <c r="Q156" s="27"/>
      <c r="R156" s="27"/>
      <c r="S156" s="27"/>
      <c r="T156" s="27"/>
      <c r="U156" s="27"/>
      <c r="V156" s="27"/>
      <c r="W156" s="27"/>
      <c r="X156" s="27"/>
      <c r="Y156" s="27"/>
      <c r="Z156" s="27"/>
      <c r="AA156" s="27"/>
      <c r="AB156" s="27"/>
      <c r="AC156" s="27"/>
      <c r="AD156" s="27"/>
      <c r="AE156" s="27"/>
      <c r="AF156" s="27"/>
    </row>
    <row r="157" spans="1:32" x14ac:dyDescent="0.3">
      <c r="A157" s="27"/>
      <c r="B157" s="27"/>
      <c r="E157" s="36"/>
      <c r="F157" s="36"/>
      <c r="G157" s="36"/>
      <c r="H157" s="36"/>
      <c r="I157" s="36"/>
      <c r="J157" s="10"/>
      <c r="K157" s="54"/>
      <c r="L157" s="54"/>
      <c r="M157" s="27"/>
      <c r="N157" s="27"/>
      <c r="O157" s="27"/>
      <c r="P157" s="27"/>
      <c r="Q157" s="27"/>
      <c r="R157" s="27"/>
      <c r="S157" s="27"/>
      <c r="T157" s="27"/>
      <c r="U157" s="27"/>
      <c r="V157" s="27"/>
      <c r="W157" s="27"/>
      <c r="X157" s="27"/>
      <c r="Y157" s="27"/>
      <c r="Z157" s="27"/>
      <c r="AA157" s="27"/>
      <c r="AB157" s="27"/>
      <c r="AC157" s="27"/>
      <c r="AD157" s="27"/>
      <c r="AE157" s="27"/>
      <c r="AF157" s="27"/>
    </row>
    <row r="158" spans="1:32" x14ac:dyDescent="0.3">
      <c r="A158" s="27"/>
      <c r="B158" s="27"/>
      <c r="E158" s="36"/>
      <c r="F158" s="36"/>
      <c r="G158" s="36"/>
      <c r="H158" s="36"/>
      <c r="I158" s="36"/>
      <c r="J158" s="10"/>
      <c r="K158" s="54"/>
      <c r="L158" s="54"/>
      <c r="M158" s="27"/>
      <c r="N158" s="27"/>
      <c r="O158" s="27"/>
      <c r="P158" s="27"/>
      <c r="Q158" s="27"/>
      <c r="R158" s="27"/>
      <c r="S158" s="27"/>
      <c r="T158" s="27"/>
      <c r="U158" s="27"/>
      <c r="V158" s="27"/>
      <c r="W158" s="27"/>
      <c r="X158" s="27"/>
      <c r="Y158" s="27"/>
      <c r="Z158" s="27"/>
      <c r="AA158" s="27"/>
      <c r="AB158" s="27"/>
      <c r="AC158" s="27"/>
      <c r="AD158" s="27"/>
      <c r="AE158" s="27"/>
      <c r="AF158" s="27"/>
    </row>
    <row r="159" spans="1:32" x14ac:dyDescent="0.3">
      <c r="K159" s="47"/>
      <c r="L159" s="47"/>
    </row>
    <row r="160" spans="1:32" x14ac:dyDescent="0.3">
      <c r="K160" s="47"/>
      <c r="L160" s="47"/>
    </row>
    <row r="161" spans="11:12" x14ac:dyDescent="0.3">
      <c r="K161" s="47"/>
      <c r="L161" s="47"/>
    </row>
    <row r="162" spans="11:12" x14ac:dyDescent="0.3">
      <c r="K162" s="47"/>
      <c r="L162" s="47"/>
    </row>
    <row r="163" spans="11:12" x14ac:dyDescent="0.3">
      <c r="K163" s="47"/>
      <c r="L163" s="47"/>
    </row>
    <row r="164" spans="11:12" x14ac:dyDescent="0.3">
      <c r="K164" s="47"/>
      <c r="L164" s="47"/>
    </row>
  </sheetData>
  <mergeCells count="5">
    <mergeCell ref="A16:B16"/>
    <mergeCell ref="A79:B79"/>
    <mergeCell ref="A4:B4"/>
    <mergeCell ref="A6:B6"/>
    <mergeCell ref="A8:B8"/>
  </mergeCells>
  <phoneticPr fontId="4" type="noConversion"/>
  <printOptions horizontalCentered="1"/>
  <pageMargins left="0" right="0" top="0.25" bottom="0" header="0" footer="0"/>
  <pageSetup scale="54" fitToHeight="4" orientation="landscape" r:id="rId1"/>
  <headerFooter alignWithMargins="0"/>
  <rowBreaks count="1" manualBreakCount="1">
    <brk id="85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>Southern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KASHIPMA</dc:creator>
  <cp:lastModifiedBy>rwgrove</cp:lastModifiedBy>
  <cp:lastPrinted>2013-04-30T18:44:38Z</cp:lastPrinted>
  <dcterms:created xsi:type="dcterms:W3CDTF">2010-08-16T18:55:51Z</dcterms:created>
  <dcterms:modified xsi:type="dcterms:W3CDTF">2013-08-22T18:29:32Z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1478587441</vt:i4>
  </property>
  <property fmtid="{D5CDD505-2E9C-101B-9397-08002B2CF9AE}" pid="3" name="_NewReviewCycle">
    <vt:lpwstr/>
  </property>
  <property fmtid="{D5CDD505-2E9C-101B-9397-08002B2CF9AE}" pid="4" name="_EmailSubject">
    <vt:lpwstr>O&amp;M  ECRC Crist</vt:lpwstr>
  </property>
  <property fmtid="{D5CDD505-2E9C-101B-9397-08002B2CF9AE}" pid="5" name="_AuthorEmail">
    <vt:lpwstr>VLMACK@southernco.com</vt:lpwstr>
  </property>
  <property fmtid="{D5CDD505-2E9C-101B-9397-08002B2CF9AE}" pid="6" name="_AuthorEmailDisplayName">
    <vt:lpwstr>Mack, Vicki L.</vt:lpwstr>
  </property>
  <property fmtid="{D5CDD505-2E9C-101B-9397-08002B2CF9AE}" pid="7" name="_PreviousAdHocReviewCycleID">
    <vt:i4>253495756</vt:i4>
  </property>
  <property fmtid="{D5CDD505-2E9C-101B-9397-08002B2CF9AE}" pid="8" name="_ReviewingToolsShownOnce">
    <vt:lpwstr/>
  </property>
</Properties>
</file>